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:\BDL\FOEN_FOES\wichtig_Förderprogramme\01 MikroSTARTer\MikroSTARTer III\"/>
    </mc:Choice>
  </mc:AlternateContent>
  <xr:revisionPtr revIDLastSave="0" documentId="8_{93F6E77D-3AAF-43D8-9120-A4955FFFD76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6" i="1"/>
  <c r="C27" i="1"/>
  <c r="C28" i="1"/>
  <c r="C29" i="1"/>
  <c r="C30" i="1"/>
  <c r="C31" i="1"/>
  <c r="C32" i="1"/>
  <c r="C33" i="1"/>
  <c r="C34" i="1"/>
  <c r="C25" i="1"/>
  <c r="C24" i="1"/>
  <c r="C23" i="1"/>
  <c r="F23" i="1" s="1"/>
  <c r="D24" i="1" s="1"/>
  <c r="E21" i="1"/>
  <c r="C36" i="1" s="1"/>
  <c r="C99" i="1" l="1"/>
  <c r="C91" i="1"/>
  <c r="C83" i="1"/>
  <c r="C75" i="1"/>
  <c r="C67" i="1"/>
  <c r="C59" i="1"/>
  <c r="C51" i="1"/>
  <c r="C43" i="1"/>
  <c r="C35" i="1"/>
  <c r="C98" i="1"/>
  <c r="C90" i="1"/>
  <c r="C82" i="1"/>
  <c r="C74" i="1"/>
  <c r="C66" i="1"/>
  <c r="C58" i="1"/>
  <c r="C50" i="1"/>
  <c r="C42" i="1"/>
  <c r="C105" i="1"/>
  <c r="C97" i="1"/>
  <c r="C89" i="1"/>
  <c r="C81" i="1"/>
  <c r="C73" i="1"/>
  <c r="C65" i="1"/>
  <c r="C57" i="1"/>
  <c r="C49" i="1"/>
  <c r="C41" i="1"/>
  <c r="C104" i="1"/>
  <c r="C96" i="1"/>
  <c r="C88" i="1"/>
  <c r="C80" i="1"/>
  <c r="C72" i="1"/>
  <c r="C64" i="1"/>
  <c r="C56" i="1"/>
  <c r="C48" i="1"/>
  <c r="C40" i="1"/>
  <c r="C103" i="1"/>
  <c r="C95" i="1"/>
  <c r="C87" i="1"/>
  <c r="C79" i="1"/>
  <c r="C71" i="1"/>
  <c r="C63" i="1"/>
  <c r="C55" i="1"/>
  <c r="C47" i="1"/>
  <c r="C39" i="1"/>
  <c r="C102" i="1"/>
  <c r="C94" i="1"/>
  <c r="C86" i="1"/>
  <c r="C78" i="1"/>
  <c r="C70" i="1"/>
  <c r="C62" i="1"/>
  <c r="C54" i="1"/>
  <c r="C46" i="1"/>
  <c r="C38" i="1"/>
  <c r="C101" i="1"/>
  <c r="C93" i="1"/>
  <c r="C85" i="1"/>
  <c r="C77" i="1"/>
  <c r="C69" i="1"/>
  <c r="C61" i="1"/>
  <c r="C53" i="1"/>
  <c r="C45" i="1"/>
  <c r="C37" i="1"/>
  <c r="C100" i="1"/>
  <c r="C92" i="1"/>
  <c r="C84" i="1"/>
  <c r="C76" i="1"/>
  <c r="C68" i="1"/>
  <c r="C60" i="1"/>
  <c r="C52" i="1"/>
  <c r="C44" i="1"/>
  <c r="F24" i="1"/>
  <c r="D25" i="1" s="1"/>
  <c r="E23" i="1"/>
  <c r="F25" i="1" l="1"/>
  <c r="D26" i="1" s="1"/>
  <c r="E25" i="1"/>
  <c r="E24" i="1"/>
  <c r="F26" i="1" l="1"/>
  <c r="D27" i="1" s="1"/>
  <c r="E26" i="1"/>
  <c r="E27" i="1" l="1"/>
  <c r="F27" i="1"/>
  <c r="D28" i="1" s="1"/>
  <c r="E28" i="1" l="1"/>
  <c r="F28" i="1"/>
  <c r="D29" i="1" s="1"/>
  <c r="F29" i="1" l="1"/>
  <c r="D30" i="1" s="1"/>
  <c r="E29" i="1"/>
  <c r="E30" i="1" l="1"/>
  <c r="F30" i="1"/>
  <c r="D31" i="1" s="1"/>
  <c r="F31" i="1" l="1"/>
  <c r="D32" i="1" s="1"/>
  <c r="E31" i="1"/>
  <c r="E32" i="1" l="1"/>
  <c r="F32" i="1"/>
  <c r="D33" i="1" s="1"/>
  <c r="F33" i="1" l="1"/>
  <c r="D34" i="1" s="1"/>
  <c r="E33" i="1"/>
  <c r="E34" i="1" l="1"/>
  <c r="F34" i="1"/>
  <c r="D35" i="1" s="1"/>
  <c r="F35" i="1" l="1"/>
  <c r="E35" i="1"/>
  <c r="F36" i="1" l="1"/>
  <c r="D36" i="1"/>
  <c r="E36" i="1" s="1"/>
  <c r="F37" i="1" l="1"/>
  <c r="D37" i="1"/>
  <c r="E37" i="1" s="1"/>
  <c r="F38" i="1" l="1"/>
  <c r="D38" i="1"/>
  <c r="E38" i="1" s="1"/>
  <c r="F39" i="1" l="1"/>
  <c r="D39" i="1"/>
  <c r="E39" i="1" s="1"/>
  <c r="D40" i="1" l="1"/>
  <c r="E40" i="1" s="1"/>
  <c r="F40" i="1"/>
  <c r="D41" i="1" l="1"/>
  <c r="E41" i="1" s="1"/>
  <c r="F41" i="1"/>
  <c r="D42" i="1" l="1"/>
  <c r="E42" i="1" s="1"/>
  <c r="F42" i="1"/>
  <c r="D43" i="1" l="1"/>
  <c r="E43" i="1" s="1"/>
  <c r="F43" i="1"/>
  <c r="F44" i="1" l="1"/>
  <c r="D44" i="1"/>
  <c r="E44" i="1" s="1"/>
  <c r="F45" i="1" l="1"/>
  <c r="D45" i="1"/>
  <c r="E45" i="1" s="1"/>
  <c r="F46" i="1" l="1"/>
  <c r="D46" i="1"/>
  <c r="E46" i="1" s="1"/>
  <c r="F47" i="1" l="1"/>
  <c r="D47" i="1"/>
  <c r="E47" i="1" s="1"/>
  <c r="D48" i="1" l="1"/>
  <c r="E48" i="1" s="1"/>
  <c r="F48" i="1"/>
  <c r="F49" i="1" l="1"/>
  <c r="D49" i="1"/>
  <c r="E49" i="1" s="1"/>
  <c r="D50" i="1" l="1"/>
  <c r="E50" i="1" s="1"/>
  <c r="F50" i="1"/>
  <c r="F51" i="1" l="1"/>
  <c r="D51" i="1"/>
  <c r="E51" i="1" s="1"/>
  <c r="F52" i="1" l="1"/>
  <c r="D52" i="1"/>
  <c r="E52" i="1" s="1"/>
  <c r="D53" i="1" l="1"/>
  <c r="E53" i="1" s="1"/>
  <c r="F53" i="1"/>
  <c r="D54" i="1" l="1"/>
  <c r="E54" i="1" s="1"/>
  <c r="F54" i="1"/>
  <c r="D55" i="1" l="1"/>
  <c r="E55" i="1" s="1"/>
  <c r="F55" i="1"/>
  <c r="D56" i="1" l="1"/>
  <c r="E56" i="1" s="1"/>
  <c r="F56" i="1"/>
  <c r="F57" i="1" l="1"/>
  <c r="D57" i="1"/>
  <c r="E57" i="1" s="1"/>
  <c r="F58" i="1" l="1"/>
  <c r="D58" i="1"/>
  <c r="E58" i="1" s="1"/>
  <c r="D59" i="1" l="1"/>
  <c r="E59" i="1" s="1"/>
  <c r="F59" i="1"/>
  <c r="F60" i="1" l="1"/>
  <c r="D60" i="1"/>
  <c r="E60" i="1" s="1"/>
  <c r="F61" i="1" l="1"/>
  <c r="D61" i="1"/>
  <c r="E61" i="1" s="1"/>
  <c r="D62" i="1" l="1"/>
  <c r="E62" i="1" s="1"/>
  <c r="F62" i="1"/>
  <c r="F63" i="1" l="1"/>
  <c r="D63" i="1"/>
  <c r="E63" i="1" s="1"/>
  <c r="F64" i="1" l="1"/>
  <c r="D64" i="1"/>
  <c r="E64" i="1" s="1"/>
  <c r="D65" i="1" l="1"/>
  <c r="E65" i="1" s="1"/>
  <c r="F65" i="1"/>
  <c r="D66" i="1" l="1"/>
  <c r="E66" i="1" s="1"/>
  <c r="F66" i="1"/>
  <c r="F67" i="1" l="1"/>
  <c r="D67" i="1"/>
  <c r="E67" i="1" s="1"/>
  <c r="D68" i="1" l="1"/>
  <c r="E68" i="1" s="1"/>
  <c r="F68" i="1"/>
  <c r="F69" i="1" l="1"/>
  <c r="D69" i="1"/>
  <c r="E69" i="1" s="1"/>
  <c r="F70" i="1" l="1"/>
  <c r="D70" i="1"/>
  <c r="E70" i="1" s="1"/>
  <c r="D71" i="1" l="1"/>
  <c r="E71" i="1" s="1"/>
  <c r="F71" i="1"/>
  <c r="D72" i="1" l="1"/>
  <c r="E72" i="1" s="1"/>
  <c r="F72" i="1"/>
  <c r="F73" i="1" l="1"/>
  <c r="D73" i="1"/>
  <c r="E73" i="1" s="1"/>
  <c r="D74" i="1" l="1"/>
  <c r="E74" i="1" s="1"/>
  <c r="F74" i="1"/>
  <c r="D75" i="1" l="1"/>
  <c r="E75" i="1" s="1"/>
  <c r="F75" i="1"/>
  <c r="F76" i="1" l="1"/>
  <c r="D76" i="1"/>
  <c r="E76" i="1" s="1"/>
  <c r="F77" i="1" l="1"/>
  <c r="D77" i="1"/>
  <c r="E77" i="1" s="1"/>
  <c r="D78" i="1" l="1"/>
  <c r="E78" i="1" s="1"/>
  <c r="F78" i="1"/>
  <c r="F79" i="1" l="1"/>
  <c r="D79" i="1"/>
  <c r="E79" i="1" s="1"/>
  <c r="F80" i="1" l="1"/>
  <c r="D80" i="1"/>
  <c r="E80" i="1" s="1"/>
  <c r="F81" i="1" l="1"/>
  <c r="D81" i="1"/>
  <c r="E81" i="1" s="1"/>
  <c r="F82" i="1" l="1"/>
  <c r="D82" i="1"/>
  <c r="E82" i="1" s="1"/>
  <c r="D83" i="1" l="1"/>
  <c r="E83" i="1" s="1"/>
  <c r="F83" i="1"/>
  <c r="D84" i="1" l="1"/>
  <c r="E84" i="1" s="1"/>
  <c r="F84" i="1"/>
  <c r="D85" i="1" l="1"/>
  <c r="E85" i="1" s="1"/>
  <c r="F85" i="1"/>
  <c r="F86" i="1" l="1"/>
  <c r="D86" i="1"/>
  <c r="E86" i="1" s="1"/>
  <c r="D87" i="1" l="1"/>
  <c r="E87" i="1" s="1"/>
  <c r="F87" i="1"/>
  <c r="D88" i="1" l="1"/>
  <c r="E88" i="1" s="1"/>
  <c r="F88" i="1"/>
  <c r="F89" i="1" l="1"/>
  <c r="D89" i="1"/>
  <c r="E89" i="1" s="1"/>
  <c r="F90" i="1" l="1"/>
  <c r="D90" i="1"/>
  <c r="E90" i="1" s="1"/>
  <c r="D91" i="1" l="1"/>
  <c r="E91" i="1" s="1"/>
  <c r="F91" i="1"/>
  <c r="F92" i="1" l="1"/>
  <c r="D92" i="1"/>
  <c r="E92" i="1" s="1"/>
  <c r="F93" i="1" l="1"/>
  <c r="D93" i="1"/>
  <c r="E93" i="1" s="1"/>
  <c r="F94" i="1" l="1"/>
  <c r="D94" i="1"/>
  <c r="E94" i="1" l="1"/>
  <c r="F95" i="1"/>
  <c r="D95" i="1"/>
  <c r="E95" i="1" s="1"/>
  <c r="D96" i="1" l="1"/>
  <c r="E96" i="1" s="1"/>
  <c r="F96" i="1"/>
  <c r="F97" i="1" l="1"/>
  <c r="D97" i="1"/>
  <c r="E97" i="1" s="1"/>
  <c r="D98" i="1" l="1"/>
  <c r="F98" i="1"/>
  <c r="F99" i="1" l="1"/>
  <c r="D99" i="1"/>
  <c r="E99" i="1" s="1"/>
  <c r="E98" i="1"/>
  <c r="F100" i="1" l="1"/>
  <c r="D100" i="1"/>
  <c r="E100" i="1" l="1"/>
  <c r="D101" i="1"/>
  <c r="E101" i="1" s="1"/>
  <c r="F101" i="1"/>
  <c r="D102" i="1" l="1"/>
  <c r="E102" i="1" s="1"/>
  <c r="F102" i="1"/>
  <c r="F103" i="1" l="1"/>
  <c r="D103" i="1"/>
  <c r="E103" i="1" s="1"/>
  <c r="D104" i="1" l="1"/>
  <c r="E104" i="1" s="1"/>
  <c r="F104" i="1"/>
  <c r="D105" i="1" l="1"/>
  <c r="E105" i="1" s="1"/>
  <c r="F105" i="1"/>
  <c r="C106" i="1" s="1"/>
  <c r="D106" i="1" l="1"/>
  <c r="D107" i="1" s="1"/>
  <c r="F106" i="1"/>
  <c r="C107" i="1" l="1"/>
  <c r="E107" i="1" s="1"/>
  <c r="E10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Krebs, Anja</author>
  </authors>
  <commentList>
    <comment ref="E1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NBank:</t>
        </r>
        <r>
          <rPr>
            <sz val="8"/>
            <color indexed="81"/>
            <rFont val="Tahoma"/>
            <family val="2"/>
          </rPr>
          <t xml:space="preserve">
Bitte tragen Sie hier Ihre Kreditsumme ein. Diese kann zwischen 5.000 und 40.000 € liegen.</t>
        </r>
      </text>
    </comment>
  </commentList>
</comments>
</file>

<file path=xl/sharedStrings.xml><?xml version="1.0" encoding="utf-8"?>
<sst xmlns="http://schemas.openxmlformats.org/spreadsheetml/2006/main" count="17" uniqueCount="16">
  <si>
    <t>MikroSTARTer Niedersachsen</t>
  </si>
  <si>
    <t>Bitte beachten Sie: Diese Kalkulation stellt kein verbindliches Angebot der NBank dar. Es handelt sich lediglich um eine Beispielrechnung.</t>
  </si>
  <si>
    <t>Kreditsumme</t>
  </si>
  <si>
    <t xml:space="preserve">Laufzeit in Jahren </t>
  </si>
  <si>
    <t>Zinssatz (nominal)</t>
  </si>
  <si>
    <t>p.a.</t>
  </si>
  <si>
    <t>Tilgung</t>
  </si>
  <si>
    <r>
      <t xml:space="preserve">p.M. </t>
    </r>
    <r>
      <rPr>
        <sz val="7"/>
        <color theme="1"/>
        <rFont val="Arial"/>
        <family val="2"/>
      </rPr>
      <t>verteilt auf Restlaufzeit</t>
    </r>
  </si>
  <si>
    <t>Monat</t>
  </si>
  <si>
    <t>Zinsen</t>
  </si>
  <si>
    <t>Rate</t>
  </si>
  <si>
    <t>Restschuld</t>
  </si>
  <si>
    <t>Gesamt</t>
  </si>
  <si>
    <t>1.-12. Monat</t>
  </si>
  <si>
    <t>ab 13. Monat (gerundet)</t>
  </si>
  <si>
    <t>ZINS- UND TILGUNGSRECHNER (STAND 10.03.2025)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</si>
</sst>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#,##0\ &quot;€&quot;"/>
    <numFmt numFmtId="166" formatCode="#,##0.00\ &quot;€&quot;"/>
  </numFmts>
  <fonts count="19">
    <font>
      <sz val="11"/>
      <color theme="1"/>
      <name val="Calibri"/>
      <family val="2"/>
      <scheme val="minor"/>
    </font>
    <font>
      <b/>
      <sz val="9"/>
      <color rgb="FFFF9900"/>
      <name val="Arial"/>
      <family val="2"/>
    </font>
    <font>
      <b/>
      <sz val="9"/>
      <color rgb="FFFF9900"/>
      <name val="Arial "/>
    </font>
    <font>
      <sz val="11"/>
      <color rgb="FFFF9900"/>
      <name val="Calibri"/>
      <family val="2"/>
      <scheme val="minor"/>
    </font>
    <font>
      <b/>
      <sz val="20"/>
      <color rgb="FF1C356F"/>
      <name val="Arial"/>
      <family val="2"/>
    </font>
    <font>
      <sz val="11"/>
      <color rgb="FF1C356F"/>
      <name val="Calibri"/>
      <family val="2"/>
      <scheme val="minor"/>
    </font>
    <font>
      <b/>
      <sz val="20"/>
      <color rgb="FF1C356F"/>
      <name val="Times New Roman"/>
      <family val="1"/>
    </font>
    <font>
      <b/>
      <sz val="9"/>
      <color rgb="FF1C356F"/>
      <name val="Arial"/>
      <family val="2"/>
    </font>
    <font>
      <sz val="9"/>
      <color rgb="FF1C356F"/>
      <name val="Arial"/>
      <family val="2"/>
    </font>
    <font>
      <b/>
      <sz val="11"/>
      <color rgb="FF5A6166"/>
      <name val="Trebuchet MS"/>
      <family val="2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/>
      <sz val="9"/>
      <color rgb="FF1C356F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8EBF1"/>
        <bgColor indexed="64"/>
      </patternFill>
    </fill>
    <fill>
      <patternFill patternType="solid">
        <fgColor rgb="FFEDEBC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left" vertical="center" indent="1"/>
    </xf>
    <xf numFmtId="0" fontId="10" fillId="0" borderId="0" xfId="0" applyFont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10" fontId="13" fillId="2" borderId="0" xfId="0" applyNumberFormat="1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164" fontId="13" fillId="2" borderId="0" xfId="0" applyNumberFormat="1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164" fontId="7" fillId="0" borderId="7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166" fontId="13" fillId="0" borderId="10" xfId="0" applyNumberFormat="1" applyFont="1" applyFill="1" applyBorder="1" applyAlignment="1" applyProtection="1">
      <alignment vertical="center"/>
    </xf>
    <xf numFmtId="166" fontId="13" fillId="0" borderId="11" xfId="0" applyNumberFormat="1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center" vertical="center"/>
    </xf>
    <xf numFmtId="166" fontId="13" fillId="0" borderId="13" xfId="0" applyNumberFormat="1" applyFont="1" applyFill="1" applyBorder="1" applyAlignment="1" applyProtection="1">
      <alignment vertical="center"/>
    </xf>
    <xf numFmtId="166" fontId="13" fillId="0" borderId="14" xfId="0" applyNumberFormat="1" applyFont="1" applyFill="1" applyBorder="1" applyAlignment="1" applyProtection="1">
      <alignment vertical="center"/>
    </xf>
    <xf numFmtId="166" fontId="7" fillId="0" borderId="7" xfId="0" applyNumberFormat="1" applyFont="1" applyFill="1" applyBorder="1" applyAlignment="1" applyProtection="1">
      <alignment vertical="center"/>
    </xf>
    <xf numFmtId="166" fontId="7" fillId="0" borderId="8" xfId="0" applyNumberFormat="1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165" fontId="12" fillId="3" borderId="15" xfId="0" applyNumberFormat="1" applyFont="1" applyFill="1" applyBorder="1" applyAlignment="1" applyProtection="1">
      <alignment vertical="center"/>
      <protection locked="0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8EB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</xdr:colOff>
      <xdr:row>8</xdr:row>
      <xdr:rowOff>66675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" b="88472"/>
        <a:stretch/>
      </xdr:blipFill>
      <xdr:spPr>
        <a:xfrm>
          <a:off x="0" y="0"/>
          <a:ext cx="8848725" cy="1590675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10</xdr:row>
      <xdr:rowOff>0</xdr:rowOff>
    </xdr:from>
    <xdr:to>
      <xdr:col>9</xdr:col>
      <xdr:colOff>771525</xdr:colOff>
      <xdr:row>107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2035" t="14996"/>
        <a:stretch/>
      </xdr:blipFill>
      <xdr:spPr>
        <a:xfrm>
          <a:off x="6640513" y="1905000"/>
          <a:ext cx="2282825" cy="18915063"/>
        </a:xfrm>
        <a:prstGeom prst="rect">
          <a:avLst/>
        </a:prstGeom>
      </xdr:spPr>
    </xdr:pic>
    <xdr:clientData/>
  </xdr:twoCellAnchor>
  <xdr:twoCellAnchor>
    <xdr:from>
      <xdr:col>7</xdr:col>
      <xdr:colOff>458787</xdr:colOff>
      <xdr:row>12</xdr:row>
      <xdr:rowOff>26988</xdr:rowOff>
    </xdr:from>
    <xdr:to>
      <xdr:col>9</xdr:col>
      <xdr:colOff>609282</xdr:colOff>
      <xdr:row>29</xdr:row>
      <xdr:rowOff>134938</xdr:rowOff>
    </xdr:to>
    <xdr:sp macro="" textlink="">
      <xdr:nvSpPr>
        <xdr:cNvPr id="7" name="Textfeld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75475" y="2376488"/>
          <a:ext cx="1785620" cy="3703638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1100" b="1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Ein Darlehen des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1100" b="1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Landes Niedersachsen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900" b="0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 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900" b="0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 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900" b="1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 </a:t>
          </a: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900" b="1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NBank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900" b="0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Günther-Wagner-</a:t>
          </a:r>
          <a:br>
            <a:rPr lang="de-DE" sz="900" b="0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</a:br>
          <a:r>
            <a:rPr lang="de-DE" sz="900" b="0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Allee 12-16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900" b="0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30177 Hannover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900" b="0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 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900" b="0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Telefon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900" b="0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0511 30031-9333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900" b="0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 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200"/>
            </a:lnSpc>
            <a:spcAft>
              <a:spcPts val="0"/>
            </a:spcAft>
            <a:tabLst>
              <a:tab pos="144145" algn="l"/>
              <a:tab pos="215900" algn="l"/>
              <a:tab pos="288290" algn="l"/>
            </a:tabLst>
          </a:pPr>
          <a:r>
            <a:rPr lang="de-DE" sz="900" b="0" spc="10">
              <a:solidFill>
                <a:srgbClr val="1C356F"/>
              </a:solidFill>
              <a:effectLst/>
              <a:latin typeface="Arial" panose="020B0604020202020204" pitchFamily="34" charset="0"/>
              <a:ea typeface="Sparkasse Serif"/>
              <a:cs typeface="Frutiger-Cn"/>
            </a:rPr>
            <a:t>E-Mail</a:t>
          </a:r>
          <a:endParaRPr lang="de-DE" sz="900" b="1" spc="10">
            <a:solidFill>
              <a:srgbClr val="E1D2A7"/>
            </a:solidFill>
            <a:effectLst/>
            <a:latin typeface="Frutiger-Cn"/>
            <a:ea typeface="Sparkasse Serif"/>
            <a:cs typeface="Frutiger-Cn"/>
          </a:endParaRPr>
        </a:p>
        <a:p>
          <a:pPr>
            <a:lnSpc>
              <a:spcPts val="1400"/>
            </a:lnSpc>
            <a:spcAft>
              <a:spcPts val="0"/>
            </a:spcAft>
          </a:pPr>
          <a:r>
            <a:rPr lang="de-DE" sz="900" u="sng">
              <a:solidFill>
                <a:srgbClr val="1C356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beratung@nbank.de</a:t>
          </a:r>
          <a:r>
            <a:rPr lang="de-DE" sz="900">
              <a:solidFill>
                <a:srgbClr val="1C356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de-DE" sz="1100">
            <a:effectLst/>
            <a:latin typeface="Sparkasse Serif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0:F107"/>
  <sheetViews>
    <sheetView showGridLines="0" tabSelected="1" view="pageLayout" topLeftCell="A11" zoomScale="120" zoomScaleNormal="100" zoomScalePageLayoutView="120" workbookViewId="0">
      <selection activeCell="E16" sqref="E16"/>
    </sheetView>
  </sheetViews>
  <sheetFormatPr baseColWidth="10" defaultRowHeight="14.5"/>
  <cols>
    <col min="1" max="1" width="12.81640625" customWidth="1"/>
    <col min="3" max="5" width="13.7265625" customWidth="1"/>
    <col min="6" max="6" width="18.1796875" bestFit="1" customWidth="1"/>
    <col min="7" max="7" width="7.453125" customWidth="1"/>
  </cols>
  <sheetData>
    <row r="10" spans="2:6">
      <c r="B10" s="40" t="s">
        <v>15</v>
      </c>
      <c r="C10" s="40"/>
      <c r="D10" s="40"/>
      <c r="E10" s="40"/>
      <c r="F10" s="40"/>
    </row>
    <row r="11" spans="2:6">
      <c r="B11" s="1"/>
      <c r="C11" s="2"/>
      <c r="D11" s="2"/>
      <c r="E11" s="2"/>
      <c r="F11" s="2"/>
    </row>
    <row r="12" spans="2:6" ht="20.25" customHeight="1">
      <c r="B12" s="41" t="s">
        <v>0</v>
      </c>
      <c r="C12" s="42"/>
      <c r="D12" s="42"/>
      <c r="E12" s="42"/>
      <c r="F12" s="42"/>
    </row>
    <row r="13" spans="2:6" ht="25">
      <c r="B13" s="3"/>
      <c r="C13" s="4"/>
      <c r="D13" s="4"/>
      <c r="E13" s="4"/>
      <c r="F13" s="4"/>
    </row>
    <row r="14" spans="2:6" ht="28.5" customHeight="1">
      <c r="B14" s="43" t="s">
        <v>1</v>
      </c>
      <c r="C14" s="44"/>
      <c r="D14" s="44"/>
      <c r="E14" s="44"/>
      <c r="F14" s="44"/>
    </row>
    <row r="15" spans="2:6" ht="15" thickBot="1">
      <c r="B15" s="5"/>
      <c r="C15" s="6"/>
      <c r="D15" s="6"/>
      <c r="E15" s="7"/>
      <c r="F15" s="6"/>
    </row>
    <row r="16" spans="2:6">
      <c r="B16" s="8"/>
      <c r="C16" s="9" t="s">
        <v>2</v>
      </c>
      <c r="D16" s="10"/>
      <c r="E16" s="35">
        <v>40000</v>
      </c>
      <c r="F16" s="11"/>
    </row>
    <row r="17" spans="2:6">
      <c r="B17" s="12"/>
      <c r="C17" s="13" t="s">
        <v>3</v>
      </c>
      <c r="D17" s="14"/>
      <c r="E17" s="39">
        <v>7</v>
      </c>
      <c r="F17" s="15"/>
    </row>
    <row r="18" spans="2:6">
      <c r="B18" s="16"/>
      <c r="C18" s="17" t="s">
        <v>4</v>
      </c>
      <c r="D18" s="17"/>
      <c r="E18" s="18">
        <v>0.04</v>
      </c>
      <c r="F18" s="19" t="s">
        <v>5</v>
      </c>
    </row>
    <row r="19" spans="2:6">
      <c r="B19" s="16"/>
      <c r="C19" s="20" t="s">
        <v>6</v>
      </c>
      <c r="D19" s="17"/>
      <c r="E19" s="21"/>
      <c r="F19" s="19"/>
    </row>
    <row r="20" spans="2:6">
      <c r="B20" s="16"/>
      <c r="C20" s="17" t="s">
        <v>13</v>
      </c>
      <c r="D20" s="17"/>
      <c r="E20" s="18">
        <v>0</v>
      </c>
      <c r="F20" s="19"/>
    </row>
    <row r="21" spans="2:6" ht="15" thickBot="1">
      <c r="B21" s="16"/>
      <c r="C21" s="17" t="s">
        <v>14</v>
      </c>
      <c r="D21" s="17"/>
      <c r="E21" s="18">
        <f>100/72/100</f>
        <v>1.3888888888888888E-2</v>
      </c>
      <c r="F21" s="19" t="s">
        <v>7</v>
      </c>
    </row>
    <row r="22" spans="2:6" ht="15" thickBot="1">
      <c r="B22" s="22" t="s">
        <v>8</v>
      </c>
      <c r="C22" s="23" t="s">
        <v>6</v>
      </c>
      <c r="D22" s="23" t="s">
        <v>9</v>
      </c>
      <c r="E22" s="24" t="s">
        <v>10</v>
      </c>
      <c r="F22" s="25" t="s">
        <v>11</v>
      </c>
    </row>
    <row r="23" spans="2:6">
      <c r="B23" s="26">
        <v>1</v>
      </c>
      <c r="C23" s="27">
        <f>ROUND($E$16,1)*$E$20</f>
        <v>0</v>
      </c>
      <c r="D23" s="27">
        <f>E16*E18/12</f>
        <v>133.33333333333334</v>
      </c>
      <c r="E23" s="28">
        <f>ROUND(C23,2)+ROUND(D23,2)</f>
        <v>133.33000000000001</v>
      </c>
      <c r="F23" s="27">
        <f>E16-C23</f>
        <v>40000</v>
      </c>
    </row>
    <row r="24" spans="2:6">
      <c r="B24" s="29">
        <v>2</v>
      </c>
      <c r="C24" s="30">
        <f>ROUND($E$16,1)*$E$20</f>
        <v>0</v>
      </c>
      <c r="D24" s="30">
        <f>ROUND(F23,2)*$E$18/12</f>
        <v>133.33333333333334</v>
      </c>
      <c r="E24" s="31">
        <f t="shared" ref="E24:E87" si="0">ROUND(C24,2)+ROUND(D24,2)</f>
        <v>133.33000000000001</v>
      </c>
      <c r="F24" s="30">
        <f>ROUND(F23,2)-C24</f>
        <v>40000</v>
      </c>
    </row>
    <row r="25" spans="2:6">
      <c r="B25" s="29">
        <v>3</v>
      </c>
      <c r="C25" s="30">
        <f>ROUND($E$16,1)*$E$20</f>
        <v>0</v>
      </c>
      <c r="D25" s="30">
        <f>ROUND(F24,2)*$E$18/12</f>
        <v>133.33333333333334</v>
      </c>
      <c r="E25" s="31">
        <f t="shared" si="0"/>
        <v>133.33000000000001</v>
      </c>
      <c r="F25" s="30">
        <f t="shared" ref="F25:F88" si="1">ROUND(F24,2)-C25</f>
        <v>40000</v>
      </c>
    </row>
    <row r="26" spans="2:6">
      <c r="B26" s="29">
        <v>4</v>
      </c>
      <c r="C26" s="30">
        <f t="shared" ref="C26:C34" si="2">ROUND($E$16,1)*$E$20</f>
        <v>0</v>
      </c>
      <c r="D26" s="30">
        <f t="shared" ref="D26:D34" si="3">ROUND(F25,2)*$E$18/12</f>
        <v>133.33333333333334</v>
      </c>
      <c r="E26" s="31">
        <f t="shared" si="0"/>
        <v>133.33000000000001</v>
      </c>
      <c r="F26" s="30">
        <f t="shared" si="1"/>
        <v>40000</v>
      </c>
    </row>
    <row r="27" spans="2:6">
      <c r="B27" s="29">
        <v>5</v>
      </c>
      <c r="C27" s="30">
        <f t="shared" si="2"/>
        <v>0</v>
      </c>
      <c r="D27" s="30">
        <f t="shared" si="3"/>
        <v>133.33333333333334</v>
      </c>
      <c r="E27" s="31">
        <f t="shared" si="0"/>
        <v>133.33000000000001</v>
      </c>
      <c r="F27" s="30">
        <f t="shared" si="1"/>
        <v>40000</v>
      </c>
    </row>
    <row r="28" spans="2:6">
      <c r="B28" s="29">
        <v>6</v>
      </c>
      <c r="C28" s="30">
        <f t="shared" si="2"/>
        <v>0</v>
      </c>
      <c r="D28" s="30">
        <f t="shared" si="3"/>
        <v>133.33333333333334</v>
      </c>
      <c r="E28" s="31">
        <f t="shared" si="0"/>
        <v>133.33000000000001</v>
      </c>
      <c r="F28" s="30">
        <f t="shared" si="1"/>
        <v>40000</v>
      </c>
    </row>
    <row r="29" spans="2:6">
      <c r="B29" s="29">
        <v>7</v>
      </c>
      <c r="C29" s="30">
        <f t="shared" si="2"/>
        <v>0</v>
      </c>
      <c r="D29" s="30">
        <f t="shared" si="3"/>
        <v>133.33333333333334</v>
      </c>
      <c r="E29" s="31">
        <f t="shared" si="0"/>
        <v>133.33000000000001</v>
      </c>
      <c r="F29" s="30">
        <f t="shared" si="1"/>
        <v>40000</v>
      </c>
    </row>
    <row r="30" spans="2:6">
      <c r="B30" s="29">
        <v>8</v>
      </c>
      <c r="C30" s="30">
        <f t="shared" si="2"/>
        <v>0</v>
      </c>
      <c r="D30" s="30">
        <f t="shared" si="3"/>
        <v>133.33333333333334</v>
      </c>
      <c r="E30" s="31">
        <f t="shared" si="0"/>
        <v>133.33000000000001</v>
      </c>
      <c r="F30" s="30">
        <f t="shared" si="1"/>
        <v>40000</v>
      </c>
    </row>
    <row r="31" spans="2:6">
      <c r="B31" s="29">
        <v>9</v>
      </c>
      <c r="C31" s="30">
        <f t="shared" si="2"/>
        <v>0</v>
      </c>
      <c r="D31" s="30">
        <f t="shared" si="3"/>
        <v>133.33333333333334</v>
      </c>
      <c r="E31" s="31">
        <f t="shared" si="0"/>
        <v>133.33000000000001</v>
      </c>
      <c r="F31" s="30">
        <f t="shared" si="1"/>
        <v>40000</v>
      </c>
    </row>
    <row r="32" spans="2:6">
      <c r="B32" s="29">
        <v>10</v>
      </c>
      <c r="C32" s="30">
        <f t="shared" si="2"/>
        <v>0</v>
      </c>
      <c r="D32" s="30">
        <f t="shared" si="3"/>
        <v>133.33333333333334</v>
      </c>
      <c r="E32" s="31">
        <f t="shared" si="0"/>
        <v>133.33000000000001</v>
      </c>
      <c r="F32" s="30">
        <f t="shared" si="1"/>
        <v>40000</v>
      </c>
    </row>
    <row r="33" spans="2:6">
      <c r="B33" s="29">
        <v>11</v>
      </c>
      <c r="C33" s="30">
        <f t="shared" si="2"/>
        <v>0</v>
      </c>
      <c r="D33" s="30">
        <f t="shared" si="3"/>
        <v>133.33333333333334</v>
      </c>
      <c r="E33" s="31">
        <f t="shared" si="0"/>
        <v>133.33000000000001</v>
      </c>
      <c r="F33" s="30">
        <f t="shared" si="1"/>
        <v>40000</v>
      </c>
    </row>
    <row r="34" spans="2:6">
      <c r="B34" s="29">
        <v>12</v>
      </c>
      <c r="C34" s="30">
        <f t="shared" si="2"/>
        <v>0</v>
      </c>
      <c r="D34" s="30">
        <f t="shared" si="3"/>
        <v>133.33333333333334</v>
      </c>
      <c r="E34" s="31">
        <f t="shared" si="0"/>
        <v>133.33000000000001</v>
      </c>
      <c r="F34" s="30">
        <f t="shared" si="1"/>
        <v>40000</v>
      </c>
    </row>
    <row r="35" spans="2:6">
      <c r="B35" s="29">
        <v>13</v>
      </c>
      <c r="C35" s="30">
        <f>$E$16*ROUNDUP($E$21,5)</f>
        <v>555.6</v>
      </c>
      <c r="D35" s="30">
        <f>ROUND(F34,2)*$E$18/12</f>
        <v>133.33333333333334</v>
      </c>
      <c r="E35" s="31">
        <f t="shared" si="0"/>
        <v>688.93000000000006</v>
      </c>
      <c r="F35" s="30">
        <f t="shared" si="1"/>
        <v>39444.400000000001</v>
      </c>
    </row>
    <row r="36" spans="2:6">
      <c r="B36" s="29">
        <v>14</v>
      </c>
      <c r="C36" s="30">
        <f t="shared" ref="C36:C99" si="4">$E$16*ROUNDUP($E$21,5)</f>
        <v>555.6</v>
      </c>
      <c r="D36" s="30">
        <f>ROUND(F35,2)*$E$18/12</f>
        <v>131.48133333333334</v>
      </c>
      <c r="E36" s="31">
        <f t="shared" si="0"/>
        <v>687.08</v>
      </c>
      <c r="F36" s="30">
        <f t="shared" si="1"/>
        <v>38888.800000000003</v>
      </c>
    </row>
    <row r="37" spans="2:6">
      <c r="B37" s="29">
        <v>15</v>
      </c>
      <c r="C37" s="30">
        <f t="shared" si="4"/>
        <v>555.6</v>
      </c>
      <c r="D37" s="30">
        <f t="shared" ref="D37:D100" si="5">ROUND(F36,2)*$E$18/12</f>
        <v>129.62933333333334</v>
      </c>
      <c r="E37" s="31">
        <f t="shared" si="0"/>
        <v>685.23</v>
      </c>
      <c r="F37" s="30">
        <f t="shared" si="1"/>
        <v>38333.200000000004</v>
      </c>
    </row>
    <row r="38" spans="2:6">
      <c r="B38" s="29">
        <v>16</v>
      </c>
      <c r="C38" s="30">
        <f t="shared" si="4"/>
        <v>555.6</v>
      </c>
      <c r="D38" s="30">
        <f t="shared" si="5"/>
        <v>127.77733333333333</v>
      </c>
      <c r="E38" s="31">
        <f t="shared" si="0"/>
        <v>683.38</v>
      </c>
      <c r="F38" s="30">
        <f t="shared" si="1"/>
        <v>37777.599999999999</v>
      </c>
    </row>
    <row r="39" spans="2:6">
      <c r="B39" s="29">
        <v>17</v>
      </c>
      <c r="C39" s="30">
        <f t="shared" si="4"/>
        <v>555.6</v>
      </c>
      <c r="D39" s="30">
        <f t="shared" si="5"/>
        <v>125.92533333333334</v>
      </c>
      <c r="E39" s="31">
        <f t="shared" si="0"/>
        <v>681.53</v>
      </c>
      <c r="F39" s="30">
        <f t="shared" si="1"/>
        <v>37222</v>
      </c>
    </row>
    <row r="40" spans="2:6">
      <c r="B40" s="29">
        <v>18</v>
      </c>
      <c r="C40" s="30">
        <f t="shared" si="4"/>
        <v>555.6</v>
      </c>
      <c r="D40" s="30">
        <f t="shared" si="5"/>
        <v>124.07333333333334</v>
      </c>
      <c r="E40" s="31">
        <f t="shared" si="0"/>
        <v>679.67000000000007</v>
      </c>
      <c r="F40" s="30">
        <f t="shared" si="1"/>
        <v>36666.400000000001</v>
      </c>
    </row>
    <row r="41" spans="2:6">
      <c r="B41" s="29">
        <v>19</v>
      </c>
      <c r="C41" s="30">
        <f t="shared" si="4"/>
        <v>555.6</v>
      </c>
      <c r="D41" s="30">
        <f t="shared" si="5"/>
        <v>122.22133333333335</v>
      </c>
      <c r="E41" s="31">
        <f t="shared" si="0"/>
        <v>677.82</v>
      </c>
      <c r="F41" s="30">
        <f t="shared" si="1"/>
        <v>36110.800000000003</v>
      </c>
    </row>
    <row r="42" spans="2:6">
      <c r="B42" s="29">
        <v>20</v>
      </c>
      <c r="C42" s="30">
        <f t="shared" si="4"/>
        <v>555.6</v>
      </c>
      <c r="D42" s="30">
        <f t="shared" si="5"/>
        <v>120.36933333333336</v>
      </c>
      <c r="E42" s="31">
        <f t="shared" si="0"/>
        <v>675.97</v>
      </c>
      <c r="F42" s="30">
        <f t="shared" si="1"/>
        <v>35555.200000000004</v>
      </c>
    </row>
    <row r="43" spans="2:6">
      <c r="B43" s="36">
        <v>21</v>
      </c>
      <c r="C43" s="30">
        <f t="shared" si="4"/>
        <v>555.6</v>
      </c>
      <c r="D43" s="30">
        <f t="shared" si="5"/>
        <v>118.51733333333333</v>
      </c>
      <c r="E43" s="31">
        <f t="shared" si="0"/>
        <v>674.12</v>
      </c>
      <c r="F43" s="30">
        <f t="shared" si="1"/>
        <v>34999.599999999999</v>
      </c>
    </row>
    <row r="44" spans="2:6">
      <c r="B44" s="38">
        <v>22</v>
      </c>
      <c r="C44" s="30">
        <f t="shared" si="4"/>
        <v>555.6</v>
      </c>
      <c r="D44" s="30">
        <f t="shared" si="5"/>
        <v>116.66533333333332</v>
      </c>
      <c r="E44" s="31">
        <f t="shared" si="0"/>
        <v>672.27</v>
      </c>
      <c r="F44" s="30">
        <f t="shared" si="1"/>
        <v>34444</v>
      </c>
    </row>
    <row r="45" spans="2:6">
      <c r="B45" s="37">
        <v>23</v>
      </c>
      <c r="C45" s="30">
        <f t="shared" si="4"/>
        <v>555.6</v>
      </c>
      <c r="D45" s="30">
        <f t="shared" si="5"/>
        <v>114.81333333333333</v>
      </c>
      <c r="E45" s="31">
        <f t="shared" si="0"/>
        <v>670.41000000000008</v>
      </c>
      <c r="F45" s="30">
        <f t="shared" si="1"/>
        <v>33888.400000000001</v>
      </c>
    </row>
    <row r="46" spans="2:6">
      <c r="B46" s="29">
        <v>24</v>
      </c>
      <c r="C46" s="30">
        <f t="shared" si="4"/>
        <v>555.6</v>
      </c>
      <c r="D46" s="30">
        <f t="shared" si="5"/>
        <v>112.96133333333334</v>
      </c>
      <c r="E46" s="31">
        <f t="shared" si="0"/>
        <v>668.56000000000006</v>
      </c>
      <c r="F46" s="30">
        <f t="shared" si="1"/>
        <v>33332.800000000003</v>
      </c>
    </row>
    <row r="47" spans="2:6">
      <c r="B47" s="29">
        <v>25</v>
      </c>
      <c r="C47" s="30">
        <f t="shared" si="4"/>
        <v>555.6</v>
      </c>
      <c r="D47" s="30">
        <f t="shared" si="5"/>
        <v>111.10933333333334</v>
      </c>
      <c r="E47" s="31">
        <f t="shared" si="0"/>
        <v>666.71</v>
      </c>
      <c r="F47" s="30">
        <f t="shared" si="1"/>
        <v>32777.200000000004</v>
      </c>
    </row>
    <row r="48" spans="2:6">
      <c r="B48" s="29">
        <v>26</v>
      </c>
      <c r="C48" s="30">
        <f t="shared" si="4"/>
        <v>555.6</v>
      </c>
      <c r="D48" s="30">
        <f t="shared" si="5"/>
        <v>109.25733333333334</v>
      </c>
      <c r="E48" s="31">
        <f t="shared" si="0"/>
        <v>664.86</v>
      </c>
      <c r="F48" s="30">
        <f t="shared" si="1"/>
        <v>32221.599999999999</v>
      </c>
    </row>
    <row r="49" spans="2:6">
      <c r="B49" s="29">
        <v>27</v>
      </c>
      <c r="C49" s="30">
        <f t="shared" si="4"/>
        <v>555.6</v>
      </c>
      <c r="D49" s="30">
        <f t="shared" si="5"/>
        <v>107.40533333333333</v>
      </c>
      <c r="E49" s="31">
        <f t="shared" si="0"/>
        <v>663.01</v>
      </c>
      <c r="F49" s="30">
        <f t="shared" si="1"/>
        <v>31666</v>
      </c>
    </row>
    <row r="50" spans="2:6">
      <c r="B50" s="29">
        <v>28</v>
      </c>
      <c r="C50" s="30">
        <f t="shared" si="4"/>
        <v>555.6</v>
      </c>
      <c r="D50" s="30">
        <f t="shared" si="5"/>
        <v>105.55333333333334</v>
      </c>
      <c r="E50" s="31">
        <f t="shared" si="0"/>
        <v>661.15</v>
      </c>
      <c r="F50" s="30">
        <f t="shared" si="1"/>
        <v>31110.400000000001</v>
      </c>
    </row>
    <row r="51" spans="2:6">
      <c r="B51" s="29">
        <v>29</v>
      </c>
      <c r="C51" s="30">
        <f t="shared" si="4"/>
        <v>555.6</v>
      </c>
      <c r="D51" s="30">
        <f t="shared" si="5"/>
        <v>103.70133333333335</v>
      </c>
      <c r="E51" s="31">
        <f t="shared" si="0"/>
        <v>659.30000000000007</v>
      </c>
      <c r="F51" s="30">
        <f t="shared" si="1"/>
        <v>30554.800000000003</v>
      </c>
    </row>
    <row r="52" spans="2:6">
      <c r="B52" s="29">
        <v>30</v>
      </c>
      <c r="C52" s="30">
        <f t="shared" si="4"/>
        <v>555.6</v>
      </c>
      <c r="D52" s="30">
        <f t="shared" si="5"/>
        <v>101.84933333333333</v>
      </c>
      <c r="E52" s="31">
        <f t="shared" si="0"/>
        <v>657.45</v>
      </c>
      <c r="F52" s="30">
        <f t="shared" si="1"/>
        <v>29999.200000000001</v>
      </c>
    </row>
    <row r="53" spans="2:6">
      <c r="B53" s="29">
        <v>31</v>
      </c>
      <c r="C53" s="30">
        <f t="shared" si="4"/>
        <v>555.6</v>
      </c>
      <c r="D53" s="30">
        <f t="shared" si="5"/>
        <v>99.997333333333344</v>
      </c>
      <c r="E53" s="31">
        <f t="shared" si="0"/>
        <v>655.6</v>
      </c>
      <c r="F53" s="30">
        <f t="shared" si="1"/>
        <v>29443.600000000002</v>
      </c>
    </row>
    <row r="54" spans="2:6">
      <c r="B54" s="29">
        <v>32</v>
      </c>
      <c r="C54" s="30">
        <f t="shared" si="4"/>
        <v>555.6</v>
      </c>
      <c r="D54" s="30">
        <f t="shared" si="5"/>
        <v>98.145333333333326</v>
      </c>
      <c r="E54" s="31">
        <f t="shared" si="0"/>
        <v>653.75</v>
      </c>
      <c r="F54" s="30">
        <f t="shared" si="1"/>
        <v>28888</v>
      </c>
    </row>
    <row r="55" spans="2:6">
      <c r="B55" s="29">
        <v>33</v>
      </c>
      <c r="C55" s="30">
        <f t="shared" si="4"/>
        <v>555.6</v>
      </c>
      <c r="D55" s="30">
        <f t="shared" si="5"/>
        <v>96.293333333333337</v>
      </c>
      <c r="E55" s="31">
        <f t="shared" si="0"/>
        <v>651.89</v>
      </c>
      <c r="F55" s="30">
        <f t="shared" si="1"/>
        <v>28332.400000000001</v>
      </c>
    </row>
    <row r="56" spans="2:6">
      <c r="B56" s="29">
        <v>34</v>
      </c>
      <c r="C56" s="30">
        <f t="shared" si="4"/>
        <v>555.6</v>
      </c>
      <c r="D56" s="30">
        <f t="shared" si="5"/>
        <v>94.441333333333333</v>
      </c>
      <c r="E56" s="31">
        <f t="shared" si="0"/>
        <v>650.04</v>
      </c>
      <c r="F56" s="30">
        <f t="shared" si="1"/>
        <v>27776.800000000003</v>
      </c>
    </row>
    <row r="57" spans="2:6">
      <c r="B57" s="29">
        <v>35</v>
      </c>
      <c r="C57" s="30">
        <f t="shared" si="4"/>
        <v>555.6</v>
      </c>
      <c r="D57" s="30">
        <f t="shared" si="5"/>
        <v>92.589333333333329</v>
      </c>
      <c r="E57" s="31">
        <f t="shared" si="0"/>
        <v>648.19000000000005</v>
      </c>
      <c r="F57" s="30">
        <f t="shared" si="1"/>
        <v>27221.200000000001</v>
      </c>
    </row>
    <row r="58" spans="2:6">
      <c r="B58" s="29">
        <v>36</v>
      </c>
      <c r="C58" s="30">
        <f t="shared" si="4"/>
        <v>555.6</v>
      </c>
      <c r="D58" s="30">
        <f t="shared" si="5"/>
        <v>90.737333333333325</v>
      </c>
      <c r="E58" s="31">
        <f t="shared" si="0"/>
        <v>646.34</v>
      </c>
      <c r="F58" s="30">
        <f t="shared" si="1"/>
        <v>26665.600000000002</v>
      </c>
    </row>
    <row r="59" spans="2:6">
      <c r="B59" s="29">
        <v>37</v>
      </c>
      <c r="C59" s="30">
        <f t="shared" si="4"/>
        <v>555.6</v>
      </c>
      <c r="D59" s="30">
        <f t="shared" si="5"/>
        <v>88.885333333333335</v>
      </c>
      <c r="E59" s="31">
        <f t="shared" si="0"/>
        <v>644.49</v>
      </c>
      <c r="F59" s="30">
        <f t="shared" si="1"/>
        <v>26110</v>
      </c>
    </row>
    <row r="60" spans="2:6">
      <c r="B60" s="29">
        <v>38</v>
      </c>
      <c r="C60" s="30">
        <f t="shared" si="4"/>
        <v>555.6</v>
      </c>
      <c r="D60" s="30">
        <f t="shared" si="5"/>
        <v>87.033333333333346</v>
      </c>
      <c r="E60" s="31">
        <f t="shared" si="0"/>
        <v>642.63</v>
      </c>
      <c r="F60" s="30">
        <f t="shared" si="1"/>
        <v>25554.400000000001</v>
      </c>
    </row>
    <row r="61" spans="2:6">
      <c r="B61" s="29">
        <v>39</v>
      </c>
      <c r="C61" s="30">
        <f t="shared" si="4"/>
        <v>555.6</v>
      </c>
      <c r="D61" s="30">
        <f t="shared" si="5"/>
        <v>85.181333333333342</v>
      </c>
      <c r="E61" s="31">
        <f t="shared" si="0"/>
        <v>640.78</v>
      </c>
      <c r="F61" s="30">
        <f t="shared" si="1"/>
        <v>24998.800000000003</v>
      </c>
    </row>
    <row r="62" spans="2:6">
      <c r="B62" s="29">
        <v>40</v>
      </c>
      <c r="C62" s="30">
        <f t="shared" si="4"/>
        <v>555.6</v>
      </c>
      <c r="D62" s="30">
        <f t="shared" si="5"/>
        <v>83.329333333333338</v>
      </c>
      <c r="E62" s="31">
        <f t="shared" si="0"/>
        <v>638.93000000000006</v>
      </c>
      <c r="F62" s="30">
        <f t="shared" si="1"/>
        <v>24443.200000000001</v>
      </c>
    </row>
    <row r="63" spans="2:6">
      <c r="B63" s="29">
        <v>41</v>
      </c>
      <c r="C63" s="30">
        <f t="shared" si="4"/>
        <v>555.6</v>
      </c>
      <c r="D63" s="30">
        <f t="shared" si="5"/>
        <v>81.477333333333334</v>
      </c>
      <c r="E63" s="31">
        <f t="shared" si="0"/>
        <v>637.08000000000004</v>
      </c>
      <c r="F63" s="30">
        <f t="shared" si="1"/>
        <v>23887.600000000002</v>
      </c>
    </row>
    <row r="64" spans="2:6">
      <c r="B64" s="29">
        <v>42</v>
      </c>
      <c r="C64" s="30">
        <f t="shared" si="4"/>
        <v>555.6</v>
      </c>
      <c r="D64" s="30">
        <f t="shared" si="5"/>
        <v>79.62533333333333</v>
      </c>
      <c r="E64" s="31">
        <f t="shared" si="0"/>
        <v>635.23</v>
      </c>
      <c r="F64" s="30">
        <f t="shared" si="1"/>
        <v>23332</v>
      </c>
    </row>
    <row r="65" spans="2:6">
      <c r="B65" s="29">
        <v>43</v>
      </c>
      <c r="C65" s="30">
        <f t="shared" si="4"/>
        <v>555.6</v>
      </c>
      <c r="D65" s="30">
        <f t="shared" si="5"/>
        <v>77.773333333333326</v>
      </c>
      <c r="E65" s="31">
        <f t="shared" si="0"/>
        <v>633.37</v>
      </c>
      <c r="F65" s="30">
        <f t="shared" si="1"/>
        <v>22776.400000000001</v>
      </c>
    </row>
    <row r="66" spans="2:6">
      <c r="B66" s="36">
        <v>44</v>
      </c>
      <c r="C66" s="30">
        <f t="shared" si="4"/>
        <v>555.6</v>
      </c>
      <c r="D66" s="30">
        <f t="shared" si="5"/>
        <v>75.921333333333337</v>
      </c>
      <c r="E66" s="31">
        <f t="shared" si="0"/>
        <v>631.52</v>
      </c>
      <c r="F66" s="30">
        <f t="shared" si="1"/>
        <v>22220.800000000003</v>
      </c>
    </row>
    <row r="67" spans="2:6">
      <c r="B67" s="38">
        <v>45</v>
      </c>
      <c r="C67" s="30">
        <f t="shared" si="4"/>
        <v>555.6</v>
      </c>
      <c r="D67" s="30">
        <f t="shared" si="5"/>
        <v>74.069333333333333</v>
      </c>
      <c r="E67" s="31">
        <f t="shared" si="0"/>
        <v>629.67000000000007</v>
      </c>
      <c r="F67" s="30">
        <f t="shared" si="1"/>
        <v>21665.200000000001</v>
      </c>
    </row>
    <row r="68" spans="2:6">
      <c r="B68" s="37">
        <v>46</v>
      </c>
      <c r="C68" s="30">
        <f t="shared" si="4"/>
        <v>555.6</v>
      </c>
      <c r="D68" s="30">
        <f t="shared" si="5"/>
        <v>72.217333333333343</v>
      </c>
      <c r="E68" s="31">
        <f t="shared" si="0"/>
        <v>627.82000000000005</v>
      </c>
      <c r="F68" s="30">
        <f t="shared" si="1"/>
        <v>21109.600000000002</v>
      </c>
    </row>
    <row r="69" spans="2:6">
      <c r="B69" s="29">
        <v>47</v>
      </c>
      <c r="C69" s="30">
        <f t="shared" si="4"/>
        <v>555.6</v>
      </c>
      <c r="D69" s="30">
        <f t="shared" si="5"/>
        <v>70.365333333333339</v>
      </c>
      <c r="E69" s="31">
        <f t="shared" si="0"/>
        <v>625.97</v>
      </c>
      <c r="F69" s="30">
        <f t="shared" si="1"/>
        <v>20554</v>
      </c>
    </row>
    <row r="70" spans="2:6">
      <c r="B70" s="29">
        <v>48</v>
      </c>
      <c r="C70" s="30">
        <f t="shared" si="4"/>
        <v>555.6</v>
      </c>
      <c r="D70" s="30">
        <f t="shared" si="5"/>
        <v>68.513333333333335</v>
      </c>
      <c r="E70" s="31">
        <f t="shared" si="0"/>
        <v>624.11</v>
      </c>
      <c r="F70" s="30">
        <f t="shared" si="1"/>
        <v>19998.400000000001</v>
      </c>
    </row>
    <row r="71" spans="2:6">
      <c r="B71" s="29">
        <v>49</v>
      </c>
      <c r="C71" s="30">
        <f t="shared" si="4"/>
        <v>555.6</v>
      </c>
      <c r="D71" s="30">
        <f t="shared" si="5"/>
        <v>66.661333333333332</v>
      </c>
      <c r="E71" s="31">
        <f t="shared" si="0"/>
        <v>622.26</v>
      </c>
      <c r="F71" s="30">
        <f t="shared" si="1"/>
        <v>19442.800000000003</v>
      </c>
    </row>
    <row r="72" spans="2:6">
      <c r="B72" s="29">
        <v>50</v>
      </c>
      <c r="C72" s="30">
        <f t="shared" si="4"/>
        <v>555.6</v>
      </c>
      <c r="D72" s="30">
        <f t="shared" si="5"/>
        <v>64.809333333333328</v>
      </c>
      <c r="E72" s="31">
        <f t="shared" si="0"/>
        <v>620.41000000000008</v>
      </c>
      <c r="F72" s="30">
        <f t="shared" si="1"/>
        <v>18887.2</v>
      </c>
    </row>
    <row r="73" spans="2:6">
      <c r="B73" s="29">
        <v>51</v>
      </c>
      <c r="C73" s="30">
        <f t="shared" si="4"/>
        <v>555.6</v>
      </c>
      <c r="D73" s="30">
        <f t="shared" si="5"/>
        <v>62.957333333333338</v>
      </c>
      <c r="E73" s="31">
        <f t="shared" si="0"/>
        <v>618.56000000000006</v>
      </c>
      <c r="F73" s="30">
        <f t="shared" si="1"/>
        <v>18331.600000000002</v>
      </c>
    </row>
    <row r="74" spans="2:6">
      <c r="B74" s="29">
        <v>52</v>
      </c>
      <c r="C74" s="30">
        <f t="shared" si="4"/>
        <v>555.6</v>
      </c>
      <c r="D74" s="30">
        <f t="shared" si="5"/>
        <v>61.105333333333334</v>
      </c>
      <c r="E74" s="31">
        <f t="shared" si="0"/>
        <v>616.71</v>
      </c>
      <c r="F74" s="30">
        <f t="shared" si="1"/>
        <v>17776</v>
      </c>
    </row>
    <row r="75" spans="2:6">
      <c r="B75" s="29">
        <v>53</v>
      </c>
      <c r="C75" s="30">
        <f t="shared" si="4"/>
        <v>555.6</v>
      </c>
      <c r="D75" s="30">
        <f t="shared" si="5"/>
        <v>59.25333333333333</v>
      </c>
      <c r="E75" s="31">
        <f t="shared" si="0"/>
        <v>614.85</v>
      </c>
      <c r="F75" s="30">
        <f t="shared" si="1"/>
        <v>17220.400000000001</v>
      </c>
    </row>
    <row r="76" spans="2:6">
      <c r="B76" s="29">
        <v>54</v>
      </c>
      <c r="C76" s="30">
        <f t="shared" si="4"/>
        <v>555.6</v>
      </c>
      <c r="D76" s="30">
        <f t="shared" si="5"/>
        <v>57.401333333333334</v>
      </c>
      <c r="E76" s="31">
        <f t="shared" si="0"/>
        <v>613</v>
      </c>
      <c r="F76" s="30">
        <f t="shared" si="1"/>
        <v>16664.800000000003</v>
      </c>
    </row>
    <row r="77" spans="2:6">
      <c r="B77" s="29">
        <v>55</v>
      </c>
      <c r="C77" s="30">
        <f t="shared" si="4"/>
        <v>555.6</v>
      </c>
      <c r="D77" s="30">
        <f t="shared" si="5"/>
        <v>55.54933333333333</v>
      </c>
      <c r="E77" s="31">
        <f t="shared" si="0"/>
        <v>611.15</v>
      </c>
      <c r="F77" s="30">
        <f t="shared" si="1"/>
        <v>16109.199999999999</v>
      </c>
    </row>
    <row r="78" spans="2:6">
      <c r="B78" s="29">
        <v>56</v>
      </c>
      <c r="C78" s="30">
        <f t="shared" si="4"/>
        <v>555.6</v>
      </c>
      <c r="D78" s="30">
        <f t="shared" si="5"/>
        <v>53.69733333333334</v>
      </c>
      <c r="E78" s="31">
        <f t="shared" si="0"/>
        <v>609.30000000000007</v>
      </c>
      <c r="F78" s="30">
        <f t="shared" si="1"/>
        <v>15553.6</v>
      </c>
    </row>
    <row r="79" spans="2:6">
      <c r="B79" s="29">
        <v>57</v>
      </c>
      <c r="C79" s="30">
        <f t="shared" si="4"/>
        <v>555.6</v>
      </c>
      <c r="D79" s="30">
        <f t="shared" si="5"/>
        <v>51.845333333333336</v>
      </c>
      <c r="E79" s="31">
        <f t="shared" si="0"/>
        <v>607.45000000000005</v>
      </c>
      <c r="F79" s="30">
        <f t="shared" si="1"/>
        <v>14998</v>
      </c>
    </row>
    <row r="80" spans="2:6">
      <c r="B80" s="29">
        <v>58</v>
      </c>
      <c r="C80" s="30">
        <f t="shared" si="4"/>
        <v>555.6</v>
      </c>
      <c r="D80" s="30">
        <f t="shared" si="5"/>
        <v>49.993333333333332</v>
      </c>
      <c r="E80" s="31">
        <f t="shared" si="0"/>
        <v>605.59</v>
      </c>
      <c r="F80" s="30">
        <f t="shared" si="1"/>
        <v>14442.4</v>
      </c>
    </row>
    <row r="81" spans="2:6">
      <c r="B81" s="29">
        <v>59</v>
      </c>
      <c r="C81" s="30">
        <f t="shared" si="4"/>
        <v>555.6</v>
      </c>
      <c r="D81" s="30">
        <f t="shared" si="5"/>
        <v>48.141333333333336</v>
      </c>
      <c r="E81" s="31">
        <f t="shared" si="0"/>
        <v>603.74</v>
      </c>
      <c r="F81" s="30">
        <f t="shared" si="1"/>
        <v>13886.8</v>
      </c>
    </row>
    <row r="82" spans="2:6">
      <c r="B82" s="29">
        <v>60</v>
      </c>
      <c r="C82" s="30">
        <f t="shared" si="4"/>
        <v>555.6</v>
      </c>
      <c r="D82" s="30">
        <f t="shared" si="5"/>
        <v>46.289333333333332</v>
      </c>
      <c r="E82" s="31">
        <f t="shared" si="0"/>
        <v>601.89</v>
      </c>
      <c r="F82" s="30">
        <f t="shared" si="1"/>
        <v>13331.199999999999</v>
      </c>
    </row>
    <row r="83" spans="2:6">
      <c r="B83" s="29">
        <v>61</v>
      </c>
      <c r="C83" s="30">
        <f t="shared" si="4"/>
        <v>555.6</v>
      </c>
      <c r="D83" s="30">
        <f t="shared" si="5"/>
        <v>44.437333333333335</v>
      </c>
      <c r="E83" s="31">
        <f t="shared" si="0"/>
        <v>600.04</v>
      </c>
      <c r="F83" s="30">
        <f t="shared" si="1"/>
        <v>12775.6</v>
      </c>
    </row>
    <row r="84" spans="2:6">
      <c r="B84" s="29">
        <v>62</v>
      </c>
      <c r="C84" s="30">
        <f t="shared" si="4"/>
        <v>555.6</v>
      </c>
      <c r="D84" s="30">
        <f t="shared" si="5"/>
        <v>42.585333333333331</v>
      </c>
      <c r="E84" s="31">
        <f t="shared" si="0"/>
        <v>598.19000000000005</v>
      </c>
      <c r="F84" s="30">
        <f t="shared" si="1"/>
        <v>12220</v>
      </c>
    </row>
    <row r="85" spans="2:6">
      <c r="B85" s="29">
        <v>63</v>
      </c>
      <c r="C85" s="30">
        <f t="shared" si="4"/>
        <v>555.6</v>
      </c>
      <c r="D85" s="30">
        <f t="shared" si="5"/>
        <v>40.733333333333334</v>
      </c>
      <c r="E85" s="31">
        <f t="shared" si="0"/>
        <v>596.33000000000004</v>
      </c>
      <c r="F85" s="30">
        <f t="shared" si="1"/>
        <v>11664.4</v>
      </c>
    </row>
    <row r="86" spans="2:6">
      <c r="B86" s="29">
        <v>64</v>
      </c>
      <c r="C86" s="30">
        <f t="shared" si="4"/>
        <v>555.6</v>
      </c>
      <c r="D86" s="30">
        <f t="shared" si="5"/>
        <v>38.881333333333338</v>
      </c>
      <c r="E86" s="31">
        <f t="shared" si="0"/>
        <v>594.48</v>
      </c>
      <c r="F86" s="30">
        <f t="shared" si="1"/>
        <v>11108.8</v>
      </c>
    </row>
    <row r="87" spans="2:6">
      <c r="B87" s="29">
        <v>65</v>
      </c>
      <c r="C87" s="30">
        <f t="shared" si="4"/>
        <v>555.6</v>
      </c>
      <c r="D87" s="30">
        <f t="shared" si="5"/>
        <v>37.029333333333334</v>
      </c>
      <c r="E87" s="31">
        <f t="shared" si="0"/>
        <v>592.63</v>
      </c>
      <c r="F87" s="30">
        <f t="shared" si="1"/>
        <v>10553.199999999999</v>
      </c>
    </row>
    <row r="88" spans="2:6">
      <c r="B88" s="29">
        <v>66</v>
      </c>
      <c r="C88" s="30">
        <f t="shared" si="4"/>
        <v>555.6</v>
      </c>
      <c r="D88" s="30">
        <f t="shared" si="5"/>
        <v>35.177333333333337</v>
      </c>
      <c r="E88" s="31">
        <f t="shared" ref="E88:E106" si="6">ROUND(C88,2)+ROUND(D88,2)</f>
        <v>590.78</v>
      </c>
      <c r="F88" s="30">
        <f t="shared" si="1"/>
        <v>9997.6</v>
      </c>
    </row>
    <row r="89" spans="2:6">
      <c r="B89" s="36">
        <v>67</v>
      </c>
      <c r="C89" s="30">
        <f t="shared" si="4"/>
        <v>555.6</v>
      </c>
      <c r="D89" s="30">
        <f t="shared" si="5"/>
        <v>33.325333333333333</v>
      </c>
      <c r="E89" s="31">
        <f t="shared" si="6"/>
        <v>588.93000000000006</v>
      </c>
      <c r="F89" s="30">
        <f t="shared" ref="F89:F106" si="7">ROUND(F88,2)-C89</f>
        <v>9442</v>
      </c>
    </row>
    <row r="90" spans="2:6">
      <c r="B90" s="38">
        <v>68</v>
      </c>
      <c r="C90" s="30">
        <f t="shared" si="4"/>
        <v>555.6</v>
      </c>
      <c r="D90" s="30">
        <f t="shared" si="5"/>
        <v>31.473333333333333</v>
      </c>
      <c r="E90" s="31">
        <f t="shared" si="6"/>
        <v>587.07000000000005</v>
      </c>
      <c r="F90" s="30">
        <f t="shared" si="7"/>
        <v>8886.4</v>
      </c>
    </row>
    <row r="91" spans="2:6">
      <c r="B91" s="37">
        <v>69</v>
      </c>
      <c r="C91" s="30">
        <f t="shared" si="4"/>
        <v>555.6</v>
      </c>
      <c r="D91" s="30">
        <f t="shared" si="5"/>
        <v>29.621333333333336</v>
      </c>
      <c r="E91" s="31">
        <f t="shared" si="6"/>
        <v>585.22</v>
      </c>
      <c r="F91" s="30">
        <f t="shared" si="7"/>
        <v>8330.7999999999993</v>
      </c>
    </row>
    <row r="92" spans="2:6">
      <c r="B92" s="29">
        <v>70</v>
      </c>
      <c r="C92" s="30">
        <f t="shared" si="4"/>
        <v>555.6</v>
      </c>
      <c r="D92" s="30">
        <f t="shared" si="5"/>
        <v>27.769333333333332</v>
      </c>
      <c r="E92" s="31">
        <f t="shared" si="6"/>
        <v>583.37</v>
      </c>
      <c r="F92" s="30">
        <f t="shared" si="7"/>
        <v>7775.1999999999989</v>
      </c>
    </row>
    <row r="93" spans="2:6">
      <c r="B93" s="29">
        <v>71</v>
      </c>
      <c r="C93" s="30">
        <f t="shared" si="4"/>
        <v>555.6</v>
      </c>
      <c r="D93" s="30">
        <f t="shared" si="5"/>
        <v>25.917333333333332</v>
      </c>
      <c r="E93" s="31">
        <f t="shared" si="6"/>
        <v>581.52</v>
      </c>
      <c r="F93" s="30">
        <f t="shared" si="7"/>
        <v>7219.5999999999995</v>
      </c>
    </row>
    <row r="94" spans="2:6">
      <c r="B94" s="29">
        <v>72</v>
      </c>
      <c r="C94" s="30">
        <f t="shared" si="4"/>
        <v>555.6</v>
      </c>
      <c r="D94" s="30">
        <f t="shared" si="5"/>
        <v>24.065333333333339</v>
      </c>
      <c r="E94" s="31">
        <f t="shared" si="6"/>
        <v>579.67000000000007</v>
      </c>
      <c r="F94" s="30">
        <f t="shared" si="7"/>
        <v>6664</v>
      </c>
    </row>
    <row r="95" spans="2:6">
      <c r="B95" s="29">
        <v>73</v>
      </c>
      <c r="C95" s="30">
        <f t="shared" si="4"/>
        <v>555.6</v>
      </c>
      <c r="D95" s="30">
        <f t="shared" si="5"/>
        <v>22.213333333333335</v>
      </c>
      <c r="E95" s="31">
        <f t="shared" si="6"/>
        <v>577.81000000000006</v>
      </c>
      <c r="F95" s="30">
        <f t="shared" si="7"/>
        <v>6108.4</v>
      </c>
    </row>
    <row r="96" spans="2:6">
      <c r="B96" s="29">
        <v>74</v>
      </c>
      <c r="C96" s="30">
        <f t="shared" si="4"/>
        <v>555.6</v>
      </c>
      <c r="D96" s="30">
        <f t="shared" si="5"/>
        <v>20.361333333333331</v>
      </c>
      <c r="E96" s="31">
        <f t="shared" si="6"/>
        <v>575.96</v>
      </c>
      <c r="F96" s="30">
        <f t="shared" si="7"/>
        <v>5552.7999999999993</v>
      </c>
    </row>
    <row r="97" spans="2:6">
      <c r="B97" s="29">
        <v>75</v>
      </c>
      <c r="C97" s="30">
        <f t="shared" si="4"/>
        <v>555.6</v>
      </c>
      <c r="D97" s="30">
        <f t="shared" si="5"/>
        <v>18.509333333333334</v>
      </c>
      <c r="E97" s="31">
        <f t="shared" si="6"/>
        <v>574.11</v>
      </c>
      <c r="F97" s="30">
        <f t="shared" si="7"/>
        <v>4997.2</v>
      </c>
    </row>
    <row r="98" spans="2:6">
      <c r="B98" s="29">
        <v>76</v>
      </c>
      <c r="C98" s="30">
        <f t="shared" si="4"/>
        <v>555.6</v>
      </c>
      <c r="D98" s="30">
        <f t="shared" si="5"/>
        <v>16.657333333333334</v>
      </c>
      <c r="E98" s="31">
        <f t="shared" si="6"/>
        <v>572.26</v>
      </c>
      <c r="F98" s="30">
        <f t="shared" si="7"/>
        <v>4441.5999999999995</v>
      </c>
    </row>
    <row r="99" spans="2:6">
      <c r="B99" s="29">
        <v>77</v>
      </c>
      <c r="C99" s="30">
        <f t="shared" si="4"/>
        <v>555.6</v>
      </c>
      <c r="D99" s="30">
        <f t="shared" si="5"/>
        <v>14.805333333333335</v>
      </c>
      <c r="E99" s="31">
        <f t="shared" si="6"/>
        <v>570.41</v>
      </c>
      <c r="F99" s="30">
        <f t="shared" si="7"/>
        <v>3886.0000000000005</v>
      </c>
    </row>
    <row r="100" spans="2:6">
      <c r="B100" s="29">
        <v>78</v>
      </c>
      <c r="C100" s="30">
        <f t="shared" ref="C100:C105" si="8">$E$16*ROUNDUP($E$21,5)</f>
        <v>555.6</v>
      </c>
      <c r="D100" s="30">
        <f t="shared" si="5"/>
        <v>12.953333333333333</v>
      </c>
      <c r="E100" s="31">
        <f t="shared" si="6"/>
        <v>568.55000000000007</v>
      </c>
      <c r="F100" s="30">
        <f t="shared" si="7"/>
        <v>3330.4</v>
      </c>
    </row>
    <row r="101" spans="2:6">
      <c r="B101" s="29">
        <v>79</v>
      </c>
      <c r="C101" s="30">
        <f t="shared" si="8"/>
        <v>555.6</v>
      </c>
      <c r="D101" s="30">
        <f t="shared" ref="D101:D106" si="9">ROUND(F100,2)*$E$18/12</f>
        <v>11.101333333333335</v>
      </c>
      <c r="E101" s="31">
        <f t="shared" si="6"/>
        <v>566.70000000000005</v>
      </c>
      <c r="F101" s="30">
        <f t="shared" si="7"/>
        <v>2774.8</v>
      </c>
    </row>
    <row r="102" spans="2:6">
      <c r="B102" s="29">
        <v>80</v>
      </c>
      <c r="C102" s="30">
        <f t="shared" si="8"/>
        <v>555.6</v>
      </c>
      <c r="D102" s="30">
        <f t="shared" si="9"/>
        <v>9.2493333333333343</v>
      </c>
      <c r="E102" s="31">
        <f t="shared" si="6"/>
        <v>564.85</v>
      </c>
      <c r="F102" s="30">
        <f t="shared" si="7"/>
        <v>2219.2000000000003</v>
      </c>
    </row>
    <row r="103" spans="2:6">
      <c r="B103" s="29">
        <v>81</v>
      </c>
      <c r="C103" s="30">
        <f t="shared" si="8"/>
        <v>555.6</v>
      </c>
      <c r="D103" s="30">
        <f t="shared" si="9"/>
        <v>7.3973333333333331</v>
      </c>
      <c r="E103" s="31">
        <f t="shared" si="6"/>
        <v>563</v>
      </c>
      <c r="F103" s="30">
        <f t="shared" si="7"/>
        <v>1663.6</v>
      </c>
    </row>
    <row r="104" spans="2:6">
      <c r="B104" s="29">
        <v>82</v>
      </c>
      <c r="C104" s="30">
        <f t="shared" si="8"/>
        <v>555.6</v>
      </c>
      <c r="D104" s="30">
        <f t="shared" si="9"/>
        <v>5.5453333333333328</v>
      </c>
      <c r="E104" s="31">
        <f t="shared" si="6"/>
        <v>561.15</v>
      </c>
      <c r="F104" s="30">
        <f t="shared" si="7"/>
        <v>1108</v>
      </c>
    </row>
    <row r="105" spans="2:6">
      <c r="B105" s="29">
        <v>83</v>
      </c>
      <c r="C105" s="30">
        <f t="shared" si="8"/>
        <v>555.6</v>
      </c>
      <c r="D105" s="30">
        <f t="shared" si="9"/>
        <v>3.6933333333333334</v>
      </c>
      <c r="E105" s="31">
        <f t="shared" si="6"/>
        <v>559.29000000000008</v>
      </c>
      <c r="F105" s="30">
        <f t="shared" si="7"/>
        <v>552.4</v>
      </c>
    </row>
    <row r="106" spans="2:6" ht="15" thickBot="1">
      <c r="B106" s="29">
        <v>84</v>
      </c>
      <c r="C106" s="30">
        <f>$F$105</f>
        <v>552.4</v>
      </c>
      <c r="D106" s="30">
        <f t="shared" si="9"/>
        <v>1.8413333333333333</v>
      </c>
      <c r="E106" s="31">
        <f t="shared" si="6"/>
        <v>554.24</v>
      </c>
      <c r="F106" s="30">
        <f t="shared" si="7"/>
        <v>0</v>
      </c>
    </row>
    <row r="107" spans="2:6" ht="15" thickBot="1">
      <c r="B107" s="22" t="s">
        <v>12</v>
      </c>
      <c r="C107" s="32">
        <f>SUM(C23:C106)</f>
        <v>39999.999999999949</v>
      </c>
      <c r="D107" s="32">
        <f>SUM(D23:D106)</f>
        <v>6466.2880000000005</v>
      </c>
      <c r="E107" s="33">
        <f>C107+D107</f>
        <v>46466.28799999995</v>
      </c>
      <c r="F107" s="34"/>
    </row>
  </sheetData>
  <sheetProtection algorithmName="SHA-512" hashValue="FbIS5Xc4JHUX0gqN952Eru9S7LsQUB1zZB4jtnXVOPSQ/X/1T2aL6/xKUHbQzx6kcUg2V/Sak0gB/PQpKgykXg==" saltValue="GYHIAwwaZ5EQzEiQDuLX8A==" spinCount="100000" sheet="1" objects="1" scenarios="1" selectLockedCells="1"/>
  <mergeCells count="3">
    <mergeCell ref="B10:F10"/>
    <mergeCell ref="B12:F12"/>
    <mergeCell ref="B14:F14"/>
  </mergeCells>
  <pageMargins left="0" right="0.70866141732283472" top="0.78740157480314965" bottom="0.78740157480314965" header="0" footer="0"/>
  <pageSetup paperSize="9" scale="70" fitToHeight="0" orientation="portrait" horizontalDpi="360" verticalDpi="360" r:id="rId1"/>
  <headerFooter>
    <oddHeader>&amp;C&amp;1.</oddHeader>
    <oddFooter xml:space="preserve">&amp;L                          &amp;G&amp;C&amp;1.
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Krebs, Anja</dc:creator>
  <cp:lastModifiedBy>Papenburg, Mara</cp:lastModifiedBy>
  <cp:lastPrinted>2022-07-15T06:02:34Z</cp:lastPrinted>
  <dcterms:created xsi:type="dcterms:W3CDTF">2022-07-12T15:05:42Z</dcterms:created>
  <dcterms:modified xsi:type="dcterms:W3CDTF">2025-03-10T09:39:11Z</dcterms:modified>
</cp:coreProperties>
</file>