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95" yWindow="1050" windowWidth="15180" windowHeight="12450" tabRatio="921"/>
  </bookViews>
  <sheets>
    <sheet name="Deckblatt" sheetId="11" r:id="rId1"/>
    <sheet name="1.1-1.2 I-mod u. Beratungskomp." sheetId="10" r:id="rId2"/>
    <sheet name="Prüfung 1.1-1.2" sheetId="9" state="hidden" r:id="rId3"/>
    <sheet name="1.3 Pauschale Verw. etc." sheetId="18" r:id="rId4"/>
    <sheet name="1.3 Prüfung Pauschale Verw. etc" sheetId="17" r:id="rId5"/>
    <sheet name="2. Gesamtfinanzierung" sheetId="12" r:id="rId6"/>
    <sheet name="2. Prüfung Gesamtfinanzierung" sheetId="22" state="hidden" r:id="rId7"/>
    <sheet name="Durchschnittssätze" sheetId="23" state="hidden" r:id="rId8"/>
  </sheets>
  <definedNames>
    <definedName name="_xlnm.Print_Area" localSheetId="1">'1.1-1.2 I-mod u. Beratungskomp.'!$A$1:$R$28</definedName>
    <definedName name="_xlnm.Print_Area" localSheetId="5">'2. Gesamtfinanzierung'!$A$1:$S$38</definedName>
  </definedNames>
  <calcPr calcId="145621"/>
</workbook>
</file>

<file path=xl/calcChain.xml><?xml version="1.0" encoding="utf-8"?>
<calcChain xmlns="http://schemas.openxmlformats.org/spreadsheetml/2006/main">
  <c r="F7" i="10" l="1"/>
  <c r="B25" i="12"/>
  <c r="E10" i="9" l="1"/>
  <c r="E11" i="9"/>
  <c r="E9" i="9"/>
  <c r="B19" i="22" l="1"/>
  <c r="B18" i="22"/>
  <c r="B17" i="22"/>
  <c r="A10" i="9" l="1"/>
  <c r="A11" i="9"/>
  <c r="B11" i="9"/>
  <c r="B10" i="9"/>
  <c r="E7" i="18" l="1"/>
  <c r="E6" i="18"/>
  <c r="E5" i="18"/>
  <c r="E8" i="18" l="1"/>
  <c r="B8" i="12" s="1"/>
  <c r="N32" i="23"/>
  <c r="N36" i="23"/>
  <c r="N40" i="23"/>
  <c r="N44" i="23"/>
  <c r="M31" i="23"/>
  <c r="M35" i="23"/>
  <c r="M39" i="23"/>
  <c r="M43" i="23"/>
  <c r="F8" i="10"/>
  <c r="F9" i="10"/>
  <c r="E8" i="10"/>
  <c r="G8" i="10" s="1"/>
  <c r="E9" i="10"/>
  <c r="G9" i="10" s="1"/>
  <c r="E7" i="10"/>
  <c r="G7" i="10" s="1"/>
  <c r="B9" i="9"/>
  <c r="A9" i="9"/>
  <c r="F35" i="9"/>
  <c r="G35" i="9" s="1"/>
  <c r="F36" i="9"/>
  <c r="G36" i="9" s="1"/>
  <c r="F37" i="9"/>
  <c r="G37" i="9" s="1"/>
  <c r="F38" i="9"/>
  <c r="G38" i="9" s="1"/>
  <c r="F39" i="9"/>
  <c r="G39" i="9" s="1"/>
  <c r="F40" i="9"/>
  <c r="G40" i="9" s="1"/>
  <c r="F41" i="9"/>
  <c r="G41" i="9" s="1"/>
  <c r="F42" i="9"/>
  <c r="G42" i="9" s="1"/>
  <c r="F34" i="9"/>
  <c r="G34" i="9" s="1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C34" i="9"/>
  <c r="B34" i="9"/>
  <c r="A35" i="9"/>
  <c r="A36" i="9"/>
  <c r="A37" i="9"/>
  <c r="A38" i="9"/>
  <c r="A39" i="9"/>
  <c r="A40" i="9"/>
  <c r="A41" i="9"/>
  <c r="A42" i="9"/>
  <c r="A34" i="9"/>
  <c r="D58" i="23"/>
  <c r="O30" i="23" s="1"/>
  <c r="D57" i="23"/>
  <c r="N33" i="23" s="1"/>
  <c r="D56" i="23"/>
  <c r="M32" i="23" s="1"/>
  <c r="D55" i="23"/>
  <c r="L45" i="23" s="1"/>
  <c r="D54" i="23"/>
  <c r="K44" i="23" s="1"/>
  <c r="D53" i="23"/>
  <c r="J42" i="23" s="1"/>
  <c r="D52" i="23"/>
  <c r="I42" i="23" s="1"/>
  <c r="D51" i="23"/>
  <c r="H35" i="23" s="1"/>
  <c r="L33" i="23"/>
  <c r="B20" i="22"/>
  <c r="A6" i="17"/>
  <c r="C5" i="17"/>
  <c r="E5" i="17" s="1"/>
  <c r="F5" i="17"/>
  <c r="F6" i="17"/>
  <c r="F7" i="17"/>
  <c r="B20" i="12"/>
  <c r="R7" i="10"/>
  <c r="R8" i="10"/>
  <c r="C10" i="9" s="1"/>
  <c r="R9" i="10"/>
  <c r="C11" i="9" s="1"/>
  <c r="F18" i="10"/>
  <c r="F19" i="10"/>
  <c r="H35" i="9" s="1"/>
  <c r="F20" i="10"/>
  <c r="H36" i="9" s="1"/>
  <c r="F21" i="10"/>
  <c r="H37" i="9" s="1"/>
  <c r="F22" i="10"/>
  <c r="H38" i="9" s="1"/>
  <c r="F23" i="10"/>
  <c r="H39" i="9" s="1"/>
  <c r="F24" i="10"/>
  <c r="H40" i="9" s="1"/>
  <c r="F25" i="10"/>
  <c r="H41" i="9" s="1"/>
  <c r="F26" i="10"/>
  <c r="H42" i="9" s="1"/>
  <c r="C6" i="17"/>
  <c r="E6" i="17" s="1"/>
  <c r="C7" i="17"/>
  <c r="E7" i="17" s="1"/>
  <c r="F52" i="9"/>
  <c r="F51" i="9"/>
  <c r="A7" i="17"/>
  <c r="A5" i="17"/>
  <c r="L34" i="23"/>
  <c r="L42" i="23"/>
  <c r="L36" i="23"/>
  <c r="I37" i="23"/>
  <c r="J41" i="23"/>
  <c r="I45" i="23"/>
  <c r="I35" i="23"/>
  <c r="I41" i="23"/>
  <c r="I30" i="23"/>
  <c r="I32" i="23"/>
  <c r="I34" i="23"/>
  <c r="I38" i="23"/>
  <c r="O45" i="23" l="1"/>
  <c r="O37" i="23"/>
  <c r="M29" i="23"/>
  <c r="M42" i="23"/>
  <c r="M38" i="23"/>
  <c r="M34" i="23"/>
  <c r="M30" i="23"/>
  <c r="N43" i="23"/>
  <c r="N39" i="23"/>
  <c r="N35" i="23"/>
  <c r="N31" i="23"/>
  <c r="O44" i="23"/>
  <c r="O40" i="23"/>
  <c r="O36" i="23"/>
  <c r="O32" i="23"/>
  <c r="O33" i="23"/>
  <c r="M45" i="23"/>
  <c r="M41" i="23"/>
  <c r="M37" i="23"/>
  <c r="M33" i="23"/>
  <c r="N29" i="23"/>
  <c r="N42" i="23"/>
  <c r="N38" i="23"/>
  <c r="N34" i="23"/>
  <c r="N30" i="23"/>
  <c r="O43" i="23"/>
  <c r="O39" i="23"/>
  <c r="O35" i="23"/>
  <c r="O31" i="23"/>
  <c r="O41" i="23"/>
  <c r="L35" i="23"/>
  <c r="M44" i="23"/>
  <c r="M40" i="23"/>
  <c r="M36" i="23"/>
  <c r="N45" i="23"/>
  <c r="N41" i="23"/>
  <c r="N37" i="23"/>
  <c r="O29" i="23"/>
  <c r="O42" i="23"/>
  <c r="O38" i="23"/>
  <c r="O34" i="23"/>
  <c r="F11" i="9"/>
  <c r="G11" i="9" s="1"/>
  <c r="F10" i="9"/>
  <c r="G10" i="9" s="1"/>
  <c r="H34" i="9"/>
  <c r="H43" i="9" s="1"/>
  <c r="F27" i="10"/>
  <c r="I36" i="9"/>
  <c r="J36" i="9" s="1"/>
  <c r="I38" i="9"/>
  <c r="J38" i="9" s="1"/>
  <c r="I41" i="9"/>
  <c r="J41" i="9" s="1"/>
  <c r="C9" i="9"/>
  <c r="R10" i="10"/>
  <c r="B7" i="12" s="1"/>
  <c r="G6" i="17"/>
  <c r="H6" i="17" s="1"/>
  <c r="G7" i="17"/>
  <c r="H7" i="17" s="1"/>
  <c r="I39" i="9"/>
  <c r="J39" i="9" s="1"/>
  <c r="I37" i="9"/>
  <c r="J37" i="9" s="1"/>
  <c r="I40" i="9"/>
  <c r="J40" i="9" s="1"/>
  <c r="I42" i="9"/>
  <c r="J42" i="9" s="1"/>
  <c r="I35" i="9"/>
  <c r="J35" i="9" s="1"/>
  <c r="G43" i="9"/>
  <c r="I34" i="9"/>
  <c r="J34" i="9" s="1"/>
  <c r="E8" i="17"/>
  <c r="G5" i="17"/>
  <c r="H5" i="17" s="1"/>
  <c r="F8" i="17"/>
  <c r="J39" i="23"/>
  <c r="J37" i="23"/>
  <c r="J32" i="23"/>
  <c r="J31" i="23"/>
  <c r="J30" i="23"/>
  <c r="J29" i="23"/>
  <c r="J43" i="23"/>
  <c r="J36" i="23"/>
  <c r="K45" i="23"/>
  <c r="I43" i="23"/>
  <c r="H31" i="23"/>
  <c r="J34" i="23"/>
  <c r="J33" i="23"/>
  <c r="J45" i="23"/>
  <c r="J44" i="23"/>
  <c r="H29" i="23"/>
  <c r="H40" i="23"/>
  <c r="K37" i="23"/>
  <c r="H36" i="23"/>
  <c r="H41" i="23"/>
  <c r="K33" i="23"/>
  <c r="L37" i="23"/>
  <c r="L43" i="23"/>
  <c r="K36" i="23"/>
  <c r="H33" i="23"/>
  <c r="H45" i="23"/>
  <c r="K29" i="23"/>
  <c r="H44" i="23"/>
  <c r="K35" i="23"/>
  <c r="H32" i="23"/>
  <c r="H39" i="23"/>
  <c r="K34" i="23"/>
  <c r="L44" i="23"/>
  <c r="H37" i="23"/>
  <c r="L38" i="23"/>
  <c r="L29" i="23"/>
  <c r="L32" i="23"/>
  <c r="I36" i="23"/>
  <c r="I40" i="23"/>
  <c r="H42" i="23"/>
  <c r="I33" i="23"/>
  <c r="I29" i="23"/>
  <c r="K39" i="23"/>
  <c r="K31" i="23"/>
  <c r="I44" i="23"/>
  <c r="I31" i="23"/>
  <c r="K40" i="23"/>
  <c r="K41" i="23"/>
  <c r="K30" i="23"/>
  <c r="K38" i="23"/>
  <c r="I39" i="23"/>
  <c r="K42" i="23"/>
  <c r="K32" i="23"/>
  <c r="K43" i="23"/>
  <c r="J35" i="23"/>
  <c r="H38" i="23"/>
  <c r="J40" i="23"/>
  <c r="H34" i="23"/>
  <c r="H30" i="23"/>
  <c r="J38" i="23"/>
  <c r="L39" i="23"/>
  <c r="L40" i="23"/>
  <c r="H43" i="23"/>
  <c r="L30" i="23"/>
  <c r="L31" i="23"/>
  <c r="L41" i="23"/>
  <c r="F9" i="9" l="1"/>
  <c r="G9" i="9" s="1"/>
  <c r="H12" i="9" s="1"/>
  <c r="J43" i="9"/>
  <c r="B9" i="12"/>
  <c r="I43" i="9"/>
  <c r="G8" i="17"/>
  <c r="D19" i="17" s="1"/>
  <c r="B7" i="22" s="1"/>
  <c r="H8" i="17"/>
  <c r="G12" i="9" l="1"/>
  <c r="J51" i="9" s="1"/>
  <c r="B6" i="22" s="1"/>
  <c r="B27" i="12"/>
  <c r="B26" i="12"/>
  <c r="B8" i="22" l="1"/>
  <c r="B28" i="12"/>
  <c r="B26" i="22" l="1"/>
  <c r="B25" i="22"/>
  <c r="B24" i="22"/>
  <c r="B27" i="22" l="1"/>
</calcChain>
</file>

<file path=xl/comments1.xml><?xml version="1.0" encoding="utf-8"?>
<comments xmlns="http://schemas.openxmlformats.org/spreadsheetml/2006/main">
  <authors>
    <author>Agackiran, Ali</author>
    <author>kathrin.truemper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z. B. z.B. Dipl.-Sozialpädagoge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Anteilige Monate sind mit 30 Tagen zu rechnen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z. B. Dipl.-Sozialpädagoge</t>
        </r>
      </text>
    </comment>
    <comment ref="F17" authorId="1">
      <text>
        <r>
          <rPr>
            <b/>
            <sz val="8"/>
            <color indexed="81"/>
            <rFont val="Tahoma"/>
            <family val="2"/>
          </rPr>
          <t>kathrin.truemper:</t>
        </r>
        <r>
          <rPr>
            <sz val="8"/>
            <color indexed="81"/>
            <rFont val="Tahoma"/>
            <family val="2"/>
          </rPr>
          <t xml:space="preserve">
Vergabeverfahren beachten und gem. § 7 LHO Einreichung von drei Vergleichsangeboten zum Nachweis der Wirtschaftlichkeit und Sparsamkeit.</t>
        </r>
      </text>
    </comment>
  </commentList>
</comments>
</file>

<file path=xl/comments2.xml><?xml version="1.0" encoding="utf-8"?>
<comments xmlns="http://schemas.openxmlformats.org/spreadsheetml/2006/main">
  <authors>
    <author>Agackiran, Ali</author>
    <author xml:space="preserve"> Ines.Splanemann</author>
    <author>kathrin.truemper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Benennung der Personen, bei denen eine Überschreitung der Höchstgrenze (TV-L 13) vorliegt und/oder die Qualifikationsnachweise und/oder Tätigkeitsbeschreibung nicht oder nur teilweise vorliegen oder noch angefordert werden müssen</t>
        </r>
      </text>
    </comment>
    <comment ref="B32" authorId="1">
      <text>
        <r>
          <rPr>
            <b/>
            <sz val="8"/>
            <color indexed="81"/>
            <rFont val="Tahoma"/>
            <family val="2"/>
          </rPr>
          <t xml:space="preserve"> Ines.Splanemann:</t>
        </r>
        <r>
          <rPr>
            <sz val="8"/>
            <color indexed="81"/>
            <rFont val="Tahoma"/>
            <family val="2"/>
          </rPr>
          <t xml:space="preserve">
z.B. Dipl.-Sozialpädagoge, Tischlermeister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kathrin.truemper:</t>
        </r>
        <r>
          <rPr>
            <sz val="8"/>
            <color indexed="81"/>
            <rFont val="Tahoma"/>
            <family val="2"/>
          </rPr>
          <t xml:space="preserve">
ggfls. Vergabe beachten; liegt Stundensatz über dem Durchschnittssatz, dann Vorlage von drei Vergleichsangeboten.
Berechnung s. unten.</t>
        </r>
      </text>
    </comment>
  </commentList>
</comments>
</file>

<file path=xl/comments3.xml><?xml version="1.0" encoding="utf-8"?>
<comments xmlns="http://schemas.openxmlformats.org/spreadsheetml/2006/main">
  <authors>
    <author>Agackiran, Ali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Die Pauschale wird für einen Jahreszeitraum gewährt, so dass je nach Beginn und Ende des Projektes die Pauschale für die Haushaltsjahre 2017 und 2019 nur anteilig angesetzt werden können</t>
        </r>
      </text>
    </comment>
  </commentList>
</comments>
</file>

<file path=xl/comments4.xml><?xml version="1.0" encoding="utf-8"?>
<comments xmlns="http://schemas.openxmlformats.org/spreadsheetml/2006/main">
  <authors>
    <author>Agackiran, Ali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Agackiran, Ali:</t>
        </r>
        <r>
          <rPr>
            <sz val="9"/>
            <color indexed="81"/>
            <rFont val="Tahoma"/>
            <family val="2"/>
          </rPr>
          <t xml:space="preserve">
Manuelle Eingabe erforderlich</t>
        </r>
      </text>
    </comment>
  </commentList>
</comments>
</file>

<file path=xl/sharedStrings.xml><?xml version="1.0" encoding="utf-8"?>
<sst xmlns="http://schemas.openxmlformats.org/spreadsheetml/2006/main" count="188" uniqueCount="137">
  <si>
    <t>Vorname, Name</t>
  </si>
  <si>
    <t>Tarifvertrag</t>
  </si>
  <si>
    <t>Qualifikation</t>
  </si>
  <si>
    <t>Tätigkeit</t>
  </si>
  <si>
    <t>Entgeltgruppe</t>
  </si>
  <si>
    <t>Monate im Projekt</t>
  </si>
  <si>
    <t xml:space="preserve">Ausgaben 1.1 </t>
  </si>
  <si>
    <t>Ausgaben 1.2</t>
  </si>
  <si>
    <t>Gesamt</t>
  </si>
  <si>
    <t>Summe:</t>
  </si>
  <si>
    <t>Stundensatz</t>
  </si>
  <si>
    <t>Std. im Projekt</t>
  </si>
  <si>
    <t>Kürzung</t>
  </si>
  <si>
    <t>Ausgaben</t>
  </si>
  <si>
    <t>Bemerkungen</t>
  </si>
  <si>
    <t xml:space="preserve">                                                </t>
  </si>
  <si>
    <t>zuwendungsfähige Ausgaben</t>
  </si>
  <si>
    <t>ja</t>
  </si>
  <si>
    <t>nein</t>
  </si>
  <si>
    <t>Anzahl</t>
  </si>
  <si>
    <t>Kürzungen</t>
  </si>
  <si>
    <t>Erläuterungen Kürzungen</t>
  </si>
  <si>
    <t>beantragte Ausgaben</t>
  </si>
  <si>
    <t>angemessene Ausgaben</t>
  </si>
  <si>
    <t>beantragt</t>
  </si>
  <si>
    <t>Summe</t>
  </si>
  <si>
    <t>Gesamt:</t>
  </si>
  <si>
    <t>Gesamteinnahmen</t>
  </si>
  <si>
    <t>Landesmittel</t>
  </si>
  <si>
    <t>Private Kofi</t>
  </si>
  <si>
    <t>öffentliche Kofi</t>
  </si>
  <si>
    <t>Prüfung Zuwendungsfähigkeit</t>
  </si>
  <si>
    <t>Tätigkeit im Projekt</t>
  </si>
  <si>
    <t>Beantragte Beträge</t>
  </si>
  <si>
    <t>Std. i. Projekt</t>
  </si>
  <si>
    <t>Qualifikationsnachweise sowie Tätigkeitsbeschreibungen liegen vor.</t>
  </si>
  <si>
    <t>Umfang und Einstufung der Stelle/n lassen sich aus dem Aufgabenspektrum begründen und sind somit notwendig, angemessen und zuwendungsfähig</t>
  </si>
  <si>
    <t>Berechnung angemessener Stundensatz</t>
  </si>
  <si>
    <t>Eingruppierung</t>
  </si>
  <si>
    <t>Durchschnittss.</t>
  </si>
  <si>
    <t>Jahresarbeitsstd.</t>
  </si>
  <si>
    <t>Qualifikationsnachweise liegen vor.</t>
  </si>
  <si>
    <t xml:space="preserve">Auflage: </t>
  </si>
  <si>
    <t>zuwendungsfähige Ausgaben Ziffer 1.1 und 1.2</t>
  </si>
  <si>
    <t>Auflagen:</t>
  </si>
  <si>
    <t xml:space="preserve">Hannover, den </t>
  </si>
  <si>
    <t>Unterschrift Sachbearbeiter</t>
  </si>
  <si>
    <t>Abteiltungsleitung zur Kenntnis</t>
  </si>
  <si>
    <t>Projekttitel</t>
  </si>
  <si>
    <t>Träger</t>
  </si>
  <si>
    <t xml:space="preserve">Bemerkungen: </t>
  </si>
  <si>
    <t xml:space="preserve">ja              </t>
  </si>
  <si>
    <t>teilweise</t>
  </si>
  <si>
    <t>Bemerkungen:</t>
  </si>
  <si>
    <t>Ausgabenposition 1.1-1.2</t>
  </si>
  <si>
    <t>Laufzeit (von-bis)</t>
  </si>
  <si>
    <t>3 Vergleichsangebote erforderlich? (ja/nein)</t>
  </si>
  <si>
    <t>Stundenkontingent</t>
  </si>
  <si>
    <t>beantragte Beträge</t>
  </si>
  <si>
    <t>Durchschnittssätze der einzelnen Vergütungsgruppen</t>
  </si>
  <si>
    <t>BAT</t>
  </si>
  <si>
    <t>2005-2007</t>
  </si>
  <si>
    <t>keine</t>
  </si>
  <si>
    <t>X</t>
  </si>
  <si>
    <t>IX b</t>
  </si>
  <si>
    <t>IX a</t>
  </si>
  <si>
    <t>VIII e. D.</t>
  </si>
  <si>
    <t>VIII m. D.</t>
  </si>
  <si>
    <t>VII</t>
  </si>
  <si>
    <t>VI b</t>
  </si>
  <si>
    <t>VI a</t>
  </si>
  <si>
    <t>V c</t>
  </si>
  <si>
    <t>V b m. D.</t>
  </si>
  <si>
    <t>V b g. D.</t>
  </si>
  <si>
    <t>V a</t>
  </si>
  <si>
    <t>IV b</t>
  </si>
  <si>
    <t>IV a</t>
  </si>
  <si>
    <t>III</t>
  </si>
  <si>
    <t>II b</t>
  </si>
  <si>
    <t>II a g. D.</t>
  </si>
  <si>
    <t>II a h. D</t>
  </si>
  <si>
    <t>I b</t>
  </si>
  <si>
    <t>I a</t>
  </si>
  <si>
    <t>I</t>
  </si>
  <si>
    <t>Honorarstd.-Sätze</t>
  </si>
  <si>
    <t>ab 2012 werden die Durchschnittssätze aus 2011</t>
  </si>
  <si>
    <t>zugrunde gelegt (muss ggfls angepasst werden)</t>
  </si>
  <si>
    <t>TV-L</t>
  </si>
  <si>
    <t>2 Ü</t>
  </si>
  <si>
    <t>13 Ü</t>
  </si>
  <si>
    <t>15 Ü</t>
  </si>
  <si>
    <t>Arbeitstage</t>
  </si>
  <si>
    <t>Std/Tag</t>
  </si>
  <si>
    <t>Jahresstunden</t>
  </si>
  <si>
    <t>anerkannte Beträge</t>
  </si>
  <si>
    <t>angemessener Stundensatz</t>
  </si>
  <si>
    <t>Durchschnittssatz/Jahr</t>
  </si>
  <si>
    <t>Teamleitung zur Kenntnis</t>
  </si>
  <si>
    <t>Anleiter/in</t>
  </si>
  <si>
    <t>Anleiter/in Praxis</t>
  </si>
  <si>
    <t>Anleiter/in Theorie</t>
  </si>
  <si>
    <t>Wochenstd. im Projekt</t>
  </si>
  <si>
    <t>Vertragliche Wochenstd.</t>
  </si>
  <si>
    <t>Beim Zuwendungs-empfänger beschäftigt?</t>
  </si>
  <si>
    <t>Beginn der Tätigkeit im Projekt</t>
  </si>
  <si>
    <t>Ende der Tätigkeit im Projekt</t>
  </si>
  <si>
    <t>Stellenanteil in Bezug auf Vollzeit</t>
  </si>
  <si>
    <t>Stellenanteil in Bezug auf vertragl. Arbeitszeit</t>
  </si>
  <si>
    <t>Wochenstd. Vollzeit</t>
  </si>
  <si>
    <t>Vorname, Name / ggf. Institution</t>
  </si>
  <si>
    <t xml:space="preserve"> 1.1 Bezüge für Integrationsmoderator/in</t>
  </si>
  <si>
    <t>Angesetztes Jahr</t>
  </si>
  <si>
    <t>1.2  Externe Beratungskompetenz (max. 5.000,00 € im Jahreszeitraum)</t>
  </si>
  <si>
    <t>Ziffer 1.1-1.2</t>
  </si>
  <si>
    <t>Ziffer 1.3</t>
  </si>
  <si>
    <t>für Verwaltung, Sprachmittlung und Fahrtkosten von 8.000,00 € im Jahreszeitraum (max. 16.000,00 € für 24 Mon.)</t>
  </si>
  <si>
    <t>Version</t>
  </si>
  <si>
    <t>Richtlinie über die Gewährung von Zuwendungen zur Förderung von Überbetrieblichen Integrationsmoderatorinnen und -moderatoren</t>
  </si>
  <si>
    <t>Antragsnummer</t>
  </si>
  <si>
    <t>ggf. Begründung zu 1.1 (Höhe der Stellenanteile)</t>
  </si>
  <si>
    <t>Begründung der Auswahl, wenn nicht das kostengünstigste Angebot gewählt wurde (zu 1.2)</t>
  </si>
  <si>
    <t>1.3 Pauschale</t>
  </si>
  <si>
    <t>Öffentliche Kofinanzierung</t>
  </si>
  <si>
    <t>Private Kofinanzierung</t>
  </si>
  <si>
    <t>Förderquoten</t>
  </si>
  <si>
    <t>2. Gesamtfinanzierung</t>
  </si>
  <si>
    <t>öffentliche Kofinanzierung</t>
  </si>
  <si>
    <t>2. Prüfung Gesamtfinanzierung</t>
  </si>
  <si>
    <t>Ziffer 1.1 und 1.2</t>
  </si>
  <si>
    <t>Zuwendungsfähige Ausgaben Ziffer 1.3 Pauschale Verwaltung etc.</t>
  </si>
  <si>
    <t>Prüfung 1.3 Pauschale</t>
  </si>
  <si>
    <t>Bezüge für Integrationsmoderator/in</t>
  </si>
  <si>
    <t>Bei einem Einsatz von Fremdpersonal auf Honorarbasis wird zur Sicherstellung der Wirtschaftlichkeit und Sparsamkeit der Ausgaben im Sinne der LHO eine Vergleichsberechnung durchgeführt.</t>
  </si>
  <si>
    <t>maximal TV-L</t>
  </si>
  <si>
    <t>Zur Sicherstellung der Wirtschaftlichkeit und Sparsamkeit der Ausgaben im Sinne der LHO wird eine Vergleichsberechnung anhand des Durchschnittssatzes des TV-L (max. E13) durchgeführt.</t>
  </si>
  <si>
    <t>zuwendungsfähige Bezüge</t>
  </si>
  <si>
    <t>Angesetzte 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</si>
</sst>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5F52B"/>
        <bgColor indexed="64"/>
      </patternFill>
    </fill>
    <fill>
      <patternFill patternType="solid">
        <fgColor rgb="FFC6FDB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7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2" borderId="1" xfId="0" applyFill="1" applyBorder="1" applyAlignmen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0" fontId="0" fillId="0" borderId="0" xfId="0" applyFill="1"/>
    <xf numFmtId="0" fontId="0" fillId="2" borderId="1" xfId="0" applyFill="1" applyBorder="1"/>
    <xf numFmtId="0" fontId="9" fillId="0" borderId="0" xfId="0" applyFont="1" applyAlignment="1">
      <alignment horizontal="justify"/>
    </xf>
    <xf numFmtId="0" fontId="0" fillId="0" borderId="0" xfId="0" applyBorder="1" applyAlignment="1">
      <alignment horizontal="justify" vertical="top"/>
    </xf>
    <xf numFmtId="164" fontId="0" fillId="0" borderId="0" xfId="0" applyNumberFormat="1"/>
    <xf numFmtId="164" fontId="3" fillId="0" borderId="0" xfId="0" applyNumberFormat="1" applyFont="1" applyBorder="1"/>
    <xf numFmtId="0" fontId="0" fillId="2" borderId="6" xfId="0" applyFill="1" applyBorder="1"/>
    <xf numFmtId="0" fontId="0" fillId="0" borderId="0" xfId="0" applyFill="1" applyBorder="1"/>
    <xf numFmtId="164" fontId="0" fillId="0" borderId="1" xfId="0" applyNumberFormat="1" applyBorder="1"/>
    <xf numFmtId="0" fontId="0" fillId="2" borderId="8" xfId="0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13" fillId="0" borderId="0" xfId="0" applyFont="1" applyFill="1" applyBorder="1"/>
    <xf numFmtId="0" fontId="3" fillId="0" borderId="0" xfId="0" applyFont="1" applyFill="1" applyBorder="1"/>
    <xf numFmtId="0" fontId="0" fillId="0" borderId="18" xfId="0" applyBorder="1"/>
    <xf numFmtId="0" fontId="0" fillId="0" borderId="19" xfId="0" applyBorder="1"/>
    <xf numFmtId="0" fontId="11" fillId="0" borderId="0" xfId="0" applyFont="1"/>
    <xf numFmtId="0" fontId="0" fillId="0" borderId="17" xfId="0" applyBorder="1"/>
    <xf numFmtId="0" fontId="0" fillId="0" borderId="17" xfId="0" applyBorder="1" applyAlignment="1">
      <alignment wrapText="1"/>
    </xf>
    <xf numFmtId="0" fontId="3" fillId="0" borderId="9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Border="1"/>
    <xf numFmtId="0" fontId="0" fillId="0" borderId="0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/>
    <xf numFmtId="10" fontId="0" fillId="0" borderId="1" xfId="0" applyNumberFormat="1" applyBorder="1"/>
    <xf numFmtId="0" fontId="15" fillId="0" borderId="1" xfId="0" applyFont="1" applyBorder="1"/>
    <xf numFmtId="164" fontId="0" fillId="0" borderId="0" xfId="0" applyNumberFormat="1" applyBorder="1"/>
    <xf numFmtId="10" fontId="0" fillId="0" borderId="0" xfId="0" applyNumberFormat="1" applyBorder="1"/>
    <xf numFmtId="10" fontId="3" fillId="0" borderId="0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4" fontId="0" fillId="0" borderId="24" xfId="0" applyNumberFormat="1" applyBorder="1"/>
    <xf numFmtId="0" fontId="0" fillId="0" borderId="29" xfId="0" applyBorder="1"/>
    <xf numFmtId="0" fontId="0" fillId="0" borderId="31" xfId="0" applyBorder="1" applyAlignment="1">
      <alignment wrapText="1"/>
    </xf>
    <xf numFmtId="0" fontId="0" fillId="0" borderId="17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9" xfId="0" applyBorder="1" applyAlignment="1">
      <alignment wrapText="1"/>
    </xf>
    <xf numFmtId="8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3" fillId="3" borderId="1" xfId="0" applyFont="1" applyFill="1" applyBorder="1"/>
    <xf numFmtId="0" fontId="3" fillId="0" borderId="1" xfId="0" applyFont="1" applyBorder="1"/>
    <xf numFmtId="0" fontId="1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0" fillId="5" borderId="0" xfId="0" applyFill="1" applyBorder="1"/>
    <xf numFmtId="0" fontId="0" fillId="5" borderId="0" xfId="0" applyFill="1"/>
    <xf numFmtId="0" fontId="0" fillId="2" borderId="1" xfId="0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64" fontId="4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8" fontId="20" fillId="0" borderId="1" xfId="0" applyNumberFormat="1" applyFont="1" applyBorder="1"/>
    <xf numFmtId="165" fontId="20" fillId="0" borderId="0" xfId="0" applyNumberFormat="1" applyFont="1" applyFill="1" applyBorder="1"/>
    <xf numFmtId="0" fontId="20" fillId="0" borderId="1" xfId="0" applyFont="1" applyFill="1" applyBorder="1" applyAlignment="1">
      <alignment horizontal="center"/>
    </xf>
    <xf numFmtId="0" fontId="23" fillId="0" borderId="0" xfId="0" applyFont="1"/>
    <xf numFmtId="0" fontId="3" fillId="2" borderId="1" xfId="0" applyNumberFormat="1" applyFont="1" applyFill="1" applyBorder="1" applyAlignment="1">
      <alignment horizontal="center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8" fillId="6" borderId="1" xfId="0" applyFont="1" applyFill="1" applyBorder="1" applyAlignment="1">
      <alignment horizontal="center" vertical="center" wrapText="1"/>
    </xf>
    <xf numFmtId="44" fontId="0" fillId="7" borderId="1" xfId="0" applyNumberFormat="1" applyFill="1" applyBorder="1" applyAlignment="1">
      <alignment horizontal="center"/>
    </xf>
    <xf numFmtId="0" fontId="3" fillId="7" borderId="1" xfId="0" applyFont="1" applyFill="1" applyBorder="1"/>
    <xf numFmtId="0" fontId="0" fillId="7" borderId="1" xfId="0" applyNumberFormat="1" applyFill="1" applyBorder="1" applyAlignment="1">
      <alignment horizontal="center"/>
    </xf>
    <xf numFmtId="44" fontId="8" fillId="8" borderId="1" xfId="3" applyFont="1" applyFill="1" applyBorder="1" applyAlignment="1">
      <alignment horizontal="center" vertical="center" wrapText="1"/>
    </xf>
    <xf numFmtId="44" fontId="21" fillId="9" borderId="1" xfId="3" applyFont="1" applyFill="1" applyBorder="1" applyAlignment="1">
      <alignment horizontal="center"/>
    </xf>
    <xf numFmtId="44" fontId="3" fillId="9" borderId="1" xfId="3" applyFont="1" applyFill="1" applyBorder="1" applyAlignment="1">
      <alignment horizontal="center"/>
    </xf>
    <xf numFmtId="44" fontId="8" fillId="10" borderId="1" xfId="3" applyFont="1" applyFill="1" applyBorder="1" applyAlignment="1">
      <alignment horizontal="center" vertical="center" wrapText="1"/>
    </xf>
    <xf numFmtId="44" fontId="21" fillId="11" borderId="1" xfId="3" applyFont="1" applyFill="1" applyBorder="1" applyAlignment="1">
      <alignment horizontal="center"/>
    </xf>
    <xf numFmtId="44" fontId="3" fillId="11" borderId="1" xfId="3" applyFont="1" applyFill="1" applyBorder="1"/>
    <xf numFmtId="0" fontId="0" fillId="7" borderId="1" xfId="0" applyFill="1" applyBorder="1" applyAlignment="1" applyProtection="1">
      <alignment horizontal="center"/>
    </xf>
    <xf numFmtId="44" fontId="0" fillId="0" borderId="1" xfId="0" applyNumberFormat="1" applyBorder="1" applyAlignment="1" applyProtection="1">
      <alignment horizontal="center"/>
      <protection locked="0"/>
    </xf>
    <xf numFmtId="44" fontId="0" fillId="7" borderId="1" xfId="0" applyNumberFormat="1" applyFill="1" applyBorder="1" applyAlignment="1" applyProtection="1">
      <alignment horizontal="center"/>
    </xf>
    <xf numFmtId="44" fontId="3" fillId="7" borderId="3" xfId="0" applyNumberFormat="1" applyFont="1" applyFill="1" applyBorder="1" applyAlignment="1" applyProtection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44" fontId="3" fillId="7" borderId="3" xfId="0" applyNumberFormat="1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1" xfId="0" applyNumberFormat="1" applyFill="1" applyBorder="1" applyAlignment="1" applyProtection="1">
      <alignment horizontal="center"/>
      <protection locked="0"/>
    </xf>
    <xf numFmtId="44" fontId="0" fillId="9" borderId="1" xfId="0" applyNumberFormat="1" applyFill="1" applyBorder="1" applyAlignment="1">
      <alignment horizontal="center"/>
    </xf>
    <xf numFmtId="44" fontId="3" fillId="9" borderId="3" xfId="0" applyNumberFormat="1" applyFont="1" applyFill="1" applyBorder="1" applyAlignment="1">
      <alignment horizontal="center"/>
    </xf>
    <xf numFmtId="44" fontId="0" fillId="12" borderId="1" xfId="0" applyNumberFormat="1" applyFill="1" applyBorder="1" applyAlignment="1">
      <alignment horizontal="center"/>
    </xf>
    <xf numFmtId="44" fontId="3" fillId="12" borderId="3" xfId="0" applyNumberFormat="1" applyFont="1" applyFill="1" applyBorder="1" applyAlignment="1">
      <alignment horizontal="center"/>
    </xf>
    <xf numFmtId="0" fontId="24" fillId="5" borderId="0" xfId="0" applyFont="1" applyFill="1" applyProtection="1">
      <protection hidden="1"/>
    </xf>
    <xf numFmtId="0" fontId="24" fillId="5" borderId="0" xfId="0" applyFont="1" applyFill="1"/>
    <xf numFmtId="0" fontId="24" fillId="0" borderId="0" xfId="0" applyFont="1"/>
    <xf numFmtId="44" fontId="0" fillId="7" borderId="1" xfId="0" applyNumberFormat="1" applyFill="1" applyBorder="1" applyAlignment="1">
      <alignment horizontal="right"/>
    </xf>
    <xf numFmtId="0" fontId="3" fillId="5" borderId="0" xfId="0" applyFont="1" applyFill="1" applyBorder="1"/>
    <xf numFmtId="164" fontId="0" fillId="5" borderId="0" xfId="0" applyNumberFormat="1" applyFill="1" applyBorder="1"/>
    <xf numFmtId="0" fontId="1" fillId="0" borderId="1" xfId="0" applyFont="1" applyBorder="1" applyAlignment="1" applyProtection="1">
      <alignment horizontal="center"/>
      <protection locked="0"/>
    </xf>
    <xf numFmtId="164" fontId="20" fillId="0" borderId="1" xfId="0" applyNumberFormat="1" applyFont="1" applyBorder="1" applyAlignment="1">
      <alignment horizontal="center"/>
    </xf>
    <xf numFmtId="0" fontId="0" fillId="0" borderId="6" xfId="0" applyBorder="1"/>
    <xf numFmtId="0" fontId="0" fillId="3" borderId="35" xfId="0" applyFill="1" applyBorder="1"/>
    <xf numFmtId="0" fontId="1" fillId="4" borderId="1" xfId="0" applyFont="1" applyFill="1" applyBorder="1" applyAlignment="1" applyProtection="1">
      <alignment horizontal="center" vertical="center" wrapText="1"/>
    </xf>
    <xf numFmtId="10" fontId="22" fillId="7" borderId="1" xfId="2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6" xfId="0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8" xfId="0" applyBorder="1" applyProtection="1">
      <protection locked="0"/>
    </xf>
    <xf numFmtId="0" fontId="1" fillId="6" borderId="2" xfId="0" applyFont="1" applyFill="1" applyBorder="1" applyAlignment="1" applyProtection="1">
      <alignment horizontal="center" vertical="center"/>
    </xf>
    <xf numFmtId="164" fontId="0" fillId="3" borderId="1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horizontal="left" vertical="center" wrapText="1"/>
    </xf>
    <xf numFmtId="44" fontId="20" fillId="0" borderId="1" xfId="3" applyFont="1" applyBorder="1" applyAlignment="1">
      <alignment horizontal="center"/>
    </xf>
    <xf numFmtId="0" fontId="1" fillId="0" borderId="0" xfId="0" applyFont="1" applyFill="1" applyBorder="1"/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24" xfId="0" applyFont="1" applyBorder="1"/>
    <xf numFmtId="0" fontId="4" fillId="0" borderId="0" xfId="0" applyFont="1" applyFill="1" applyBorder="1"/>
    <xf numFmtId="0" fontId="0" fillId="2" borderId="5" xfId="0" applyFill="1" applyBorder="1"/>
    <xf numFmtId="0" fontId="0" fillId="0" borderId="0" xfId="0" applyBorder="1" applyAlignment="1">
      <alignment horizontal="left" vertical="justify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18" xfId="0" applyBorder="1"/>
    <xf numFmtId="0" fontId="0" fillId="0" borderId="0" xfId="0" applyBorder="1" applyAlignment="1">
      <alignment horizontal="left" vertical="justify"/>
    </xf>
    <xf numFmtId="0" fontId="1" fillId="0" borderId="9" xfId="0" applyFont="1" applyBorder="1"/>
    <xf numFmtId="44" fontId="0" fillId="0" borderId="3" xfId="0" applyNumberFormat="1" applyBorder="1"/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horizontal="left" wrapText="1"/>
    </xf>
    <xf numFmtId="0" fontId="0" fillId="0" borderId="16" xfId="0" applyFill="1" applyBorder="1"/>
    <xf numFmtId="164" fontId="0" fillId="0" borderId="21" xfId="0" applyNumberFormat="1" applyBorder="1"/>
    <xf numFmtId="0" fontId="1" fillId="0" borderId="0" xfId="0" applyFont="1" applyFill="1" applyAlignment="1"/>
    <xf numFmtId="0" fontId="0" fillId="0" borderId="0" xfId="0" applyFill="1" applyAlignment="1"/>
    <xf numFmtId="164" fontId="1" fillId="3" borderId="1" xfId="0" quotePrefix="1" applyNumberFormat="1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/>
    <xf numFmtId="164" fontId="4" fillId="2" borderId="1" xfId="0" applyNumberFormat="1" applyFont="1" applyFill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4" fillId="13" borderId="1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Alignment="1" applyProtection="1">
      <alignment horizontal="right"/>
    </xf>
    <xf numFmtId="164" fontId="3" fillId="0" borderId="0" xfId="0" applyNumberFormat="1" applyFont="1" applyBorder="1" applyAlignment="1" applyProtection="1">
      <alignment horizontal="center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25" xfId="0" applyBorder="1" applyProtection="1"/>
    <xf numFmtId="0" fontId="0" fillId="0" borderId="9" xfId="0" applyBorder="1" applyProtection="1"/>
    <xf numFmtId="0" fontId="0" fillId="0" borderId="20" xfId="0" applyBorder="1" applyProtection="1"/>
    <xf numFmtId="0" fontId="0" fillId="0" borderId="21" xfId="0" applyBorder="1" applyProtection="1"/>
    <xf numFmtId="164" fontId="3" fillId="0" borderId="25" xfId="0" applyNumberFormat="1" applyFont="1" applyBorder="1" applyProtection="1"/>
    <xf numFmtId="0" fontId="1" fillId="2" borderId="1" xfId="0" applyFont="1" applyFill="1" applyBorder="1" applyProtection="1"/>
    <xf numFmtId="0" fontId="0" fillId="2" borderId="1" xfId="0" applyFill="1" applyBorder="1" applyProtection="1"/>
    <xf numFmtId="0" fontId="1" fillId="0" borderId="1" xfId="0" applyFont="1" applyBorder="1" applyProtection="1"/>
    <xf numFmtId="10" fontId="0" fillId="0" borderId="1" xfId="0" applyNumberFormat="1" applyBorder="1" applyProtection="1"/>
    <xf numFmtId="0" fontId="1" fillId="0" borderId="1" xfId="0" applyFont="1" applyFill="1" applyBorder="1" applyProtection="1"/>
    <xf numFmtId="0" fontId="3" fillId="0" borderId="1" xfId="0" applyFont="1" applyFill="1" applyBorder="1" applyProtection="1"/>
    <xf numFmtId="10" fontId="3" fillId="0" borderId="1" xfId="0" applyNumberFormat="1" applyFont="1" applyBorder="1" applyProtection="1"/>
    <xf numFmtId="164" fontId="0" fillId="3" borderId="1" xfId="0" applyNumberFormat="1" applyFill="1" applyBorder="1" applyProtection="1"/>
    <xf numFmtId="164" fontId="0" fillId="0" borderId="1" xfId="0" applyNumberFormat="1" applyBorder="1" applyProtection="1"/>
    <xf numFmtId="0" fontId="1" fillId="0" borderId="24" xfId="0" applyFont="1" applyBorder="1" applyProtection="1"/>
    <xf numFmtId="164" fontId="0" fillId="0" borderId="24" xfId="0" applyNumberFormat="1" applyBorder="1" applyProtection="1"/>
    <xf numFmtId="0" fontId="0" fillId="0" borderId="12" xfId="0" applyFill="1" applyBorder="1" applyProtection="1"/>
    <xf numFmtId="164" fontId="0" fillId="0" borderId="39" xfId="0" applyNumberFormat="1" applyBorder="1" applyProtection="1"/>
    <xf numFmtId="0" fontId="1" fillId="0" borderId="27" xfId="0" applyFont="1" applyBorder="1" applyProtection="1"/>
    <xf numFmtId="0" fontId="15" fillId="0" borderId="0" xfId="0" applyFont="1" applyAlignment="1">
      <alignment vertical="center" wrapText="1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Border="1" applyAlignment="1"/>
    <xf numFmtId="0" fontId="0" fillId="0" borderId="1" xfId="0" applyBorder="1" applyAlignment="1" applyProtection="1">
      <protection locked="0"/>
    </xf>
    <xf numFmtId="0" fontId="1" fillId="0" borderId="26" xfId="0" applyFont="1" applyBorder="1" applyAlignment="1" applyProtection="1">
      <alignment horizontal="left" vertical="justify"/>
      <protection locked="0"/>
    </xf>
    <xf numFmtId="0" fontId="0" fillId="0" borderId="27" xfId="0" applyBorder="1" applyAlignment="1" applyProtection="1">
      <alignment horizontal="left" vertical="justify"/>
      <protection locked="0"/>
    </xf>
    <xf numFmtId="0" fontId="0" fillId="0" borderId="27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15" xfId="0" applyBorder="1" applyAlignment="1" applyProtection="1">
      <alignment horizontal="left" vertical="justify"/>
      <protection locked="0"/>
    </xf>
    <xf numFmtId="0" fontId="0" fillId="0" borderId="0" xfId="0" applyBorder="1" applyAlignment="1" applyProtection="1">
      <alignment horizontal="left" vertical="justify"/>
      <protection locked="0"/>
    </xf>
    <xf numFmtId="0" fontId="0" fillId="0" borderId="0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13" xfId="0" applyBorder="1" applyAlignment="1" applyProtection="1">
      <alignment horizontal="left" vertical="justify"/>
      <protection locked="0"/>
    </xf>
    <xf numFmtId="0" fontId="0" fillId="0" borderId="14" xfId="0" applyBorder="1" applyAlignment="1" applyProtection="1">
      <alignment horizontal="left" vertical="justify"/>
      <protection locked="0"/>
    </xf>
    <xf numFmtId="0" fontId="0" fillId="0" borderId="1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6" borderId="9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1" fillId="0" borderId="7" xfId="0" applyFont="1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12" fillId="2" borderId="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/>
    <xf numFmtId="0" fontId="0" fillId="0" borderId="7" xfId="0" applyFill="1" applyBorder="1" applyAlignment="1">
      <alignment vertical="top"/>
    </xf>
    <xf numFmtId="0" fontId="0" fillId="0" borderId="29" xfId="0" applyFill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6" xfId="0" applyBorder="1" applyAlignment="1">
      <alignment horizontal="left" vertical="justify"/>
    </xf>
    <xf numFmtId="0" fontId="0" fillId="0" borderId="27" xfId="0" applyBorder="1" applyAlignment="1">
      <alignment horizontal="left" vertical="justify"/>
    </xf>
    <xf numFmtId="0" fontId="0" fillId="0" borderId="28" xfId="0" applyBorder="1" applyAlignment="1">
      <alignment horizontal="left" vertical="justify"/>
    </xf>
    <xf numFmtId="0" fontId="0" fillId="0" borderId="15" xfId="0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30" xfId="0" applyBorder="1" applyAlignment="1">
      <alignment horizontal="left" vertical="justify"/>
    </xf>
    <xf numFmtId="0" fontId="0" fillId="0" borderId="13" xfId="0" applyBorder="1" applyAlignment="1">
      <alignment horizontal="left" vertical="justify"/>
    </xf>
    <xf numFmtId="0" fontId="0" fillId="0" borderId="14" xfId="0" applyBorder="1" applyAlignment="1">
      <alignment horizontal="left" vertical="justify"/>
    </xf>
    <xf numFmtId="0" fontId="0" fillId="0" borderId="25" xfId="0" applyBorder="1" applyAlignment="1">
      <alignment horizontal="left" vertical="justify"/>
    </xf>
    <xf numFmtId="0" fontId="12" fillId="5" borderId="31" xfId="0" applyFont="1" applyFill="1" applyBorder="1" applyAlignment="1">
      <alignment horizontal="center" vertical="center" wrapText="1"/>
    </xf>
    <xf numFmtId="0" fontId="0" fillId="5" borderId="4" xfId="0" applyFill="1" applyBorder="1" applyAlignment="1"/>
    <xf numFmtId="0" fontId="0" fillId="10" borderId="2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4" fillId="0" borderId="7" xfId="0" applyFont="1" applyBorder="1" applyAlignment="1">
      <alignment vertical="top" wrapText="1"/>
    </xf>
    <xf numFmtId="0" fontId="14" fillId="0" borderId="29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8" fillId="0" borderId="0" xfId="0" applyFont="1" applyAlignment="1">
      <alignment vertical="justify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 applyProtection="1">
      <alignment horizontal="justify" vertical="top"/>
      <protection locked="0"/>
    </xf>
    <xf numFmtId="0" fontId="0" fillId="13" borderId="1" xfId="0" applyFill="1" applyBorder="1" applyAlignment="1" applyProtection="1"/>
    <xf numFmtId="0" fontId="0" fillId="2" borderId="5" xfId="0" applyFill="1" applyBorder="1" applyAlignment="1" applyProtection="1"/>
    <xf numFmtId="0" fontId="0" fillId="0" borderId="6" xfId="0" applyBorder="1" applyAlignment="1" applyProtection="1"/>
    <xf numFmtId="0" fontId="0" fillId="0" borderId="1" xfId="0" applyBorder="1" applyAlignment="1" applyProtection="1">
      <alignment horizontal="center"/>
    </xf>
    <xf numFmtId="0" fontId="1" fillId="0" borderId="26" xfId="0" applyFont="1" applyBorder="1" applyAlignment="1">
      <alignment horizontal="left" vertical="justify"/>
    </xf>
    <xf numFmtId="0" fontId="0" fillId="0" borderId="5" xfId="0" applyBorder="1" applyAlignment="1">
      <alignment horizontal="justify" vertical="top"/>
    </xf>
    <xf numFmtId="0" fontId="0" fillId="0" borderId="0" xfId="0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1" fillId="0" borderId="26" xfId="0" applyFont="1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7" fillId="0" borderId="7" xfId="0" applyFont="1" applyFill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8" fontId="16" fillId="3" borderId="1" xfId="1" applyNumberFormat="1" applyFont="1" applyFill="1" applyBorder="1" applyProtection="1">
      <protection locked="0"/>
    </xf>
  </cellXfs>
  <cellStyles count="4">
    <cellStyle name="Euro" xfId="1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85725</xdr:rowOff>
    </xdr:from>
    <xdr:to>
      <xdr:col>9</xdr:col>
      <xdr:colOff>9525</xdr:colOff>
      <xdr:row>4</xdr:row>
      <xdr:rowOff>66675</xdr:rowOff>
    </xdr:to>
    <xdr:pic>
      <xdr:nvPicPr>
        <xdr:cNvPr id="297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5610225" y="85725"/>
          <a:ext cx="28003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21</xdr:row>
          <xdr:rowOff>66675</xdr:rowOff>
        </xdr:from>
        <xdr:to>
          <xdr:col>6</xdr:col>
          <xdr:colOff>771525</xdr:colOff>
          <xdr:row>22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21</xdr:row>
          <xdr:rowOff>295275</xdr:rowOff>
        </xdr:from>
        <xdr:to>
          <xdr:col>6</xdr:col>
          <xdr:colOff>838200</xdr:colOff>
          <xdr:row>22</xdr:row>
          <xdr:rowOff>209550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24</xdr:row>
          <xdr:rowOff>447675</xdr:rowOff>
        </xdr:from>
        <xdr:to>
          <xdr:col>6</xdr:col>
          <xdr:colOff>800100</xdr:colOff>
          <xdr:row>26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24</xdr:row>
          <xdr:rowOff>152400</xdr:rowOff>
        </xdr:from>
        <xdr:to>
          <xdr:col>6</xdr:col>
          <xdr:colOff>790575</xdr:colOff>
          <xdr:row>25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22</xdr:row>
          <xdr:rowOff>295275</xdr:rowOff>
        </xdr:from>
        <xdr:to>
          <xdr:col>6</xdr:col>
          <xdr:colOff>838200</xdr:colOff>
          <xdr:row>24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53</xdr:row>
          <xdr:rowOff>123825</xdr:rowOff>
        </xdr:from>
        <xdr:to>
          <xdr:col>5</xdr:col>
          <xdr:colOff>800100</xdr:colOff>
          <xdr:row>55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53</xdr:row>
          <xdr:rowOff>123825</xdr:rowOff>
        </xdr:from>
        <xdr:to>
          <xdr:col>5</xdr:col>
          <xdr:colOff>771525</xdr:colOff>
          <xdr:row>55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52</xdr:row>
          <xdr:rowOff>123825</xdr:rowOff>
        </xdr:from>
        <xdr:to>
          <xdr:col>5</xdr:col>
          <xdr:colOff>771525</xdr:colOff>
          <xdr:row>54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53</xdr:row>
          <xdr:rowOff>123825</xdr:rowOff>
        </xdr:from>
        <xdr:to>
          <xdr:col>5</xdr:col>
          <xdr:colOff>800100</xdr:colOff>
          <xdr:row>55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54</xdr:row>
          <xdr:rowOff>123825</xdr:rowOff>
        </xdr:from>
        <xdr:to>
          <xdr:col>5</xdr:col>
          <xdr:colOff>800100</xdr:colOff>
          <xdr:row>56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54</xdr:row>
          <xdr:rowOff>123825</xdr:rowOff>
        </xdr:from>
        <xdr:to>
          <xdr:col>5</xdr:col>
          <xdr:colOff>771525</xdr:colOff>
          <xdr:row>56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54</xdr:row>
          <xdr:rowOff>123825</xdr:rowOff>
        </xdr:from>
        <xdr:to>
          <xdr:col>5</xdr:col>
          <xdr:colOff>800100</xdr:colOff>
          <xdr:row>56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45</xdr:row>
          <xdr:rowOff>104775</xdr:rowOff>
        </xdr:from>
        <xdr:to>
          <xdr:col>8</xdr:col>
          <xdr:colOff>542925</xdr:colOff>
          <xdr:row>47</xdr:row>
          <xdr:rowOff>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48</xdr:row>
          <xdr:rowOff>104775</xdr:rowOff>
        </xdr:from>
        <xdr:to>
          <xdr:col>8</xdr:col>
          <xdr:colOff>542925</xdr:colOff>
          <xdr:row>50</xdr:row>
          <xdr:rowOff>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7:G23"/>
  <sheetViews>
    <sheetView showGridLines="0" tabSelected="1" workbookViewId="0">
      <selection activeCell="B10" sqref="B10:C10"/>
    </sheetView>
  </sheetViews>
  <sheetFormatPr baseColWidth="10" defaultColWidth="11.42578125" defaultRowHeight="12.75" x14ac:dyDescent="0.2"/>
  <cols>
    <col min="1" max="1" width="23" customWidth="1"/>
    <col min="3" max="3" width="23" customWidth="1"/>
  </cols>
  <sheetData>
    <row r="7" spans="1:7" ht="50.25" customHeight="1" x14ac:dyDescent="0.2">
      <c r="A7" s="208" t="s">
        <v>117</v>
      </c>
      <c r="B7" s="208"/>
      <c r="C7" s="208"/>
      <c r="D7" s="208"/>
      <c r="E7" s="208"/>
      <c r="F7" s="208"/>
      <c r="G7" s="208"/>
    </row>
    <row r="10" spans="1:7" ht="15.75" x14ac:dyDescent="0.25">
      <c r="A10" s="40" t="s">
        <v>48</v>
      </c>
      <c r="B10" s="209"/>
      <c r="C10" s="209"/>
      <c r="D10" s="210"/>
      <c r="E10" s="210"/>
    </row>
    <row r="11" spans="1:7" ht="15.75" x14ac:dyDescent="0.25">
      <c r="A11" s="40" t="s">
        <v>118</v>
      </c>
      <c r="B11" s="211"/>
      <c r="C11" s="211"/>
      <c r="D11" s="210"/>
      <c r="E11" s="210"/>
    </row>
    <row r="12" spans="1:7" ht="15.75" x14ac:dyDescent="0.25">
      <c r="A12" s="40" t="s">
        <v>49</v>
      </c>
      <c r="B12" s="209"/>
      <c r="C12" s="209"/>
      <c r="D12" s="210"/>
      <c r="E12" s="210"/>
    </row>
    <row r="13" spans="1:7" ht="15.75" x14ac:dyDescent="0.25">
      <c r="A13" s="40" t="s">
        <v>55</v>
      </c>
      <c r="B13" s="224"/>
      <c r="C13" s="224"/>
      <c r="D13" s="210"/>
      <c r="E13" s="210"/>
    </row>
    <row r="14" spans="1:7" ht="15.75" x14ac:dyDescent="0.25">
      <c r="A14" s="40" t="s">
        <v>116</v>
      </c>
      <c r="B14" s="225"/>
      <c r="C14" s="226"/>
      <c r="D14" s="9"/>
      <c r="E14" s="9"/>
      <c r="F14" s="155"/>
      <c r="G14" s="155"/>
    </row>
    <row r="19" spans="1:6" ht="13.5" thickBot="1" x14ac:dyDescent="0.25"/>
    <row r="20" spans="1:6" x14ac:dyDescent="0.2">
      <c r="A20" s="212" t="s">
        <v>50</v>
      </c>
      <c r="B20" s="213"/>
      <c r="C20" s="213"/>
      <c r="D20" s="213"/>
      <c r="E20" s="214"/>
      <c r="F20" s="215"/>
    </row>
    <row r="21" spans="1:6" x14ac:dyDescent="0.2">
      <c r="A21" s="216"/>
      <c r="B21" s="217"/>
      <c r="C21" s="217"/>
      <c r="D21" s="217"/>
      <c r="E21" s="218"/>
      <c r="F21" s="219"/>
    </row>
    <row r="22" spans="1:6" x14ac:dyDescent="0.2">
      <c r="A22" s="216"/>
      <c r="B22" s="217"/>
      <c r="C22" s="217"/>
      <c r="D22" s="217"/>
      <c r="E22" s="218"/>
      <c r="F22" s="219"/>
    </row>
    <row r="23" spans="1:6" ht="13.5" thickBot="1" x14ac:dyDescent="0.25">
      <c r="A23" s="220"/>
      <c r="B23" s="221"/>
      <c r="C23" s="221"/>
      <c r="D23" s="221"/>
      <c r="E23" s="222"/>
      <c r="F23" s="223"/>
    </row>
  </sheetData>
  <sheetProtection password="D9B2" sheet="1" objects="1" scenarios="1" autoFilter="0"/>
  <protectedRanges>
    <protectedRange sqref="A1:J7" name="Bereich1"/>
  </protectedRanges>
  <mergeCells count="11">
    <mergeCell ref="A20:F23"/>
    <mergeCell ref="B12:C12"/>
    <mergeCell ref="D12:E12"/>
    <mergeCell ref="B13:C13"/>
    <mergeCell ref="D13:E13"/>
    <mergeCell ref="B14:C14"/>
    <mergeCell ref="A7:G7"/>
    <mergeCell ref="B10:C10"/>
    <mergeCell ref="D10:E10"/>
    <mergeCell ref="B11:C11"/>
    <mergeCell ref="D11:E11"/>
  </mergeCells>
  <phoneticPr fontId="2" type="noConversion"/>
  <dataValidations count="1">
    <dataValidation type="list" allowBlank="1" showInputMessage="1" showErrorMessage="1" sqref="B14:C14">
      <formula1>"Antrag, 1. Änderungsantrag, 2. Änderungsantrag, 3. Änderungsantrag, 4. Änderungsantrag"</formula1>
    </dataValidation>
  </dataValidations>
  <pageMargins left="0.39370078740157483" right="0.39370078740157483" top="0.19685039370078741" bottom="0.19685039370078741" header="0.51181102362204722" footer="0.51181102362204722"/>
  <pageSetup paperSize="9" scale="70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&amp;R&amp;6Überbetriebliche Integrationsmod.(I-Mod)
Stand: 21. Juni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2:V28"/>
  <sheetViews>
    <sheetView showGridLines="0" topLeftCell="B1" zoomScaleNormal="100" zoomScaleSheetLayoutView="100" workbookViewId="0">
      <selection activeCell="R16" sqref="R16"/>
    </sheetView>
  </sheetViews>
  <sheetFormatPr baseColWidth="10" defaultColWidth="11.42578125" defaultRowHeight="12.75" outlineLevelRow="1" x14ac:dyDescent="0.2"/>
  <cols>
    <col min="1" max="1" width="27.85546875" bestFit="1" customWidth="1"/>
    <col min="2" max="2" width="14.28515625" customWidth="1"/>
    <col min="3" max="3" width="14.7109375" customWidth="1"/>
    <col min="4" max="4" width="14.140625" customWidth="1"/>
    <col min="5" max="5" width="14.28515625" customWidth="1"/>
    <col min="6" max="6" width="17.7109375" customWidth="1"/>
    <col min="7" max="7" width="14" hidden="1" customWidth="1"/>
    <col min="8" max="8" width="27.140625" customWidth="1"/>
    <col min="9" max="9" width="29.5703125" customWidth="1"/>
    <col min="10" max="10" width="9.7109375" customWidth="1"/>
    <col min="11" max="11" width="12.140625" customWidth="1"/>
    <col min="12" max="12" width="11.42578125" customWidth="1"/>
    <col min="13" max="13" width="12.140625" customWidth="1"/>
    <col min="14" max="14" width="12.42578125" customWidth="1"/>
    <col min="15" max="15" width="12.85546875" bestFit="1" customWidth="1"/>
    <col min="16" max="16" width="17.5703125" customWidth="1"/>
    <col min="17" max="17" width="17.42578125" hidden="1" customWidth="1"/>
    <col min="18" max="18" width="20.28515625" customWidth="1"/>
    <col min="20" max="22" width="11.42578125" hidden="1" customWidth="1"/>
  </cols>
  <sheetData>
    <row r="2" spans="1:22" ht="15" x14ac:dyDescent="0.25">
      <c r="A2" s="28" t="s">
        <v>33</v>
      </c>
    </row>
    <row r="3" spans="1:22" ht="15" x14ac:dyDescent="0.25">
      <c r="A3" s="28"/>
    </row>
    <row r="4" spans="1:22" x14ac:dyDescent="0.2">
      <c r="A4" s="1" t="s">
        <v>110</v>
      </c>
    </row>
    <row r="5" spans="1:22" x14ac:dyDescent="0.2">
      <c r="T5" t="s">
        <v>17</v>
      </c>
    </row>
    <row r="6" spans="1:22" s="75" customFormat="1" ht="51" x14ac:dyDescent="0.2">
      <c r="A6" s="73" t="s">
        <v>0</v>
      </c>
      <c r="B6" s="126" t="s">
        <v>108</v>
      </c>
      <c r="C6" s="126" t="s">
        <v>102</v>
      </c>
      <c r="D6" s="126" t="s">
        <v>101</v>
      </c>
      <c r="E6" s="128" t="s">
        <v>106</v>
      </c>
      <c r="F6" s="128" t="s">
        <v>107</v>
      </c>
      <c r="G6" s="74" t="s">
        <v>57</v>
      </c>
      <c r="H6" s="74" t="s">
        <v>2</v>
      </c>
      <c r="I6" s="74" t="s">
        <v>3</v>
      </c>
      <c r="J6" s="73" t="s">
        <v>1</v>
      </c>
      <c r="K6" s="73" t="s">
        <v>4</v>
      </c>
      <c r="L6" s="73" t="s">
        <v>5</v>
      </c>
      <c r="M6" s="73" t="s">
        <v>104</v>
      </c>
      <c r="N6" s="73" t="s">
        <v>105</v>
      </c>
      <c r="O6" s="73" t="s">
        <v>103</v>
      </c>
      <c r="P6" s="73" t="s">
        <v>6</v>
      </c>
      <c r="Q6" s="73" t="s">
        <v>7</v>
      </c>
      <c r="R6" s="73" t="s">
        <v>8</v>
      </c>
      <c r="T6" s="140" t="s">
        <v>18</v>
      </c>
    </row>
    <row r="7" spans="1:22" ht="23.25" customHeight="1" outlineLevel="1" x14ac:dyDescent="0.2">
      <c r="A7" s="122"/>
      <c r="B7" s="91"/>
      <c r="C7" s="91"/>
      <c r="D7" s="91"/>
      <c r="E7" s="127" t="str">
        <f>IF(B7="","",D7/B7)</f>
        <v/>
      </c>
      <c r="F7" s="127" t="str">
        <f>IF(C7="","",D7/C7)</f>
        <v/>
      </c>
      <c r="G7" s="103" t="str">
        <f t="shared" ref="G7:G9" si="0">IF(B7="","",ROUND(B7*E7*4.348*L7,2))</f>
        <v/>
      </c>
      <c r="H7" s="122"/>
      <c r="I7" s="122"/>
      <c r="J7" s="44"/>
      <c r="K7" s="44"/>
      <c r="L7" s="44"/>
      <c r="M7" s="49"/>
      <c r="N7" s="49"/>
      <c r="O7" s="122"/>
      <c r="P7" s="104"/>
      <c r="Q7" s="104">
        <v>0</v>
      </c>
      <c r="R7" s="105">
        <f t="shared" ref="R7:R9" si="1">P7+Q7</f>
        <v>0</v>
      </c>
      <c r="V7" s="38" t="s">
        <v>98</v>
      </c>
    </row>
    <row r="8" spans="1:22" ht="23.25" customHeight="1" x14ac:dyDescent="0.2">
      <c r="A8" s="122"/>
      <c r="B8" s="91"/>
      <c r="C8" s="91"/>
      <c r="D8" s="91"/>
      <c r="E8" s="127" t="str">
        <f t="shared" ref="E8:E9" si="2">IF(B8="","",D8/B8)</f>
        <v/>
      </c>
      <c r="F8" s="127" t="str">
        <f t="shared" ref="F8:F9" si="3">IF(C8="","",D8/C8)</f>
        <v/>
      </c>
      <c r="G8" s="103" t="str">
        <f t="shared" si="0"/>
        <v/>
      </c>
      <c r="H8" s="44"/>
      <c r="I8" s="122"/>
      <c r="J8" s="44"/>
      <c r="K8" s="44"/>
      <c r="L8" s="44"/>
      <c r="M8" s="49"/>
      <c r="N8" s="49"/>
      <c r="O8" s="122"/>
      <c r="P8" s="104"/>
      <c r="Q8" s="104">
        <v>0</v>
      </c>
      <c r="R8" s="105">
        <f t="shared" si="1"/>
        <v>0</v>
      </c>
      <c r="V8" s="38" t="s">
        <v>99</v>
      </c>
    </row>
    <row r="9" spans="1:22" ht="23.25" customHeight="1" thickBot="1" x14ac:dyDescent="0.25">
      <c r="A9" s="122"/>
      <c r="B9" s="91"/>
      <c r="C9" s="91"/>
      <c r="D9" s="91"/>
      <c r="E9" s="127" t="str">
        <f t="shared" si="2"/>
        <v/>
      </c>
      <c r="F9" s="127" t="str">
        <f t="shared" si="3"/>
        <v/>
      </c>
      <c r="G9" s="103" t="str">
        <f t="shared" si="0"/>
        <v/>
      </c>
      <c r="H9" s="44"/>
      <c r="I9" s="122"/>
      <c r="J9" s="44"/>
      <c r="K9" s="44"/>
      <c r="L9" s="44"/>
      <c r="M9" s="49"/>
      <c r="N9" s="49"/>
      <c r="O9" s="122"/>
      <c r="P9" s="104"/>
      <c r="Q9" s="104">
        <v>0</v>
      </c>
      <c r="R9" s="105">
        <f t="shared" si="1"/>
        <v>0</v>
      </c>
      <c r="V9" s="38" t="s">
        <v>100</v>
      </c>
    </row>
    <row r="10" spans="1:22" ht="13.5" thickBo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92" t="s">
        <v>9</v>
      </c>
      <c r="R10" s="106">
        <f>SUM(R7:R9)</f>
        <v>0</v>
      </c>
      <c r="V10" s="38"/>
    </row>
    <row r="11" spans="1:22" ht="13.5" thickBot="1" x14ac:dyDescent="0.25">
      <c r="T11" s="38"/>
    </row>
    <row r="12" spans="1:22" ht="13.5" thickBot="1" x14ac:dyDescent="0.25">
      <c r="A12" s="1"/>
      <c r="I12" s="241" t="s">
        <v>119</v>
      </c>
      <c r="J12" s="242"/>
      <c r="K12" s="242"/>
      <c r="L12" s="242"/>
      <c r="M12" s="242"/>
      <c r="N12" s="243"/>
      <c r="T12" s="38"/>
    </row>
    <row r="13" spans="1:22" x14ac:dyDescent="0.2">
      <c r="I13" s="227"/>
      <c r="J13" s="228"/>
      <c r="K13" s="228"/>
      <c r="L13" s="228"/>
      <c r="M13" s="228"/>
      <c r="N13" s="229"/>
      <c r="O13" s="144"/>
      <c r="R13" s="38"/>
    </row>
    <row r="14" spans="1:22" x14ac:dyDescent="0.2">
      <c r="I14" s="230"/>
      <c r="J14" s="231"/>
      <c r="K14" s="231"/>
      <c r="L14" s="231"/>
      <c r="M14" s="231"/>
      <c r="N14" s="232"/>
      <c r="R14" s="38"/>
    </row>
    <row r="15" spans="1:22" x14ac:dyDescent="0.2">
      <c r="A15" s="1" t="s">
        <v>112</v>
      </c>
      <c r="I15" s="230"/>
      <c r="J15" s="231"/>
      <c r="K15" s="231"/>
      <c r="L15" s="231"/>
      <c r="M15" s="231"/>
      <c r="N15" s="232"/>
      <c r="R15" s="38"/>
    </row>
    <row r="16" spans="1:22" x14ac:dyDescent="0.2">
      <c r="I16" s="230"/>
      <c r="J16" s="233"/>
      <c r="K16" s="233"/>
      <c r="L16" s="233"/>
      <c r="M16" s="233"/>
      <c r="N16" s="232"/>
      <c r="R16" s="38"/>
    </row>
    <row r="17" spans="1:20" ht="25.5" x14ac:dyDescent="0.2">
      <c r="A17" s="146" t="s">
        <v>109</v>
      </c>
      <c r="B17" s="2" t="s">
        <v>34</v>
      </c>
      <c r="C17" s="2" t="s">
        <v>10</v>
      </c>
      <c r="D17" s="2" t="s">
        <v>2</v>
      </c>
      <c r="E17" s="2" t="s">
        <v>32</v>
      </c>
      <c r="F17" s="6" t="s">
        <v>8</v>
      </c>
      <c r="I17" s="230"/>
      <c r="J17" s="233"/>
      <c r="K17" s="233"/>
      <c r="L17" s="233"/>
      <c r="M17" s="233"/>
      <c r="N17" s="232"/>
      <c r="R17" s="38"/>
    </row>
    <row r="18" spans="1:20" ht="26.25" customHeight="1" thickBot="1" x14ac:dyDescent="0.25">
      <c r="A18" s="122"/>
      <c r="B18" s="44">
        <v>0</v>
      </c>
      <c r="C18" s="104">
        <v>0</v>
      </c>
      <c r="D18" s="130"/>
      <c r="E18" s="131"/>
      <c r="F18" s="105">
        <f t="shared" ref="F18:F26" si="4">C18*B18</f>
        <v>0</v>
      </c>
      <c r="I18" s="234"/>
      <c r="J18" s="235"/>
      <c r="K18" s="235"/>
      <c r="L18" s="235"/>
      <c r="M18" s="235"/>
      <c r="N18" s="236"/>
      <c r="R18" s="38"/>
    </row>
    <row r="19" spans="1:20" ht="26.25" customHeight="1" x14ac:dyDescent="0.2">
      <c r="A19" s="122"/>
      <c r="B19" s="44"/>
      <c r="C19" s="104"/>
      <c r="D19" s="46"/>
      <c r="E19" s="45"/>
      <c r="F19" s="105">
        <f t="shared" si="4"/>
        <v>0</v>
      </c>
      <c r="T19" s="38"/>
    </row>
    <row r="20" spans="1:20" ht="26.25" customHeight="1" x14ac:dyDescent="0.2">
      <c r="A20" s="122"/>
      <c r="B20" s="44"/>
      <c r="C20" s="104"/>
      <c r="D20" s="46"/>
      <c r="E20" s="45"/>
      <c r="F20" s="105">
        <f t="shared" si="4"/>
        <v>0</v>
      </c>
    </row>
    <row r="21" spans="1:20" ht="26.25" customHeight="1" x14ac:dyDescent="0.2">
      <c r="A21" s="122"/>
      <c r="B21" s="44"/>
      <c r="C21" s="104"/>
      <c r="D21" s="46"/>
      <c r="E21" s="45"/>
      <c r="F21" s="105">
        <f t="shared" si="4"/>
        <v>0</v>
      </c>
    </row>
    <row r="22" spans="1:20" ht="26.25" customHeight="1" x14ac:dyDescent="0.2">
      <c r="A22" s="44"/>
      <c r="B22" s="44"/>
      <c r="C22" s="104"/>
      <c r="D22" s="76"/>
      <c r="E22" s="45"/>
      <c r="F22" s="105">
        <f t="shared" si="4"/>
        <v>0</v>
      </c>
    </row>
    <row r="23" spans="1:20" ht="26.25" customHeight="1" x14ac:dyDescent="0.2">
      <c r="A23" s="44"/>
      <c r="B23" s="44"/>
      <c r="C23" s="104"/>
      <c r="D23" s="46"/>
      <c r="E23" s="45"/>
      <c r="F23" s="105">
        <f t="shared" si="4"/>
        <v>0</v>
      </c>
    </row>
    <row r="24" spans="1:20" ht="26.25" customHeight="1" x14ac:dyDescent="0.2">
      <c r="A24" s="44"/>
      <c r="B24" s="44"/>
      <c r="C24" s="104"/>
      <c r="D24" s="46"/>
      <c r="E24" s="45"/>
      <c r="F24" s="105">
        <f t="shared" si="4"/>
        <v>0</v>
      </c>
    </row>
    <row r="25" spans="1:20" ht="26.25" customHeight="1" x14ac:dyDescent="0.2">
      <c r="A25" s="44"/>
      <c r="B25" s="44"/>
      <c r="C25" s="104"/>
      <c r="D25" s="46"/>
      <c r="E25" s="45"/>
      <c r="F25" s="105">
        <f t="shared" si="4"/>
        <v>0</v>
      </c>
      <c r="I25" s="153" t="s">
        <v>120</v>
      </c>
      <c r="J25" s="13"/>
      <c r="K25" s="13"/>
      <c r="L25" s="13"/>
      <c r="M25" s="151"/>
      <c r="N25" s="18"/>
    </row>
    <row r="26" spans="1:20" ht="26.25" customHeight="1" x14ac:dyDescent="0.2">
      <c r="A26" s="44"/>
      <c r="B26" s="44"/>
      <c r="C26" s="104"/>
      <c r="D26" s="46"/>
      <c r="E26" s="45"/>
      <c r="F26" s="105">
        <f t="shared" si="4"/>
        <v>0</v>
      </c>
      <c r="I26" s="237"/>
      <c r="J26" s="238"/>
      <c r="K26" s="238"/>
      <c r="L26" s="238"/>
      <c r="M26" s="238"/>
      <c r="N26" s="240"/>
    </row>
    <row r="27" spans="1:20" ht="26.25" customHeight="1" x14ac:dyDescent="0.2">
      <c r="E27" s="147" t="s">
        <v>9</v>
      </c>
      <c r="F27" s="105">
        <f>SUM(F18:F26)</f>
        <v>0</v>
      </c>
      <c r="I27" s="237"/>
      <c r="J27" s="244"/>
      <c r="K27" s="244"/>
      <c r="L27" s="244"/>
      <c r="M27" s="244"/>
      <c r="N27" s="245"/>
    </row>
    <row r="28" spans="1:20" ht="26.25" customHeight="1" x14ac:dyDescent="0.2">
      <c r="I28" s="237"/>
      <c r="J28" s="238"/>
      <c r="K28" s="238"/>
      <c r="L28" s="238"/>
      <c r="M28" s="238"/>
      <c r="N28" s="239"/>
    </row>
  </sheetData>
  <sheetProtection password="D9B2" sheet="1" objects="1" scenarios="1"/>
  <protectedRanges>
    <protectedRange sqref="H7:I9 D18:E26" name="Bereich1"/>
  </protectedRanges>
  <mergeCells count="5">
    <mergeCell ref="I13:N18"/>
    <mergeCell ref="I28:N28"/>
    <mergeCell ref="I26:N26"/>
    <mergeCell ref="I12:N12"/>
    <mergeCell ref="I27:N27"/>
  </mergeCells>
  <phoneticPr fontId="0" type="noConversion"/>
  <dataValidations count="2">
    <dataValidation type="list" allowBlank="1" showInputMessage="1" showErrorMessage="1" sqref="O7:O9">
      <formula1>$T$5:$T$6</formula1>
    </dataValidation>
    <dataValidation type="decimal" allowBlank="1" showInputMessage="1" showErrorMessage="1" sqref="L7:L9">
      <formula1>0</formula1>
      <formula2>24</formula2>
    </dataValidation>
  </dataValidations>
  <pageMargins left="0.39370078740157483" right="0.39370078740157483" top="0.19685039370078741" bottom="0.19685039370078741" header="0.51181102362204722" footer="0.51181102362204722"/>
  <pageSetup paperSize="9" scale="47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&amp;R&amp;6Überbetriebliche Integrationsmod. (I-Mod)
Stand: 21. Juni 2017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 enableFormatConditionsCalculation="0">
    <tabColor indexed="13"/>
  </sheetPr>
  <dimension ref="A2:R61"/>
  <sheetViews>
    <sheetView showGridLines="0" zoomScaleNormal="100" workbookViewId="0">
      <selection activeCell="H23" sqref="H23"/>
    </sheetView>
  </sheetViews>
  <sheetFormatPr baseColWidth="10" defaultColWidth="11.42578125" defaultRowHeight="12.75" x14ac:dyDescent="0.2"/>
  <cols>
    <col min="1" max="1" width="18.85546875" customWidth="1"/>
    <col min="2" max="2" width="28.5703125" customWidth="1"/>
    <col min="3" max="3" width="24.85546875" customWidth="1"/>
    <col min="4" max="4" width="13.140625" customWidth="1"/>
    <col min="5" max="5" width="15.5703125" customWidth="1"/>
    <col min="6" max="6" width="13.85546875" customWidth="1"/>
    <col min="7" max="7" width="12.85546875" customWidth="1"/>
    <col min="8" max="8" width="21.7109375" bestFit="1" customWidth="1"/>
    <col min="9" max="9" width="36.28515625" customWidth="1"/>
    <col min="10" max="10" width="14.85546875" customWidth="1"/>
    <col min="11" max="11" width="32.7109375" customWidth="1"/>
    <col min="12" max="12" width="28.85546875" bestFit="1" customWidth="1"/>
    <col min="13" max="13" width="6.7109375" customWidth="1"/>
    <col min="14" max="14" width="4.7109375" customWidth="1"/>
    <col min="16" max="18" width="11.42578125" customWidth="1"/>
  </cols>
  <sheetData>
    <row r="2" spans="1:17" x14ac:dyDescent="0.2">
      <c r="A2" s="24" t="s">
        <v>31</v>
      </c>
      <c r="B2" s="24"/>
      <c r="C2" s="25"/>
      <c r="D2" s="25"/>
    </row>
    <row r="3" spans="1:17" ht="13.5" thickBot="1" x14ac:dyDescent="0.25">
      <c r="A3" s="25" t="s">
        <v>54</v>
      </c>
      <c r="B3" s="25"/>
      <c r="C3" s="25"/>
      <c r="D3" s="25"/>
    </row>
    <row r="4" spans="1:17" ht="12.75" customHeight="1" thickBot="1" x14ac:dyDescent="0.25">
      <c r="A4" s="261" t="s">
        <v>134</v>
      </c>
      <c r="B4" s="242"/>
      <c r="C4" s="242"/>
      <c r="D4" s="242"/>
      <c r="E4" s="242"/>
      <c r="F4" s="242"/>
      <c r="G4" s="242"/>
      <c r="H4" s="242"/>
      <c r="I4" s="243"/>
      <c r="Q4" s="14"/>
    </row>
    <row r="5" spans="1:17" ht="12.75" customHeight="1" x14ac:dyDescent="0.2">
      <c r="Q5" s="14"/>
    </row>
    <row r="6" spans="1:17" x14ac:dyDescent="0.2">
      <c r="A6" s="67" t="s">
        <v>131</v>
      </c>
      <c r="B6" s="67"/>
    </row>
    <row r="8" spans="1:17" ht="24" x14ac:dyDescent="0.2">
      <c r="A8" s="22" t="s">
        <v>0</v>
      </c>
      <c r="B8" s="68" t="s">
        <v>3</v>
      </c>
      <c r="C8" s="68" t="s">
        <v>58</v>
      </c>
      <c r="D8" s="93" t="s">
        <v>133</v>
      </c>
      <c r="E8" s="93" t="s">
        <v>96</v>
      </c>
      <c r="F8" s="97" t="s">
        <v>94</v>
      </c>
      <c r="G8" s="100" t="s">
        <v>12</v>
      </c>
      <c r="H8" s="138" t="s">
        <v>14</v>
      </c>
    </row>
    <row r="9" spans="1:17" s="9" customFormat="1" x14ac:dyDescent="0.2">
      <c r="A9" s="96" t="str">
        <f>IF('1.1-1.2 I-mod u. Beratungskomp.'!A7="","",'1.1-1.2 I-mod u. Beratungskomp.'!A7)</f>
        <v/>
      </c>
      <c r="B9" s="96" t="str">
        <f>IF('1.1-1.2 I-mod u. Beratungskomp.'!I7="","",'1.1-1.2 I-mod u. Beratungskomp.'!I7)</f>
        <v/>
      </c>
      <c r="C9" s="94">
        <f>'1.1-1.2 I-mod u. Beratungskomp.'!R7</f>
        <v>0</v>
      </c>
      <c r="D9" s="110">
        <v>13</v>
      </c>
      <c r="E9" s="94">
        <f>IF(D9="","",VLOOKUP(D9,Durchschnittssätze!$A$29:$D$45,2)/12*'1.1-1.2 I-mod u. Beratungskomp.'!L7/39.8*'1.1-1.2 I-mod u. Beratungskomp.'!D7)</f>
        <v>0</v>
      </c>
      <c r="F9" s="98">
        <f>IF(C9&lt;=E9,C9,E9)</f>
        <v>0</v>
      </c>
      <c r="G9" s="101">
        <f>IF(F9&lt;C9,F9-C9,0)</f>
        <v>0</v>
      </c>
      <c r="H9" s="45"/>
    </row>
    <row r="10" spans="1:17" x14ac:dyDescent="0.2">
      <c r="A10" s="96" t="str">
        <f>IF('1.1-1.2 I-mod u. Beratungskomp.'!A8="","",'1.1-1.2 I-mod u. Beratungskomp.'!A8)</f>
        <v/>
      </c>
      <c r="B10" s="96" t="str">
        <f>IF('1.1-1.2 I-mod u. Beratungskomp.'!I8="","",'1.1-1.2 I-mod u. Beratungskomp.'!I8)</f>
        <v/>
      </c>
      <c r="C10" s="94">
        <f>'1.1-1.2 I-mod u. Beratungskomp.'!R8</f>
        <v>0</v>
      </c>
      <c r="D10" s="110">
        <v>13</v>
      </c>
      <c r="E10" s="94">
        <f>IF(D10="","",VLOOKUP(D10,Durchschnittssätze!$A$29:$D$45,2)/12*'1.1-1.2 I-mod u. Beratungskomp.'!L8/39.8*'1.1-1.2 I-mod u. Beratungskomp.'!D8)</f>
        <v>0</v>
      </c>
      <c r="F10" s="98">
        <f t="shared" ref="F10:F11" si="0">IF(C10&lt;=E10,C10,E10)</f>
        <v>0</v>
      </c>
      <c r="G10" s="101">
        <f>IF(F10&lt;C10,F10-C10,0)</f>
        <v>0</v>
      </c>
      <c r="H10" s="45"/>
    </row>
    <row r="11" spans="1:17" x14ac:dyDescent="0.2">
      <c r="A11" s="96" t="str">
        <f>IF('1.1-1.2 I-mod u. Beratungskomp.'!A9="","",'1.1-1.2 I-mod u. Beratungskomp.'!A9)</f>
        <v/>
      </c>
      <c r="B11" s="96" t="str">
        <f>IF('1.1-1.2 I-mod u. Beratungskomp.'!I9="","",'1.1-1.2 I-mod u. Beratungskomp.'!I9)</f>
        <v/>
      </c>
      <c r="C11" s="94">
        <f>'1.1-1.2 I-mod u. Beratungskomp.'!R9</f>
        <v>0</v>
      </c>
      <c r="D11" s="110">
        <v>13</v>
      </c>
      <c r="E11" s="94">
        <f>IF(D11="","",VLOOKUP(D11,Durchschnittssätze!$A$29:$D$45,2)/12*'1.1-1.2 I-mod u. Beratungskomp.'!L9/39.8*'1.1-1.2 I-mod u. Beratungskomp.'!D9)</f>
        <v>0</v>
      </c>
      <c r="F11" s="98">
        <f t="shared" si="0"/>
        <v>0</v>
      </c>
      <c r="G11" s="101">
        <f>IF(F11&lt;C11,F11-C11,0)</f>
        <v>0</v>
      </c>
      <c r="H11" s="45"/>
    </row>
    <row r="12" spans="1:17" x14ac:dyDescent="0.2">
      <c r="F12" s="95" t="s">
        <v>25</v>
      </c>
      <c r="G12" s="99">
        <f>SUM(F9:F11)</f>
        <v>0</v>
      </c>
      <c r="H12" s="102">
        <f>SUM(G9:G11)</f>
        <v>0</v>
      </c>
      <c r="I12" s="35"/>
      <c r="J12" s="7"/>
      <c r="K12" s="41"/>
    </row>
    <row r="14" spans="1:17" x14ac:dyDescent="0.2">
      <c r="A14" s="1"/>
      <c r="B14" s="1"/>
    </row>
    <row r="19" spans="1:14" s="58" customFormat="1" x14ac:dyDescent="0.2">
      <c r="A19" s="296"/>
      <c r="B19" s="296"/>
      <c r="C19" s="296"/>
      <c r="D19" s="296"/>
      <c r="E19" s="296"/>
      <c r="F19" s="157"/>
      <c r="G19" s="163"/>
      <c r="H19" s="36"/>
      <c r="I19" s="172" t="s">
        <v>53</v>
      </c>
      <c r="J19" s="170"/>
      <c r="K19" s="171"/>
      <c r="L19" s="162"/>
    </row>
    <row r="20" spans="1:14" s="58" customFormat="1" x14ac:dyDescent="0.2">
      <c r="A20" s="296"/>
      <c r="B20" s="296"/>
      <c r="C20" s="296"/>
      <c r="D20" s="296"/>
      <c r="E20" s="296"/>
      <c r="F20" s="59"/>
      <c r="G20" s="163"/>
      <c r="H20" s="36"/>
      <c r="I20" s="246"/>
      <c r="J20" s="247"/>
      <c r="K20" s="248"/>
      <c r="L20" s="162"/>
    </row>
    <row r="21" spans="1:14" s="58" customFormat="1" x14ac:dyDescent="0.2">
      <c r="A21" s="296"/>
      <c r="B21" s="296"/>
      <c r="C21" s="296"/>
      <c r="D21" s="296"/>
      <c r="E21" s="296"/>
      <c r="F21" s="59"/>
      <c r="G21" s="163"/>
      <c r="I21" s="249"/>
      <c r="J21" s="250"/>
      <c r="K21" s="251"/>
      <c r="L21" s="162"/>
    </row>
    <row r="22" spans="1:14" ht="24" customHeight="1" x14ac:dyDescent="0.2">
      <c r="A22" s="291" t="s">
        <v>35</v>
      </c>
      <c r="B22" s="292"/>
      <c r="C22" s="292"/>
      <c r="D22" s="292"/>
      <c r="E22" s="292"/>
      <c r="F22" s="51"/>
      <c r="G22" s="30" t="s">
        <v>17</v>
      </c>
      <c r="I22" s="249"/>
      <c r="J22" s="250"/>
      <c r="K22" s="251"/>
      <c r="L22" s="162"/>
    </row>
    <row r="23" spans="1:14" ht="24" customHeight="1" x14ac:dyDescent="0.2">
      <c r="A23" s="293"/>
      <c r="B23" s="294"/>
      <c r="C23" s="294"/>
      <c r="D23" s="294"/>
      <c r="E23" s="294"/>
      <c r="F23" s="9"/>
      <c r="G23" s="52" t="s">
        <v>18</v>
      </c>
      <c r="I23" s="249"/>
      <c r="J23" s="250"/>
      <c r="K23" s="251"/>
      <c r="L23" s="162"/>
    </row>
    <row r="24" spans="1:14" ht="16.5" customHeight="1" x14ac:dyDescent="0.2">
      <c r="A24" s="267"/>
      <c r="B24" s="268"/>
      <c r="C24" s="268"/>
      <c r="D24" s="268"/>
      <c r="E24" s="268"/>
      <c r="F24" s="158"/>
      <c r="G24" s="56" t="s">
        <v>52</v>
      </c>
      <c r="I24" s="249"/>
      <c r="J24" s="250"/>
      <c r="K24" s="251"/>
      <c r="L24" s="162"/>
    </row>
    <row r="25" spans="1:14" ht="36.75" customHeight="1" x14ac:dyDescent="0.2">
      <c r="A25" s="289" t="s">
        <v>36</v>
      </c>
      <c r="B25" s="290"/>
      <c r="C25" s="264"/>
      <c r="D25" s="264"/>
      <c r="E25" s="264"/>
      <c r="F25" s="51"/>
      <c r="G25" s="29" t="s">
        <v>17</v>
      </c>
      <c r="I25" s="249"/>
      <c r="J25" s="250"/>
      <c r="K25" s="251"/>
      <c r="L25" s="162"/>
    </row>
    <row r="26" spans="1:14" ht="20.25" customHeight="1" x14ac:dyDescent="0.2">
      <c r="A26" s="267"/>
      <c r="B26" s="268"/>
      <c r="C26" s="268"/>
      <c r="D26" s="268"/>
      <c r="E26" s="268"/>
      <c r="F26" s="26"/>
      <c r="G26" s="27" t="s">
        <v>18</v>
      </c>
      <c r="I26" s="252"/>
      <c r="J26" s="253"/>
      <c r="K26" s="254"/>
      <c r="L26" s="162"/>
    </row>
    <row r="27" spans="1:14" x14ac:dyDescent="0.2">
      <c r="I27" s="51"/>
      <c r="J27" s="51"/>
      <c r="K27" s="51"/>
    </row>
    <row r="28" spans="1:14" x14ac:dyDescent="0.2">
      <c r="I28" s="9"/>
      <c r="J28" s="9"/>
      <c r="K28" s="9"/>
      <c r="L28" t="s">
        <v>15</v>
      </c>
    </row>
    <row r="30" spans="1:14" x14ac:dyDescent="0.2">
      <c r="A30" s="1" t="s">
        <v>112</v>
      </c>
      <c r="B30" s="1"/>
    </row>
    <row r="31" spans="1:14" ht="40.5" customHeight="1" x14ac:dyDescent="0.2">
      <c r="A31" s="295" t="s">
        <v>132</v>
      </c>
      <c r="B31" s="295"/>
      <c r="C31" s="295"/>
      <c r="D31" s="295"/>
      <c r="E31" s="295"/>
      <c r="F31" s="295"/>
      <c r="G31" s="295"/>
      <c r="H31" s="295"/>
      <c r="I31" s="295"/>
    </row>
    <row r="32" spans="1:14" ht="36" customHeight="1" x14ac:dyDescent="0.2">
      <c r="A32" s="257" t="s">
        <v>0</v>
      </c>
      <c r="B32" s="257" t="s">
        <v>2</v>
      </c>
      <c r="C32" s="257" t="s">
        <v>3</v>
      </c>
      <c r="D32" s="259" t="s">
        <v>56</v>
      </c>
      <c r="E32" s="259" t="s">
        <v>95</v>
      </c>
      <c r="F32" s="257" t="s">
        <v>11</v>
      </c>
      <c r="G32" s="257" t="s">
        <v>23</v>
      </c>
      <c r="H32" s="255" t="s">
        <v>24</v>
      </c>
      <c r="I32" s="283" t="s">
        <v>135</v>
      </c>
      <c r="J32" s="281" t="s">
        <v>12</v>
      </c>
      <c r="K32" s="257" t="s">
        <v>14</v>
      </c>
      <c r="L32" s="279"/>
      <c r="M32" s="280"/>
      <c r="N32" s="116" t="s">
        <v>17</v>
      </c>
    </row>
    <row r="33" spans="1:18" x14ac:dyDescent="0.2">
      <c r="A33" s="258"/>
      <c r="B33" s="258"/>
      <c r="C33" s="258"/>
      <c r="D33" s="285"/>
      <c r="E33" s="260"/>
      <c r="F33" s="258"/>
      <c r="G33" s="258"/>
      <c r="H33" s="256"/>
      <c r="I33" s="284"/>
      <c r="J33" s="282"/>
      <c r="K33" s="258"/>
      <c r="L33" s="69"/>
      <c r="M33" s="70"/>
      <c r="N33" s="116" t="s">
        <v>18</v>
      </c>
    </row>
    <row r="34" spans="1:18" x14ac:dyDescent="0.2">
      <c r="A34" s="107" t="str">
        <f>IF('1.1-1.2 I-mod u. Beratungskomp.'!A18="","",'1.1-1.2 I-mod u. Beratungskomp.'!A18)</f>
        <v/>
      </c>
      <c r="B34" s="107" t="str">
        <f>IF('1.1-1.2 I-mod u. Beratungskomp.'!D18="","",'1.1-1.2 I-mod u. Beratungskomp.'!D18)</f>
        <v/>
      </c>
      <c r="C34" s="107" t="str">
        <f>IF('1.1-1.2 I-mod u. Beratungskomp.'!E18="","",'1.1-1.2 I-mod u. Beratungskomp.'!E18)</f>
        <v/>
      </c>
      <c r="D34" s="110"/>
      <c r="E34" s="111">
        <v>0</v>
      </c>
      <c r="F34" s="108">
        <f>IF('1.1-1.2 I-mod u. Beratungskomp.'!B18="","",'1.1-1.2 I-mod u. Beratungskomp.'!B18)</f>
        <v>0</v>
      </c>
      <c r="G34" s="119">
        <f>IF(F34="","-    €",E34*F34)</f>
        <v>0</v>
      </c>
      <c r="H34" s="94">
        <f>'1.1-1.2 I-mod u. Beratungskomp.'!F18</f>
        <v>0</v>
      </c>
      <c r="I34" s="112">
        <f t="shared" ref="I34:I42" si="1">IF(H34&lt;G34,H34,G34)</f>
        <v>0</v>
      </c>
      <c r="J34" s="114">
        <f t="shared" ref="J34:J42" si="2">I34-H34</f>
        <v>0</v>
      </c>
      <c r="K34" s="45"/>
      <c r="L34" s="71"/>
      <c r="M34" s="71"/>
      <c r="N34" s="117"/>
    </row>
    <row r="35" spans="1:18" x14ac:dyDescent="0.2">
      <c r="A35" s="107" t="str">
        <f>IF('1.1-1.2 I-mod u. Beratungskomp.'!A19="","",'1.1-1.2 I-mod u. Beratungskomp.'!A19)</f>
        <v/>
      </c>
      <c r="B35" s="107" t="str">
        <f>IF('1.1-1.2 I-mod u. Beratungskomp.'!D19="","",'1.1-1.2 I-mod u. Beratungskomp.'!D19)</f>
        <v/>
      </c>
      <c r="C35" s="107" t="str">
        <f>IF('1.1-1.2 I-mod u. Beratungskomp.'!E19="","",'1.1-1.2 I-mod u. Beratungskomp.'!E19)</f>
        <v/>
      </c>
      <c r="D35" s="110"/>
      <c r="E35" s="111">
        <v>0</v>
      </c>
      <c r="F35" s="108" t="str">
        <f>IF('1.1-1.2 I-mod u. Beratungskomp.'!B19="","",'1.1-1.2 I-mod u. Beratungskomp.'!B19)</f>
        <v/>
      </c>
      <c r="G35" s="119" t="str">
        <f t="shared" ref="G35:G42" si="3">IF(F35="","-    €",E35*F35)</f>
        <v>-    €</v>
      </c>
      <c r="H35" s="94">
        <f>'1.1-1.2 I-mod u. Beratungskomp.'!F19</f>
        <v>0</v>
      </c>
      <c r="I35" s="112">
        <f t="shared" si="1"/>
        <v>0</v>
      </c>
      <c r="J35" s="114">
        <f t="shared" si="2"/>
        <v>0</v>
      </c>
      <c r="K35" s="45"/>
      <c r="L35" s="71"/>
      <c r="M35" s="71"/>
      <c r="N35" s="118"/>
      <c r="R35" s="9"/>
    </row>
    <row r="36" spans="1:18" x14ac:dyDescent="0.2">
      <c r="A36" s="107" t="str">
        <f>IF('1.1-1.2 I-mod u. Beratungskomp.'!A20="","",'1.1-1.2 I-mod u. Beratungskomp.'!A20)</f>
        <v/>
      </c>
      <c r="B36" s="107" t="str">
        <f>IF('1.1-1.2 I-mod u. Beratungskomp.'!D20="","",'1.1-1.2 I-mod u. Beratungskomp.'!D20)</f>
        <v/>
      </c>
      <c r="C36" s="107" t="str">
        <f>IF('1.1-1.2 I-mod u. Beratungskomp.'!E20="","",'1.1-1.2 I-mod u. Beratungskomp.'!E20)</f>
        <v/>
      </c>
      <c r="D36" s="110"/>
      <c r="E36" s="111">
        <v>0</v>
      </c>
      <c r="F36" s="108" t="str">
        <f>IF('1.1-1.2 I-mod u. Beratungskomp.'!B20="","",'1.1-1.2 I-mod u. Beratungskomp.'!B20)</f>
        <v/>
      </c>
      <c r="G36" s="119" t="str">
        <f t="shared" si="3"/>
        <v>-    €</v>
      </c>
      <c r="H36" s="94">
        <f>'1.1-1.2 I-mod u. Beratungskomp.'!F20</f>
        <v>0</v>
      </c>
      <c r="I36" s="112">
        <f t="shared" si="1"/>
        <v>0</v>
      </c>
      <c r="J36" s="114">
        <f t="shared" si="2"/>
        <v>0</v>
      </c>
      <c r="K36" s="45"/>
      <c r="L36" s="71"/>
      <c r="M36" s="71"/>
    </row>
    <row r="37" spans="1:18" x14ac:dyDescent="0.2">
      <c r="A37" s="107" t="str">
        <f>IF('1.1-1.2 I-mod u. Beratungskomp.'!A21="","",'1.1-1.2 I-mod u. Beratungskomp.'!A21)</f>
        <v/>
      </c>
      <c r="B37" s="107" t="str">
        <f>IF('1.1-1.2 I-mod u. Beratungskomp.'!D21="","",'1.1-1.2 I-mod u. Beratungskomp.'!D21)</f>
        <v/>
      </c>
      <c r="C37" s="107" t="str">
        <f>IF('1.1-1.2 I-mod u. Beratungskomp.'!E21="","",'1.1-1.2 I-mod u. Beratungskomp.'!E21)</f>
        <v/>
      </c>
      <c r="D37" s="110"/>
      <c r="E37" s="111">
        <v>0</v>
      </c>
      <c r="F37" s="108" t="str">
        <f>IF('1.1-1.2 I-mod u. Beratungskomp.'!B21="","",'1.1-1.2 I-mod u. Beratungskomp.'!B21)</f>
        <v/>
      </c>
      <c r="G37" s="119" t="str">
        <f t="shared" si="3"/>
        <v>-    €</v>
      </c>
      <c r="H37" s="94">
        <f>'1.1-1.2 I-mod u. Beratungskomp.'!F21</f>
        <v>0</v>
      </c>
      <c r="I37" s="112">
        <f t="shared" si="1"/>
        <v>0</v>
      </c>
      <c r="J37" s="114">
        <f t="shared" si="2"/>
        <v>0</v>
      </c>
      <c r="K37" s="45"/>
      <c r="L37" s="71"/>
      <c r="M37" s="71"/>
    </row>
    <row r="38" spans="1:18" x14ac:dyDescent="0.2">
      <c r="A38" s="107" t="str">
        <f>IF('1.1-1.2 I-mod u. Beratungskomp.'!A22="","",'1.1-1.2 I-mod u. Beratungskomp.'!A22)</f>
        <v/>
      </c>
      <c r="B38" s="107" t="str">
        <f>IF('1.1-1.2 I-mod u. Beratungskomp.'!D22="","",'1.1-1.2 I-mod u. Beratungskomp.'!D22)</f>
        <v/>
      </c>
      <c r="C38" s="107" t="str">
        <f>IF('1.1-1.2 I-mod u. Beratungskomp.'!E22="","",'1.1-1.2 I-mod u. Beratungskomp.'!E22)</f>
        <v/>
      </c>
      <c r="D38" s="110"/>
      <c r="E38" s="111">
        <v>0</v>
      </c>
      <c r="F38" s="108" t="str">
        <f>IF('1.1-1.2 I-mod u. Beratungskomp.'!B22="","",'1.1-1.2 I-mod u. Beratungskomp.'!B22)</f>
        <v/>
      </c>
      <c r="G38" s="119" t="str">
        <f t="shared" si="3"/>
        <v>-    €</v>
      </c>
      <c r="H38" s="94">
        <f>'1.1-1.2 I-mod u. Beratungskomp.'!F22</f>
        <v>0</v>
      </c>
      <c r="I38" s="112">
        <f t="shared" si="1"/>
        <v>0</v>
      </c>
      <c r="J38" s="114">
        <f t="shared" si="2"/>
        <v>0</v>
      </c>
      <c r="K38" s="45"/>
      <c r="L38" s="71"/>
      <c r="M38" s="71"/>
    </row>
    <row r="39" spans="1:18" x14ac:dyDescent="0.2">
      <c r="A39" s="107" t="str">
        <f>IF('1.1-1.2 I-mod u. Beratungskomp.'!A23="","",'1.1-1.2 I-mod u. Beratungskomp.'!A23)</f>
        <v/>
      </c>
      <c r="B39" s="107" t="str">
        <f>IF('1.1-1.2 I-mod u. Beratungskomp.'!D23="","",'1.1-1.2 I-mod u. Beratungskomp.'!D23)</f>
        <v/>
      </c>
      <c r="C39" s="107" t="str">
        <f>IF('1.1-1.2 I-mod u. Beratungskomp.'!E23="","",'1.1-1.2 I-mod u. Beratungskomp.'!E23)</f>
        <v/>
      </c>
      <c r="D39" s="110"/>
      <c r="E39" s="111">
        <v>0</v>
      </c>
      <c r="F39" s="108" t="str">
        <f>IF('1.1-1.2 I-mod u. Beratungskomp.'!B23="","",'1.1-1.2 I-mod u. Beratungskomp.'!B23)</f>
        <v/>
      </c>
      <c r="G39" s="119" t="str">
        <f t="shared" si="3"/>
        <v>-    €</v>
      </c>
      <c r="H39" s="94">
        <f>'1.1-1.2 I-mod u. Beratungskomp.'!F23</f>
        <v>0</v>
      </c>
      <c r="I39" s="112">
        <f t="shared" si="1"/>
        <v>0</v>
      </c>
      <c r="J39" s="114">
        <f t="shared" si="2"/>
        <v>0</v>
      </c>
      <c r="K39" s="45"/>
      <c r="L39" s="71"/>
      <c r="M39" s="71"/>
    </row>
    <row r="40" spans="1:18" x14ac:dyDescent="0.2">
      <c r="A40" s="107" t="str">
        <f>IF('1.1-1.2 I-mod u. Beratungskomp.'!A24="","",'1.1-1.2 I-mod u. Beratungskomp.'!A24)</f>
        <v/>
      </c>
      <c r="B40" s="107" t="str">
        <f>IF('1.1-1.2 I-mod u. Beratungskomp.'!D24="","",'1.1-1.2 I-mod u. Beratungskomp.'!D24)</f>
        <v/>
      </c>
      <c r="C40" s="107" t="str">
        <f>IF('1.1-1.2 I-mod u. Beratungskomp.'!E24="","",'1.1-1.2 I-mod u. Beratungskomp.'!E24)</f>
        <v/>
      </c>
      <c r="D40" s="110"/>
      <c r="E40" s="111">
        <v>0</v>
      </c>
      <c r="F40" s="108" t="str">
        <f>IF('1.1-1.2 I-mod u. Beratungskomp.'!B24="","",'1.1-1.2 I-mod u. Beratungskomp.'!B24)</f>
        <v/>
      </c>
      <c r="G40" s="119" t="str">
        <f t="shared" si="3"/>
        <v>-    €</v>
      </c>
      <c r="H40" s="94">
        <f>'1.1-1.2 I-mod u. Beratungskomp.'!F24</f>
        <v>0</v>
      </c>
      <c r="I40" s="112">
        <f t="shared" si="1"/>
        <v>0</v>
      </c>
      <c r="J40" s="114">
        <f t="shared" si="2"/>
        <v>0</v>
      </c>
      <c r="K40" s="45"/>
      <c r="L40" s="71"/>
      <c r="M40" s="71"/>
    </row>
    <row r="41" spans="1:18" x14ac:dyDescent="0.2">
      <c r="A41" s="107" t="str">
        <f>IF('1.1-1.2 I-mod u. Beratungskomp.'!A25="","",'1.1-1.2 I-mod u. Beratungskomp.'!A25)</f>
        <v/>
      </c>
      <c r="B41" s="107" t="str">
        <f>IF('1.1-1.2 I-mod u. Beratungskomp.'!D25="","",'1.1-1.2 I-mod u. Beratungskomp.'!D25)</f>
        <v/>
      </c>
      <c r="C41" s="107" t="str">
        <f>IF('1.1-1.2 I-mod u. Beratungskomp.'!E25="","",'1.1-1.2 I-mod u. Beratungskomp.'!E25)</f>
        <v/>
      </c>
      <c r="D41" s="110"/>
      <c r="E41" s="111">
        <v>0</v>
      </c>
      <c r="F41" s="108" t="str">
        <f>IF('1.1-1.2 I-mod u. Beratungskomp.'!B25="","",'1.1-1.2 I-mod u. Beratungskomp.'!B25)</f>
        <v/>
      </c>
      <c r="G41" s="119" t="str">
        <f t="shared" si="3"/>
        <v>-    €</v>
      </c>
      <c r="H41" s="94">
        <f>'1.1-1.2 I-mod u. Beratungskomp.'!F25</f>
        <v>0</v>
      </c>
      <c r="I41" s="112">
        <f t="shared" si="1"/>
        <v>0</v>
      </c>
      <c r="J41" s="114">
        <f t="shared" si="2"/>
        <v>0</v>
      </c>
      <c r="K41" s="45"/>
      <c r="L41" s="71"/>
      <c r="M41" s="71"/>
    </row>
    <row r="42" spans="1:18" ht="13.5" thickBot="1" x14ac:dyDescent="0.25">
      <c r="A42" s="107" t="str">
        <f>IF('1.1-1.2 I-mod u. Beratungskomp.'!A26="","",'1.1-1.2 I-mod u. Beratungskomp.'!A26)</f>
        <v/>
      </c>
      <c r="B42" s="107" t="str">
        <f>IF('1.1-1.2 I-mod u. Beratungskomp.'!D26="","",'1.1-1.2 I-mod u. Beratungskomp.'!D26)</f>
        <v/>
      </c>
      <c r="C42" s="107" t="str">
        <f>IF('1.1-1.2 I-mod u. Beratungskomp.'!E26="","",'1.1-1.2 I-mod u. Beratungskomp.'!E26)</f>
        <v/>
      </c>
      <c r="D42" s="110"/>
      <c r="E42" s="111">
        <v>0</v>
      </c>
      <c r="F42" s="108" t="str">
        <f>IF('1.1-1.2 I-mod u. Beratungskomp.'!B26="","",'1.1-1.2 I-mod u. Beratungskomp.'!B26)</f>
        <v/>
      </c>
      <c r="G42" s="119" t="str">
        <f t="shared" si="3"/>
        <v>-    €</v>
      </c>
      <c r="H42" s="94">
        <f>'1.1-1.2 I-mod u. Beratungskomp.'!F26</f>
        <v>0</v>
      </c>
      <c r="I42" s="112">
        <f t="shared" si="1"/>
        <v>0</v>
      </c>
      <c r="J42" s="114">
        <f t="shared" si="2"/>
        <v>0</v>
      </c>
      <c r="K42" s="45"/>
      <c r="L42" s="71"/>
      <c r="M42" s="71"/>
    </row>
    <row r="43" spans="1:18" ht="13.5" thickBot="1" x14ac:dyDescent="0.25">
      <c r="F43" s="5" t="s">
        <v>9</v>
      </c>
      <c r="G43" s="109">
        <f>SUM(G34:G42)</f>
        <v>0</v>
      </c>
      <c r="H43" s="109">
        <f>SUM(H34:H42)</f>
        <v>0</v>
      </c>
      <c r="I43" s="113">
        <f>SUM(I34:I42)</f>
        <v>0</v>
      </c>
      <c r="J43" s="115">
        <f>SUM(J34:J42)</f>
        <v>0</v>
      </c>
      <c r="L43" s="72"/>
      <c r="M43" s="72"/>
    </row>
    <row r="46" spans="1:18" x14ac:dyDescent="0.2">
      <c r="J46" s="9"/>
      <c r="K46" s="9"/>
      <c r="L46" s="9"/>
    </row>
    <row r="47" spans="1:18" x14ac:dyDescent="0.2">
      <c r="J47" s="35"/>
      <c r="K47" s="9"/>
      <c r="L47" s="9"/>
    </row>
    <row r="48" spans="1:18" ht="13.5" thickBot="1" x14ac:dyDescent="0.25">
      <c r="J48" s="35"/>
      <c r="K48" s="9"/>
      <c r="L48" s="9"/>
    </row>
    <row r="49" spans="1:14" ht="13.5" thickBot="1" x14ac:dyDescent="0.25">
      <c r="A49" s="60" t="s">
        <v>37</v>
      </c>
      <c r="B49" s="125"/>
      <c r="C49" s="61"/>
      <c r="D49" s="61"/>
      <c r="E49" s="61"/>
      <c r="F49" s="62"/>
      <c r="H49" s="31" t="s">
        <v>42</v>
      </c>
      <c r="I49" s="286"/>
      <c r="J49" s="287"/>
      <c r="K49" s="288"/>
      <c r="L49" s="156"/>
      <c r="M49" s="157"/>
      <c r="N49" s="9"/>
    </row>
    <row r="50" spans="1:14" ht="13.5" thickBot="1" x14ac:dyDescent="0.25">
      <c r="A50" s="33" t="s">
        <v>38</v>
      </c>
      <c r="B50" s="124"/>
      <c r="C50" s="3" t="s">
        <v>39</v>
      </c>
      <c r="D50" s="3"/>
      <c r="E50" s="3" t="s">
        <v>40</v>
      </c>
      <c r="F50" s="34"/>
      <c r="J50" s="9"/>
      <c r="K50" s="9"/>
      <c r="L50" s="9"/>
      <c r="M50" s="9"/>
      <c r="N50" s="9"/>
    </row>
    <row r="51" spans="1:14" ht="13.5" thickBot="1" x14ac:dyDescent="0.25">
      <c r="A51" s="132"/>
      <c r="B51" s="129"/>
      <c r="C51" s="45">
        <v>0</v>
      </c>
      <c r="D51" s="45"/>
      <c r="E51" s="45">
        <v>1783.04</v>
      </c>
      <c r="F51" s="133">
        <f>C51/E51</f>
        <v>0</v>
      </c>
      <c r="H51" s="160" t="s">
        <v>43</v>
      </c>
      <c r="I51" s="32"/>
      <c r="J51" s="161">
        <f>SUM(G12+I43)</f>
        <v>0</v>
      </c>
      <c r="K51" s="9"/>
      <c r="L51" s="9"/>
      <c r="M51" s="9"/>
    </row>
    <row r="52" spans="1:14" ht="13.5" thickBot="1" x14ac:dyDescent="0.25">
      <c r="A52" s="134"/>
      <c r="B52" s="135"/>
      <c r="C52" s="136">
        <v>0</v>
      </c>
      <c r="D52" s="136"/>
      <c r="E52" s="136">
        <v>1783.04</v>
      </c>
      <c r="F52" s="137">
        <f>C52/E52</f>
        <v>0</v>
      </c>
      <c r="J52" s="9"/>
      <c r="K52" s="9"/>
      <c r="L52" s="17"/>
      <c r="M52" s="9"/>
    </row>
    <row r="53" spans="1:14" x14ac:dyDescent="0.2">
      <c r="A53" s="9"/>
      <c r="B53" s="9"/>
      <c r="C53" s="9"/>
      <c r="D53" s="9"/>
      <c r="E53" s="9"/>
    </row>
    <row r="54" spans="1:14" x14ac:dyDescent="0.2">
      <c r="A54" s="262" t="s">
        <v>41</v>
      </c>
      <c r="B54" s="263"/>
      <c r="C54" s="264"/>
      <c r="D54" s="264"/>
      <c r="E54" s="264"/>
      <c r="F54" s="53" t="s">
        <v>51</v>
      </c>
    </row>
    <row r="55" spans="1:14" x14ac:dyDescent="0.2">
      <c r="A55" s="265"/>
      <c r="B55" s="266"/>
      <c r="C55" s="266"/>
      <c r="D55" s="266"/>
      <c r="E55" s="266"/>
      <c r="F55" s="54" t="s">
        <v>18</v>
      </c>
    </row>
    <row r="56" spans="1:14" x14ac:dyDescent="0.2">
      <c r="A56" s="267"/>
      <c r="B56" s="268"/>
      <c r="C56" s="268"/>
      <c r="D56" s="268"/>
      <c r="E56" s="268"/>
      <c r="F56" s="55" t="s">
        <v>52</v>
      </c>
    </row>
    <row r="57" spans="1:14" ht="13.5" thickBot="1" x14ac:dyDescent="0.25"/>
    <row r="58" spans="1:14" x14ac:dyDescent="0.2">
      <c r="A58" s="269" t="s">
        <v>50</v>
      </c>
      <c r="B58" s="270"/>
      <c r="C58" s="270"/>
      <c r="D58" s="270"/>
      <c r="E58" s="270"/>
      <c r="F58" s="271"/>
    </row>
    <row r="59" spans="1:14" x14ac:dyDescent="0.2">
      <c r="A59" s="272"/>
      <c r="B59" s="273"/>
      <c r="C59" s="274"/>
      <c r="D59" s="274"/>
      <c r="E59" s="274"/>
      <c r="F59" s="275"/>
    </row>
    <row r="60" spans="1:14" x14ac:dyDescent="0.2">
      <c r="A60" s="272"/>
      <c r="B60" s="273"/>
      <c r="C60" s="274"/>
      <c r="D60" s="274"/>
      <c r="E60" s="274"/>
      <c r="F60" s="275"/>
    </row>
    <row r="61" spans="1:14" ht="13.5" thickBot="1" x14ac:dyDescent="0.25">
      <c r="A61" s="276"/>
      <c r="B61" s="277"/>
      <c r="C61" s="277"/>
      <c r="D61" s="277"/>
      <c r="E61" s="277"/>
      <c r="F61" s="278"/>
    </row>
  </sheetData>
  <sheetProtection password="D9B2" sheet="1" objects="1" scenarios="1"/>
  <mergeCells count="21">
    <mergeCell ref="C32:C33"/>
    <mergeCell ref="A4:I4"/>
    <mergeCell ref="A54:E56"/>
    <mergeCell ref="A58:F61"/>
    <mergeCell ref="L32:M32"/>
    <mergeCell ref="K32:K33"/>
    <mergeCell ref="J32:J33"/>
    <mergeCell ref="I32:I33"/>
    <mergeCell ref="A32:A33"/>
    <mergeCell ref="B32:B33"/>
    <mergeCell ref="D32:D33"/>
    <mergeCell ref="I49:K49"/>
    <mergeCell ref="A25:E26"/>
    <mergeCell ref="A22:E24"/>
    <mergeCell ref="A31:I31"/>
    <mergeCell ref="A19:E21"/>
    <mergeCell ref="I20:K26"/>
    <mergeCell ref="H32:H33"/>
    <mergeCell ref="G32:G33"/>
    <mergeCell ref="F32:F33"/>
    <mergeCell ref="E32:E33"/>
  </mergeCells>
  <phoneticPr fontId="0" type="noConversion"/>
  <dataValidations count="1">
    <dataValidation type="list" allowBlank="1" showInputMessage="1" showErrorMessage="1" sqref="D34:D42">
      <formula1>$N$32:$N$33</formula1>
    </dataValidation>
  </dataValidations>
  <pageMargins left="0.39370078740157483" right="0.39370078740157483" top="0.19685039370078741" bottom="0.19685039370078741" header="0.51181102362204722" footer="0.51181102362204722"/>
  <pageSetup paperSize="9" scale="43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&amp;R&amp;6Arbeit durch Qualifizierung (AdQ)
Stand: 21. Februar 2011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0" r:id="rId4" name="Check Box 42">
              <controlPr defaultSize="0" autoFill="0" autoLine="0" autoPict="0">
                <anchor moveWithCells="1">
                  <from>
                    <xdr:col>6</xdr:col>
                    <xdr:colOff>466725</xdr:colOff>
                    <xdr:row>21</xdr:row>
                    <xdr:rowOff>66675</xdr:rowOff>
                  </from>
                  <to>
                    <xdr:col>6</xdr:col>
                    <xdr:colOff>771525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5" name="Check Box 43">
              <controlPr defaultSize="0" autoFill="0" autoLine="0" autoPict="0">
                <anchor moveWithCells="1">
                  <from>
                    <xdr:col>6</xdr:col>
                    <xdr:colOff>466725</xdr:colOff>
                    <xdr:row>21</xdr:row>
                    <xdr:rowOff>295275</xdr:rowOff>
                  </from>
                  <to>
                    <xdr:col>6</xdr:col>
                    <xdr:colOff>838200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6" name="Check Box 44">
              <controlPr defaultSize="0" autoFill="0" autoLine="0" autoPict="0">
                <anchor moveWithCells="1">
                  <from>
                    <xdr:col>6</xdr:col>
                    <xdr:colOff>495300</xdr:colOff>
                    <xdr:row>24</xdr:row>
                    <xdr:rowOff>447675</xdr:rowOff>
                  </from>
                  <to>
                    <xdr:col>6</xdr:col>
                    <xdr:colOff>800100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7" name="Check Box 45">
              <controlPr defaultSize="0" autoFill="0" autoLine="0" autoPict="0">
                <anchor moveWithCells="1">
                  <from>
                    <xdr:col>6</xdr:col>
                    <xdr:colOff>485775</xdr:colOff>
                    <xdr:row>24</xdr:row>
                    <xdr:rowOff>152400</xdr:rowOff>
                  </from>
                  <to>
                    <xdr:col>6</xdr:col>
                    <xdr:colOff>790575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8" name="Check Box 69">
              <controlPr defaultSize="0" autoFill="0" autoLine="0" autoPict="0">
                <anchor moveWithCells="1">
                  <from>
                    <xdr:col>6</xdr:col>
                    <xdr:colOff>466725</xdr:colOff>
                    <xdr:row>22</xdr:row>
                    <xdr:rowOff>295275</xdr:rowOff>
                  </from>
                  <to>
                    <xdr:col>6</xdr:col>
                    <xdr:colOff>838200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" name="Check Box 102">
              <controlPr defaultSize="0" autoFill="0" autoLine="0" autoPict="0">
                <anchor moveWithCells="1">
                  <from>
                    <xdr:col>5</xdr:col>
                    <xdr:colOff>466725</xdr:colOff>
                    <xdr:row>53</xdr:row>
                    <xdr:rowOff>123825</xdr:rowOff>
                  </from>
                  <to>
                    <xdr:col>5</xdr:col>
                    <xdr:colOff>800100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" name="Check Box 103">
              <controlPr defaultSize="0" autoFill="0" autoLine="0" autoPict="0">
                <anchor moveWithCells="1">
                  <from>
                    <xdr:col>5</xdr:col>
                    <xdr:colOff>466725</xdr:colOff>
                    <xdr:row>53</xdr:row>
                    <xdr:rowOff>123825</xdr:rowOff>
                  </from>
                  <to>
                    <xdr:col>5</xdr:col>
                    <xdr:colOff>771525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" name="Check Box 104">
              <controlPr defaultSize="0" autoFill="0" autoLine="0" autoPict="0">
                <anchor moveWithCells="1">
                  <from>
                    <xdr:col>5</xdr:col>
                    <xdr:colOff>466725</xdr:colOff>
                    <xdr:row>52</xdr:row>
                    <xdr:rowOff>123825</xdr:rowOff>
                  </from>
                  <to>
                    <xdr:col>5</xdr:col>
                    <xdr:colOff>771525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2" name="Check Box 105">
              <controlPr defaultSize="0" autoFill="0" autoLine="0" autoPict="0">
                <anchor moveWithCells="1">
                  <from>
                    <xdr:col>5</xdr:col>
                    <xdr:colOff>466725</xdr:colOff>
                    <xdr:row>53</xdr:row>
                    <xdr:rowOff>123825</xdr:rowOff>
                  </from>
                  <to>
                    <xdr:col>5</xdr:col>
                    <xdr:colOff>800100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3" name="Check Box 106">
              <controlPr defaultSize="0" autoFill="0" autoLine="0" autoPict="0">
                <anchor moveWithCells="1">
                  <from>
                    <xdr:col>5</xdr:col>
                    <xdr:colOff>466725</xdr:colOff>
                    <xdr:row>54</xdr:row>
                    <xdr:rowOff>123825</xdr:rowOff>
                  </from>
                  <to>
                    <xdr:col>5</xdr:col>
                    <xdr:colOff>800100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4" name="Check Box 107">
              <controlPr defaultSize="0" autoFill="0" autoLine="0" autoPict="0">
                <anchor moveWithCells="1">
                  <from>
                    <xdr:col>5</xdr:col>
                    <xdr:colOff>466725</xdr:colOff>
                    <xdr:row>54</xdr:row>
                    <xdr:rowOff>123825</xdr:rowOff>
                  </from>
                  <to>
                    <xdr:col>5</xdr:col>
                    <xdr:colOff>771525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5" name="Check Box 108">
              <controlPr defaultSize="0" autoFill="0" autoLine="0" autoPict="0">
                <anchor moveWithCells="1">
                  <from>
                    <xdr:col>5</xdr:col>
                    <xdr:colOff>466725</xdr:colOff>
                    <xdr:row>54</xdr:row>
                    <xdr:rowOff>123825</xdr:rowOff>
                  </from>
                  <to>
                    <xdr:col>5</xdr:col>
                    <xdr:colOff>800100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N9"/>
  <sheetViews>
    <sheetView showGridLines="0" workbookViewId="0">
      <selection activeCell="D7" sqref="D7"/>
    </sheetView>
  </sheetViews>
  <sheetFormatPr baseColWidth="10" defaultColWidth="11.42578125" defaultRowHeight="12.75" x14ac:dyDescent="0.2"/>
  <cols>
    <col min="3" max="3" width="0" hidden="1" customWidth="1"/>
    <col min="4" max="4" width="23.28515625" bestFit="1" customWidth="1"/>
  </cols>
  <sheetData>
    <row r="1" spans="1:14" ht="15" x14ac:dyDescent="0.25">
      <c r="A1" s="28" t="s">
        <v>121</v>
      </c>
    </row>
    <row r="2" spans="1:14" x14ac:dyDescent="0.2">
      <c r="A2" s="11" t="s">
        <v>115</v>
      </c>
      <c r="B2" s="11"/>
      <c r="C2" s="10"/>
      <c r="D2" s="10"/>
      <c r="E2" s="7"/>
      <c r="G2" s="12"/>
    </row>
    <row r="3" spans="1:14" x14ac:dyDescent="0.2">
      <c r="A3" s="10"/>
      <c r="B3" s="10"/>
      <c r="C3" s="10"/>
      <c r="D3" s="10"/>
      <c r="E3" s="7"/>
      <c r="G3" s="12"/>
    </row>
    <row r="4" spans="1:14" x14ac:dyDescent="0.2">
      <c r="A4" s="299" t="s">
        <v>111</v>
      </c>
      <c r="B4" s="300"/>
      <c r="C4" s="8" t="s">
        <v>19</v>
      </c>
      <c r="D4" s="173" t="s">
        <v>13</v>
      </c>
      <c r="E4" s="174" t="s">
        <v>13</v>
      </c>
      <c r="F4" s="297"/>
      <c r="G4" s="297"/>
    </row>
    <row r="5" spans="1:14" ht="24" customHeight="1" x14ac:dyDescent="0.2">
      <c r="A5" s="298">
        <v>2017</v>
      </c>
      <c r="B5" s="298"/>
      <c r="C5" s="45">
        <v>1</v>
      </c>
      <c r="D5" s="57">
        <v>0</v>
      </c>
      <c r="E5" s="176">
        <f>D5</f>
        <v>0</v>
      </c>
      <c r="F5" s="297"/>
      <c r="G5" s="297"/>
      <c r="H5" s="15"/>
    </row>
    <row r="6" spans="1:14" ht="24" customHeight="1" x14ac:dyDescent="0.2">
      <c r="A6" s="298">
        <v>2018</v>
      </c>
      <c r="B6" s="298"/>
      <c r="C6" s="47">
        <v>1</v>
      </c>
      <c r="D6" s="57">
        <v>0</v>
      </c>
      <c r="E6" s="176">
        <f>D6</f>
        <v>0</v>
      </c>
      <c r="F6" s="297"/>
      <c r="G6" s="297"/>
      <c r="H6" s="15"/>
    </row>
    <row r="7" spans="1:14" ht="24" customHeight="1" thickBot="1" x14ac:dyDescent="0.25">
      <c r="A7" s="298">
        <v>2019</v>
      </c>
      <c r="B7" s="298"/>
      <c r="C7" s="47">
        <v>1</v>
      </c>
      <c r="D7" s="57">
        <v>0</v>
      </c>
      <c r="E7" s="176">
        <f>D7</f>
        <v>0</v>
      </c>
      <c r="F7" s="297"/>
      <c r="G7" s="297"/>
      <c r="H7" s="15"/>
    </row>
    <row r="8" spans="1:14" ht="24" customHeight="1" thickBot="1" x14ac:dyDescent="0.25">
      <c r="A8" s="10"/>
      <c r="B8" s="10"/>
      <c r="C8" s="5" t="s">
        <v>9</v>
      </c>
      <c r="D8" s="5"/>
      <c r="E8" s="177">
        <f>E5+E6+E7</f>
        <v>0</v>
      </c>
      <c r="H8" s="145"/>
      <c r="I8" s="145"/>
      <c r="J8" s="145"/>
      <c r="K8" s="145"/>
      <c r="L8" s="145"/>
      <c r="M8" s="145"/>
      <c r="N8" s="145"/>
    </row>
    <row r="9" spans="1:14" x14ac:dyDescent="0.2">
      <c r="A9" s="10"/>
      <c r="B9" s="10"/>
      <c r="C9" s="5"/>
      <c r="D9" s="5"/>
      <c r="E9" s="7"/>
    </row>
  </sheetData>
  <sheetProtection password="D9B2" sheet="1" objects="1" scenarios="1"/>
  <mergeCells count="8">
    <mergeCell ref="F5:G5"/>
    <mergeCell ref="A5:B5"/>
    <mergeCell ref="F7:G7"/>
    <mergeCell ref="A6:B6"/>
    <mergeCell ref="F4:G4"/>
    <mergeCell ref="F6:G6"/>
    <mergeCell ref="A7:B7"/>
    <mergeCell ref="A4:B4"/>
  </mergeCells>
  <phoneticPr fontId="2" type="noConversion"/>
  <pageMargins left="0.39370078740157483" right="0.39370078740157483" top="0.19685039370078741" bottom="0.19685039370078741" header="0.51181102362204722" footer="0.51181102362204722"/>
  <pageSetup paperSize="9" scale="70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&amp;R&amp;6Überbetriebliche Integrationsmod. (I-Mod)
Stand: 21. Juni 2017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>
    <tabColor indexed="13"/>
  </sheetPr>
  <dimension ref="A1:J25"/>
  <sheetViews>
    <sheetView showGridLines="0" zoomScaleNormal="100" workbookViewId="0">
      <selection activeCell="D4" sqref="D4"/>
    </sheetView>
  </sheetViews>
  <sheetFormatPr baseColWidth="10" defaultColWidth="11.42578125" defaultRowHeight="12.75" x14ac:dyDescent="0.2"/>
  <cols>
    <col min="2" max="2" width="16.42578125" customWidth="1"/>
    <col min="4" max="4" width="13" customWidth="1"/>
    <col min="5" max="5" width="13.5703125" customWidth="1"/>
    <col min="6" max="6" width="11.5703125" customWidth="1"/>
    <col min="7" max="8" width="12.140625" customWidth="1"/>
    <col min="9" max="9" width="16" customWidth="1"/>
  </cols>
  <sheetData>
    <row r="1" spans="1:10" x14ac:dyDescent="0.2">
      <c r="A1" s="24" t="s">
        <v>130</v>
      </c>
      <c r="B1" s="25"/>
    </row>
    <row r="2" spans="1:10" x14ac:dyDescent="0.2">
      <c r="A2" s="11" t="s">
        <v>115</v>
      </c>
      <c r="B2" s="11"/>
      <c r="C2" s="10"/>
      <c r="D2" s="10"/>
      <c r="E2" s="7"/>
      <c r="G2" s="12"/>
      <c r="H2" s="12"/>
    </row>
    <row r="3" spans="1:10" x14ac:dyDescent="0.2">
      <c r="A3" s="10"/>
      <c r="B3" s="10"/>
      <c r="C3" s="10"/>
      <c r="D3" s="10"/>
      <c r="E3" s="7"/>
      <c r="G3" s="12"/>
      <c r="H3" s="12"/>
    </row>
    <row r="4" spans="1:10" ht="45.75" customHeight="1" x14ac:dyDescent="0.2">
      <c r="A4" s="8" t="s">
        <v>111</v>
      </c>
      <c r="B4" s="8"/>
      <c r="C4" s="8" t="s">
        <v>19</v>
      </c>
      <c r="D4" s="169" t="s">
        <v>136</v>
      </c>
      <c r="E4" s="37" t="s">
        <v>23</v>
      </c>
      <c r="F4" s="37" t="s">
        <v>22</v>
      </c>
      <c r="G4" s="37" t="s">
        <v>16</v>
      </c>
      <c r="H4" s="8" t="s">
        <v>20</v>
      </c>
      <c r="I4" s="21" t="s">
        <v>21</v>
      </c>
      <c r="J4" s="18"/>
    </row>
    <row r="5" spans="1:10" x14ac:dyDescent="0.2">
      <c r="A5" s="301">
        <f>'1.3 Pauschale Verw. etc.'!A5:B5</f>
        <v>2017</v>
      </c>
      <c r="B5" s="301"/>
      <c r="C5" s="178">
        <f>'1.3 Pauschale Verw. etc.'!C5</f>
        <v>1</v>
      </c>
      <c r="D5" s="326">
        <v>0</v>
      </c>
      <c r="E5" s="179">
        <f>C5*D5</f>
        <v>0</v>
      </c>
      <c r="F5" s="179">
        <f>'1.3 Pauschale Verw. etc.'!E5</f>
        <v>0</v>
      </c>
      <c r="G5" s="180">
        <f>IF(F5&lt;E5,F5,E5)</f>
        <v>0</v>
      </c>
      <c r="H5" s="180">
        <f>G5-F5</f>
        <v>0</v>
      </c>
      <c r="I5" s="303"/>
      <c r="J5" s="245"/>
    </row>
    <row r="6" spans="1:10" x14ac:dyDescent="0.2">
      <c r="A6" s="301">
        <f>'1.3 Pauschale Verw. etc.'!A6:B6</f>
        <v>2018</v>
      </c>
      <c r="B6" s="301"/>
      <c r="C6" s="178">
        <f>'1.3 Pauschale Verw. etc.'!C6</f>
        <v>1</v>
      </c>
      <c r="D6" s="326">
        <v>0</v>
      </c>
      <c r="E6" s="179">
        <f t="shared" ref="E6:E7" si="0">C6*D6</f>
        <v>0</v>
      </c>
      <c r="F6" s="179">
        <f>'1.3 Pauschale Verw. etc.'!E6</f>
        <v>0</v>
      </c>
      <c r="G6" s="180">
        <f t="shared" ref="G6:G7" si="1">IF(F6&lt;E6,F6,E6)</f>
        <v>0</v>
      </c>
      <c r="H6" s="180">
        <f>G6-F6</f>
        <v>0</v>
      </c>
      <c r="I6" s="303"/>
      <c r="J6" s="245"/>
    </row>
    <row r="7" spans="1:10" ht="13.5" thickBot="1" x14ac:dyDescent="0.25">
      <c r="A7" s="301">
        <f>'1.3 Pauschale Verw. etc.'!A7:B7</f>
        <v>2019</v>
      </c>
      <c r="B7" s="301"/>
      <c r="C7" s="178">
        <f>'1.3 Pauschale Verw. etc.'!C7</f>
        <v>1</v>
      </c>
      <c r="D7" s="326">
        <v>0</v>
      </c>
      <c r="E7" s="179">
        <f t="shared" si="0"/>
        <v>0</v>
      </c>
      <c r="F7" s="179">
        <f>'1.3 Pauschale Verw. etc.'!E7</f>
        <v>0</v>
      </c>
      <c r="G7" s="180">
        <f t="shared" si="1"/>
        <v>0</v>
      </c>
      <c r="H7" s="180">
        <f>G7-F7</f>
        <v>0</v>
      </c>
      <c r="I7" s="303"/>
      <c r="J7" s="245"/>
    </row>
    <row r="8" spans="1:10" ht="13.5" thickBot="1" x14ac:dyDescent="0.25">
      <c r="A8" s="10"/>
      <c r="B8" s="10"/>
      <c r="C8" s="5" t="s">
        <v>9</v>
      </c>
      <c r="D8" s="5"/>
      <c r="E8" s="175">
        <f>SUM(E5:E7)</f>
        <v>0</v>
      </c>
      <c r="F8" s="175">
        <f>SUM(F5:F7)</f>
        <v>0</v>
      </c>
      <c r="G8" s="175">
        <f>SUM(G5:G7)</f>
        <v>0</v>
      </c>
      <c r="H8" s="175">
        <f>SUM(H5:H7)</f>
        <v>0</v>
      </c>
    </row>
    <row r="9" spans="1:10" x14ac:dyDescent="0.2">
      <c r="A9" s="181"/>
      <c r="B9" s="181"/>
      <c r="C9" s="182"/>
      <c r="D9" s="182"/>
      <c r="E9" s="183"/>
      <c r="F9" s="75"/>
      <c r="G9" s="75"/>
      <c r="H9" s="75"/>
      <c r="I9" s="75"/>
    </row>
    <row r="10" spans="1:10" x14ac:dyDescent="0.2">
      <c r="A10" s="75"/>
      <c r="B10" s="75"/>
      <c r="C10" s="75"/>
      <c r="D10" s="75"/>
      <c r="E10" s="75"/>
      <c r="F10" s="75"/>
      <c r="G10" s="75"/>
      <c r="H10" s="75"/>
      <c r="I10" s="75"/>
    </row>
    <row r="11" spans="1:10" x14ac:dyDescent="0.2">
      <c r="A11" s="75"/>
      <c r="B11" s="75"/>
      <c r="C11" s="75"/>
      <c r="D11" s="75"/>
      <c r="E11" s="75"/>
      <c r="F11" s="75"/>
      <c r="G11" s="75"/>
      <c r="H11" s="75"/>
      <c r="I11" s="75"/>
    </row>
    <row r="12" spans="1:10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10" x14ac:dyDescent="0.2">
      <c r="A13" s="75"/>
      <c r="B13" s="75"/>
      <c r="C13" s="75"/>
      <c r="D13" s="75"/>
      <c r="E13" s="75"/>
      <c r="F13" s="75"/>
      <c r="G13" s="75"/>
      <c r="H13" s="75"/>
      <c r="I13" s="75"/>
    </row>
    <row r="14" spans="1:10" x14ac:dyDescent="0.2">
      <c r="A14" s="75"/>
      <c r="B14" s="75"/>
      <c r="C14" s="75"/>
      <c r="D14" s="75"/>
      <c r="E14" s="75"/>
      <c r="F14" s="75"/>
      <c r="G14" s="75"/>
      <c r="H14" s="75"/>
      <c r="I14" s="75"/>
    </row>
    <row r="15" spans="1:10" ht="13.5" thickBot="1" x14ac:dyDescent="0.25">
      <c r="A15" s="75"/>
      <c r="B15" s="75"/>
      <c r="C15" s="75"/>
      <c r="D15" s="75"/>
      <c r="E15" s="75"/>
      <c r="F15" s="75"/>
      <c r="G15" s="75"/>
      <c r="H15" s="75"/>
      <c r="I15" s="75"/>
    </row>
    <row r="16" spans="1:10" x14ac:dyDescent="0.2">
      <c r="A16" s="184" t="s">
        <v>44</v>
      </c>
      <c r="B16" s="207"/>
      <c r="C16" s="185"/>
      <c r="D16" s="185"/>
      <c r="E16" s="186"/>
      <c r="F16" s="75"/>
      <c r="G16" s="75"/>
      <c r="H16" s="75"/>
      <c r="I16" s="75"/>
    </row>
    <row r="17" spans="1:9" ht="13.5" thickBot="1" x14ac:dyDescent="0.25">
      <c r="A17" s="187"/>
      <c r="B17" s="188"/>
      <c r="C17" s="188"/>
      <c r="D17" s="188"/>
      <c r="E17" s="189"/>
      <c r="F17" s="75"/>
      <c r="G17" s="75"/>
      <c r="H17" s="75"/>
      <c r="I17" s="75"/>
    </row>
    <row r="18" spans="1:9" ht="13.5" thickBot="1" x14ac:dyDescent="0.25">
      <c r="A18" s="190" t="s">
        <v>129</v>
      </c>
      <c r="B18" s="191"/>
      <c r="C18" s="191"/>
      <c r="D18" s="192"/>
      <c r="E18" s="75"/>
      <c r="F18" s="75"/>
      <c r="G18" s="75"/>
      <c r="H18" s="75"/>
      <c r="I18" s="75"/>
    </row>
    <row r="19" spans="1:9" ht="21.75" customHeight="1" thickBot="1" x14ac:dyDescent="0.25">
      <c r="A19" s="187"/>
      <c r="B19" s="188"/>
      <c r="C19" s="188"/>
      <c r="D19" s="193">
        <f>G8</f>
        <v>0</v>
      </c>
      <c r="E19" s="75"/>
      <c r="F19" s="75"/>
      <c r="G19" s="75"/>
      <c r="H19" s="75"/>
      <c r="I19" s="75"/>
    </row>
    <row r="21" spans="1:9" ht="13.5" thickBot="1" x14ac:dyDescent="0.25"/>
    <row r="22" spans="1:9" x14ac:dyDescent="0.2">
      <c r="A22" s="302" t="s">
        <v>50</v>
      </c>
      <c r="B22" s="270"/>
      <c r="C22" s="270"/>
      <c r="D22" s="271"/>
    </row>
    <row r="23" spans="1:9" x14ac:dyDescent="0.2">
      <c r="A23" s="272"/>
      <c r="B23" s="274"/>
      <c r="C23" s="274"/>
      <c r="D23" s="275"/>
    </row>
    <row r="24" spans="1:9" x14ac:dyDescent="0.2">
      <c r="A24" s="272"/>
      <c r="B24" s="274"/>
      <c r="C24" s="274"/>
      <c r="D24" s="275"/>
    </row>
    <row r="25" spans="1:9" ht="13.5" thickBot="1" x14ac:dyDescent="0.25">
      <c r="A25" s="276"/>
      <c r="B25" s="277"/>
      <c r="C25" s="277"/>
      <c r="D25" s="278"/>
    </row>
  </sheetData>
  <sheetProtection password="D9B2" sheet="1" objects="1" scenarios="1"/>
  <mergeCells count="7">
    <mergeCell ref="A6:B6"/>
    <mergeCell ref="A7:B7"/>
    <mergeCell ref="A22:D25"/>
    <mergeCell ref="I5:J5"/>
    <mergeCell ref="I6:J6"/>
    <mergeCell ref="I7:J7"/>
    <mergeCell ref="A5:B5"/>
  </mergeCells>
  <phoneticPr fontId="2" type="noConversion"/>
  <pageMargins left="0.39370078740157483" right="0.39370078740157483" top="0.19685039370078741" bottom="0.19685039370078741" header="0.51181102362204722" footer="0.51181102362204722"/>
  <pageSetup paperSize="9" scale="70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&amp;R&amp;6Arbeit durch Qualifizierung (AdQ)
Stand: 21. Februar 2011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0">
    <pageSetUpPr fitToPage="1"/>
  </sheetPr>
  <dimension ref="A4:N37"/>
  <sheetViews>
    <sheetView showGridLines="0" zoomScaleNormal="100" zoomScaleSheetLayoutView="100" workbookViewId="0">
      <selection activeCell="B28" sqref="B28"/>
    </sheetView>
  </sheetViews>
  <sheetFormatPr baseColWidth="10" defaultColWidth="11.42578125" defaultRowHeight="12.75" x14ac:dyDescent="0.2"/>
  <cols>
    <col min="1" max="1" width="22.28515625" customWidth="1"/>
    <col min="2" max="2" width="23.5703125" customWidth="1"/>
    <col min="3" max="3" width="15.140625" customWidth="1"/>
    <col min="4" max="4" width="23.7109375" bestFit="1" customWidth="1"/>
    <col min="5" max="5" width="16.7109375" bestFit="1" customWidth="1"/>
    <col min="6" max="6" width="11.7109375" bestFit="1" customWidth="1"/>
  </cols>
  <sheetData>
    <row r="4" spans="1:3" x14ac:dyDescent="0.2">
      <c r="A4" s="1" t="s">
        <v>125</v>
      </c>
    </row>
    <row r="6" spans="1:3" x14ac:dyDescent="0.2">
      <c r="A6" s="195" t="s">
        <v>13</v>
      </c>
      <c r="B6" s="195"/>
      <c r="C6" s="19"/>
    </row>
    <row r="7" spans="1:3" ht="19.5" customHeight="1" x14ac:dyDescent="0.2">
      <c r="A7" s="196" t="s">
        <v>113</v>
      </c>
      <c r="B7" s="202">
        <f>'1.1-1.2 I-mod u. Beratungskomp.'!$R$10+'1.1-1.2 I-mod u. Beratungskomp.'!$F$27</f>
        <v>0</v>
      </c>
      <c r="C7" s="41"/>
    </row>
    <row r="8" spans="1:3" ht="13.5" thickBot="1" x14ac:dyDescent="0.25">
      <c r="A8" s="203" t="s">
        <v>114</v>
      </c>
      <c r="B8" s="204">
        <f>'1.3 Pauschale Verw. etc.'!E8</f>
        <v>0</v>
      </c>
      <c r="C8" s="41"/>
    </row>
    <row r="9" spans="1:3" ht="21" customHeight="1" thickBot="1" x14ac:dyDescent="0.25">
      <c r="A9" s="205" t="s">
        <v>26</v>
      </c>
      <c r="B9" s="206">
        <f>B7+B8</f>
        <v>0</v>
      </c>
      <c r="C9" s="41"/>
    </row>
    <row r="10" spans="1:3" ht="21" customHeight="1" x14ac:dyDescent="0.2">
      <c r="A10" s="19"/>
      <c r="B10" s="41"/>
      <c r="C10" s="16"/>
    </row>
    <row r="11" spans="1:3" x14ac:dyDescent="0.2">
      <c r="C11" s="16"/>
    </row>
    <row r="13" spans="1:3" x14ac:dyDescent="0.2">
      <c r="A13" s="1"/>
    </row>
    <row r="16" spans="1:3" x14ac:dyDescent="0.2">
      <c r="A16" s="305" t="s">
        <v>27</v>
      </c>
      <c r="B16" s="306"/>
    </row>
    <row r="17" spans="1:11" x14ac:dyDescent="0.2">
      <c r="A17" s="63" t="s">
        <v>123</v>
      </c>
      <c r="B17" s="139">
        <v>0</v>
      </c>
    </row>
    <row r="18" spans="1:11" ht="23.25" customHeight="1" x14ac:dyDescent="0.2">
      <c r="A18" s="63" t="s">
        <v>126</v>
      </c>
      <c r="B18" s="139">
        <v>0</v>
      </c>
    </row>
    <row r="19" spans="1:11" ht="24" customHeight="1" x14ac:dyDescent="0.2">
      <c r="A19" s="63" t="s">
        <v>28</v>
      </c>
      <c r="B19" s="139">
        <v>0</v>
      </c>
    </row>
    <row r="20" spans="1:11" x14ac:dyDescent="0.2">
      <c r="A20" s="65" t="s">
        <v>8</v>
      </c>
      <c r="B20" s="201">
        <f>SUM(B17:B19)</f>
        <v>0</v>
      </c>
    </row>
    <row r="21" spans="1:11" ht="24" customHeight="1" x14ac:dyDescent="0.2">
      <c r="A21" s="150"/>
      <c r="B21" s="41"/>
    </row>
    <row r="22" spans="1:11" ht="24" customHeight="1" x14ac:dyDescent="0.2"/>
    <row r="23" spans="1:11" x14ac:dyDescent="0.2">
      <c r="C23" s="41"/>
      <c r="E23" s="120"/>
      <c r="F23" s="121"/>
    </row>
    <row r="24" spans="1:11" x14ac:dyDescent="0.2">
      <c r="A24" s="194" t="s">
        <v>124</v>
      </c>
      <c r="B24" s="195"/>
    </row>
    <row r="25" spans="1:11" x14ac:dyDescent="0.2">
      <c r="A25" s="196" t="s">
        <v>123</v>
      </c>
      <c r="B25" s="197">
        <f>IF(B9&gt;0,B17/B9,0)</f>
        <v>0</v>
      </c>
    </row>
    <row r="26" spans="1:11" x14ac:dyDescent="0.2">
      <c r="A26" s="196" t="s">
        <v>122</v>
      </c>
      <c r="B26" s="197">
        <f>IF(B9&gt;0,B18/B9,0)</f>
        <v>0</v>
      </c>
      <c r="C26" s="19"/>
      <c r="E26" s="142"/>
      <c r="F26" s="142"/>
      <c r="G26" s="142"/>
      <c r="H26" s="142"/>
      <c r="I26" s="142"/>
      <c r="J26" s="142"/>
      <c r="K26" s="19"/>
    </row>
    <row r="27" spans="1:11" ht="24" customHeight="1" x14ac:dyDescent="0.2">
      <c r="A27" s="198" t="s">
        <v>28</v>
      </c>
      <c r="B27" s="197">
        <f>IF(B9&gt;0,B19/B9,0)</f>
        <v>0</v>
      </c>
      <c r="C27" s="42"/>
      <c r="E27" s="304"/>
      <c r="F27" s="304"/>
      <c r="G27" s="304"/>
      <c r="H27" s="304"/>
      <c r="I27" s="304"/>
      <c r="J27" s="304"/>
      <c r="K27" s="19"/>
    </row>
    <row r="28" spans="1:11" s="143" customFormat="1" ht="24" customHeight="1" x14ac:dyDescent="0.2">
      <c r="A28" s="199" t="s">
        <v>8</v>
      </c>
      <c r="B28" s="200">
        <f>B25+B26+B27</f>
        <v>0</v>
      </c>
      <c r="C28" s="42"/>
      <c r="E28" s="304"/>
      <c r="F28" s="304"/>
      <c r="G28" s="304"/>
      <c r="H28" s="304"/>
      <c r="I28" s="304"/>
      <c r="J28" s="304"/>
      <c r="K28" s="19"/>
    </row>
    <row r="29" spans="1:11" ht="24" customHeight="1" x14ac:dyDescent="0.2">
      <c r="C29" s="42"/>
      <c r="E29" s="304"/>
      <c r="F29" s="304"/>
      <c r="G29" s="304"/>
      <c r="H29" s="304"/>
      <c r="I29" s="304"/>
      <c r="J29" s="304"/>
      <c r="K29" s="19"/>
    </row>
    <row r="30" spans="1:11" ht="24" customHeight="1" x14ac:dyDescent="0.2">
      <c r="C30" s="43"/>
      <c r="E30" s="304"/>
      <c r="F30" s="304"/>
      <c r="G30" s="304"/>
      <c r="H30" s="304"/>
      <c r="I30" s="304"/>
      <c r="J30" s="304"/>
      <c r="K30" s="19"/>
    </row>
    <row r="31" spans="1:11" x14ac:dyDescent="0.2">
      <c r="E31" s="304"/>
      <c r="F31" s="304"/>
      <c r="G31" s="304"/>
      <c r="H31" s="304"/>
      <c r="I31" s="304"/>
      <c r="J31" s="304"/>
      <c r="K31" s="19"/>
    </row>
    <row r="32" spans="1:11" ht="13.5" thickBot="1" x14ac:dyDescent="0.25">
      <c r="A32" s="152" t="s">
        <v>50</v>
      </c>
      <c r="B32" s="152"/>
    </row>
    <row r="33" spans="1:14" x14ac:dyDescent="0.2">
      <c r="A33" s="307"/>
      <c r="B33" s="308"/>
      <c r="C33" s="308"/>
      <c r="D33" s="308"/>
      <c r="E33" s="308"/>
      <c r="F33" s="308"/>
      <c r="G33" s="308"/>
      <c r="H33" s="309"/>
    </row>
    <row r="34" spans="1:14" x14ac:dyDescent="0.2">
      <c r="A34" s="310"/>
      <c r="B34" s="250"/>
      <c r="C34" s="250"/>
      <c r="D34" s="250"/>
      <c r="E34" s="250"/>
      <c r="F34" s="250"/>
      <c r="G34" s="250"/>
      <c r="H34" s="311"/>
      <c r="I34" s="152"/>
      <c r="J34" s="152"/>
      <c r="K34" s="152"/>
      <c r="L34" s="152"/>
      <c r="M34" s="152"/>
      <c r="N34" s="152"/>
    </row>
    <row r="35" spans="1:14" x14ac:dyDescent="0.2">
      <c r="A35" s="310"/>
      <c r="B35" s="250"/>
      <c r="C35" s="250"/>
      <c r="D35" s="250"/>
      <c r="E35" s="250"/>
      <c r="F35" s="250"/>
      <c r="G35" s="250"/>
      <c r="H35" s="311"/>
      <c r="I35" s="152"/>
      <c r="J35" s="152"/>
      <c r="K35" s="152"/>
      <c r="L35" s="152"/>
      <c r="M35" s="152"/>
      <c r="N35" s="152"/>
    </row>
    <row r="36" spans="1:14" ht="13.5" thickBot="1" x14ac:dyDescent="0.25">
      <c r="A36" s="312"/>
      <c r="B36" s="313"/>
      <c r="C36" s="313"/>
      <c r="D36" s="313"/>
      <c r="E36" s="313"/>
      <c r="F36" s="313"/>
      <c r="G36" s="313"/>
      <c r="H36" s="314"/>
      <c r="I36" s="152"/>
      <c r="J36" s="152"/>
      <c r="K36" s="152"/>
      <c r="L36" s="152"/>
      <c r="M36" s="152"/>
      <c r="N36" s="152"/>
    </row>
    <row r="37" spans="1:14" x14ac:dyDescent="0.2">
      <c r="I37" s="152"/>
      <c r="J37" s="152"/>
      <c r="K37" s="152"/>
      <c r="L37" s="152"/>
      <c r="M37" s="152"/>
      <c r="N37" s="152"/>
    </row>
  </sheetData>
  <sheetProtection password="D9B2" sheet="1" objects="1" scenarios="1"/>
  <mergeCells count="3">
    <mergeCell ref="E27:J31"/>
    <mergeCell ref="A16:B16"/>
    <mergeCell ref="A33:H36"/>
  </mergeCells>
  <phoneticPr fontId="2" type="noConversion"/>
  <pageMargins left="0.39370078740157483" right="0.39370078740157483" top="0.19685039370078741" bottom="0.19685039370078741" header="0.51181102362204722" footer="0.51181102362204722"/>
  <pageSetup paperSize="9" scale="54" orientation="landscape" r:id="rId1"/>
  <headerFooter alignWithMargins="0">
    <oddFooter>&amp;L&amp;6Investitions- und Förderbank Niedersachsen - NBank Günther-Wagner-Allee  12-16  30177 Hannover 
Telefon 0511. 30031-0 Telefax 0511. 30031-300  info@nbank.de  www.nbank.de &amp;R&amp;6Überbetriebliche Integrationsmod. (I-Mod)
Stand: 21. Juni 2017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3:N50"/>
  <sheetViews>
    <sheetView showGridLines="0" zoomScaleNormal="100" workbookViewId="0">
      <selection activeCell="C12" sqref="C12"/>
    </sheetView>
  </sheetViews>
  <sheetFormatPr baseColWidth="10" defaultColWidth="11.42578125" defaultRowHeight="12.75" x14ac:dyDescent="0.2"/>
  <cols>
    <col min="1" max="1" width="22.85546875" customWidth="1"/>
    <col min="2" max="2" width="23.42578125" customWidth="1"/>
    <col min="5" max="5" width="15.28515625" customWidth="1"/>
    <col min="6" max="6" width="21.85546875" customWidth="1"/>
  </cols>
  <sheetData>
    <row r="3" spans="1:3" x14ac:dyDescent="0.2">
      <c r="A3" s="1" t="s">
        <v>127</v>
      </c>
    </row>
    <row r="5" spans="1:3" x14ac:dyDescent="0.2">
      <c r="A5" s="13" t="s">
        <v>13</v>
      </c>
      <c r="B5" s="13"/>
      <c r="C5" s="19"/>
    </row>
    <row r="6" spans="1:3" x14ac:dyDescent="0.2">
      <c r="A6" s="3" t="s">
        <v>128</v>
      </c>
      <c r="B6" s="20">
        <f>'Prüfung 1.1-1.2'!$J$51</f>
        <v>0</v>
      </c>
      <c r="C6" s="41"/>
    </row>
    <row r="7" spans="1:3" ht="13.5" thickBot="1" x14ac:dyDescent="0.25">
      <c r="A7" s="149" t="s">
        <v>114</v>
      </c>
      <c r="B7" s="50">
        <f>'1.3 Prüfung Pauschale Verw. etc'!$D$19</f>
        <v>0</v>
      </c>
      <c r="C7" s="41"/>
    </row>
    <row r="8" spans="1:3" ht="13.5" thickBot="1" x14ac:dyDescent="0.25">
      <c r="A8" s="164" t="s">
        <v>26</v>
      </c>
      <c r="B8" s="165">
        <f>B6+B7</f>
        <v>0</v>
      </c>
      <c r="C8" s="41"/>
    </row>
    <row r="9" spans="1:3" x14ac:dyDescent="0.2">
      <c r="A9" s="19"/>
      <c r="B9" s="41"/>
      <c r="C9" s="16"/>
    </row>
    <row r="10" spans="1:3" x14ac:dyDescent="0.2">
      <c r="C10" s="16"/>
    </row>
    <row r="12" spans="1:3" x14ac:dyDescent="0.2">
      <c r="A12" s="1"/>
    </row>
    <row r="16" spans="1:3" x14ac:dyDescent="0.2">
      <c r="A16" s="315" t="s">
        <v>27</v>
      </c>
      <c r="B16" s="316"/>
    </row>
    <row r="17" spans="1:10" x14ac:dyDescent="0.2">
      <c r="A17" s="63" t="s">
        <v>29</v>
      </c>
      <c r="B17" s="168">
        <f>'2. Gesamtfinanzierung'!$B$17</f>
        <v>0</v>
      </c>
    </row>
    <row r="18" spans="1:10" x14ac:dyDescent="0.2">
      <c r="A18" s="63" t="s">
        <v>30</v>
      </c>
      <c r="B18" s="168">
        <f>'2. Gesamtfinanzierung'!$B$18</f>
        <v>0</v>
      </c>
    </row>
    <row r="19" spans="1:10" x14ac:dyDescent="0.2">
      <c r="A19" s="63" t="s">
        <v>28</v>
      </c>
      <c r="B19" s="168">
        <f>'2. Gesamtfinanzierung'!$B$19</f>
        <v>0</v>
      </c>
    </row>
    <row r="20" spans="1:10" x14ac:dyDescent="0.2">
      <c r="A20" s="65" t="s">
        <v>8</v>
      </c>
      <c r="B20" s="64">
        <f>SUM(B17:B19)</f>
        <v>0</v>
      </c>
    </row>
    <row r="21" spans="1:10" x14ac:dyDescent="0.2">
      <c r="A21" s="121"/>
      <c r="B21" s="72"/>
    </row>
    <row r="22" spans="1:10" x14ac:dyDescent="0.2">
      <c r="C22" s="120"/>
      <c r="D22" s="121"/>
    </row>
    <row r="23" spans="1:10" x14ac:dyDescent="0.2">
      <c r="A23" s="154" t="s">
        <v>124</v>
      </c>
      <c r="B23" s="13"/>
      <c r="E23" s="9"/>
      <c r="F23" s="9"/>
      <c r="G23" s="9"/>
      <c r="H23" s="9"/>
      <c r="I23" s="9"/>
      <c r="J23" s="9"/>
    </row>
    <row r="24" spans="1:10" x14ac:dyDescent="0.2">
      <c r="A24" s="148" t="s">
        <v>123</v>
      </c>
      <c r="B24" s="39">
        <f>IF(B8&gt;0,B17/B8,0)</f>
        <v>0</v>
      </c>
      <c r="E24" s="9"/>
      <c r="F24" s="9"/>
      <c r="G24" s="9"/>
      <c r="H24" s="9"/>
      <c r="I24" s="9"/>
      <c r="J24" s="9"/>
    </row>
    <row r="25" spans="1:10" x14ac:dyDescent="0.2">
      <c r="A25" s="147" t="s">
        <v>122</v>
      </c>
      <c r="B25" s="39">
        <f>IF(B8&gt;0,B18/B8,0)</f>
        <v>0</v>
      </c>
      <c r="C25" s="19"/>
      <c r="E25" s="142"/>
      <c r="F25" s="142"/>
      <c r="G25" s="142"/>
      <c r="H25" s="142"/>
      <c r="I25" s="142"/>
      <c r="J25" s="142"/>
    </row>
    <row r="26" spans="1:10" x14ac:dyDescent="0.2">
      <c r="A26" s="148" t="s">
        <v>28</v>
      </c>
      <c r="B26" s="39">
        <f>IF(B8&gt;0,B19/B8,0)</f>
        <v>0</v>
      </c>
      <c r="C26" s="42"/>
      <c r="E26" s="210"/>
      <c r="F26" s="210"/>
      <c r="G26" s="210"/>
      <c r="H26" s="210"/>
      <c r="I26" s="210"/>
      <c r="J26" s="210"/>
    </row>
    <row r="27" spans="1:10" x14ac:dyDescent="0.2">
      <c r="A27" s="23" t="s">
        <v>8</v>
      </c>
      <c r="B27" s="39">
        <f>SUM(B24,B26)</f>
        <v>0</v>
      </c>
      <c r="C27" s="42"/>
      <c r="E27" s="210"/>
      <c r="F27" s="210"/>
      <c r="G27" s="210"/>
      <c r="H27" s="210"/>
      <c r="I27" s="210"/>
      <c r="J27" s="210"/>
    </row>
    <row r="28" spans="1:10" x14ac:dyDescent="0.2">
      <c r="C28" s="43"/>
      <c r="E28" s="210"/>
      <c r="F28" s="210"/>
      <c r="G28" s="210"/>
      <c r="H28" s="210"/>
      <c r="I28" s="210"/>
      <c r="J28" s="210"/>
    </row>
    <row r="29" spans="1:10" x14ac:dyDescent="0.2">
      <c r="A29" s="166"/>
      <c r="B29" s="167"/>
      <c r="C29" s="12"/>
      <c r="D29" s="12"/>
      <c r="E29" s="210"/>
      <c r="F29" s="210"/>
      <c r="G29" s="210"/>
      <c r="H29" s="210"/>
      <c r="I29" s="210"/>
      <c r="J29" s="210"/>
    </row>
    <row r="30" spans="1:10" x14ac:dyDescent="0.2">
      <c r="A30" s="12"/>
      <c r="B30" s="12"/>
      <c r="C30" s="167"/>
      <c r="D30" s="12"/>
      <c r="E30" s="9"/>
      <c r="F30" s="9"/>
      <c r="G30" s="9"/>
      <c r="H30" s="9"/>
      <c r="I30" s="9"/>
      <c r="J30" s="9"/>
    </row>
    <row r="31" spans="1:10" x14ac:dyDescent="0.2">
      <c r="A31" s="12"/>
      <c r="B31" s="12"/>
      <c r="C31" s="12"/>
      <c r="D31" s="12"/>
    </row>
    <row r="32" spans="1:10" x14ac:dyDescent="0.2">
      <c r="A32" s="317" t="s">
        <v>53</v>
      </c>
      <c r="B32" s="318"/>
      <c r="C32" s="318"/>
      <c r="D32" s="318"/>
      <c r="E32" s="318"/>
      <c r="F32" s="318"/>
      <c r="G32" s="318"/>
      <c r="H32" s="319"/>
    </row>
    <row r="33" spans="1:14" x14ac:dyDescent="0.2">
      <c r="A33" s="320"/>
      <c r="B33" s="321"/>
      <c r="C33" s="321"/>
      <c r="D33" s="321"/>
      <c r="E33" s="321"/>
      <c r="F33" s="321"/>
      <c r="G33" s="321"/>
      <c r="H33" s="322"/>
    </row>
    <row r="34" spans="1:14" x14ac:dyDescent="0.2">
      <c r="A34" s="320"/>
      <c r="B34" s="321"/>
      <c r="C34" s="321"/>
      <c r="D34" s="321"/>
      <c r="E34" s="321"/>
      <c r="F34" s="321"/>
      <c r="G34" s="321"/>
      <c r="H34" s="322"/>
    </row>
    <row r="35" spans="1:14" x14ac:dyDescent="0.2">
      <c r="A35" s="320"/>
      <c r="B35" s="321"/>
      <c r="C35" s="321"/>
      <c r="D35" s="321"/>
      <c r="E35" s="321"/>
      <c r="F35" s="321"/>
      <c r="G35" s="321"/>
      <c r="H35" s="322"/>
    </row>
    <row r="36" spans="1:14" x14ac:dyDescent="0.2">
      <c r="A36" s="320"/>
      <c r="B36" s="321"/>
      <c r="C36" s="321"/>
      <c r="D36" s="321"/>
      <c r="E36" s="321"/>
      <c r="F36" s="321"/>
      <c r="G36" s="321"/>
      <c r="H36" s="322"/>
      <c r="I36" s="159"/>
      <c r="J36" s="159"/>
      <c r="K36" s="159"/>
      <c r="L36" s="159"/>
      <c r="M36" s="159"/>
      <c r="N36" s="159"/>
    </row>
    <row r="37" spans="1:14" x14ac:dyDescent="0.2">
      <c r="A37" s="320"/>
      <c r="B37" s="321"/>
      <c r="C37" s="321"/>
      <c r="D37" s="321"/>
      <c r="E37" s="321"/>
      <c r="F37" s="321"/>
      <c r="G37" s="321"/>
      <c r="H37" s="322"/>
      <c r="I37" s="159"/>
      <c r="J37" s="159"/>
      <c r="K37" s="159"/>
      <c r="L37" s="159"/>
      <c r="M37" s="159"/>
      <c r="N37" s="159"/>
    </row>
    <row r="38" spans="1:14" x14ac:dyDescent="0.2">
      <c r="A38" s="320"/>
      <c r="B38" s="321"/>
      <c r="C38" s="321"/>
      <c r="D38" s="321"/>
      <c r="E38" s="321"/>
      <c r="F38" s="321"/>
      <c r="G38" s="321"/>
      <c r="H38" s="322"/>
      <c r="I38" s="159"/>
      <c r="J38" s="159"/>
      <c r="K38" s="159"/>
      <c r="L38" s="159"/>
      <c r="M38" s="159"/>
      <c r="N38" s="159"/>
    </row>
    <row r="39" spans="1:14" x14ac:dyDescent="0.2">
      <c r="A39" s="323"/>
      <c r="B39" s="324"/>
      <c r="C39" s="324"/>
      <c r="D39" s="324"/>
      <c r="E39" s="324"/>
      <c r="F39" s="324"/>
      <c r="G39" s="324"/>
      <c r="H39" s="325"/>
      <c r="I39" s="159"/>
      <c r="J39" s="159"/>
      <c r="K39" s="159"/>
      <c r="L39" s="159"/>
      <c r="M39" s="159"/>
      <c r="N39" s="159"/>
    </row>
    <row r="44" spans="1:14" x14ac:dyDescent="0.2">
      <c r="A44" s="38" t="s">
        <v>45</v>
      </c>
      <c r="D44" s="26"/>
      <c r="E44" s="26"/>
    </row>
    <row r="45" spans="1:14" x14ac:dyDescent="0.2">
      <c r="D45" t="s">
        <v>46</v>
      </c>
    </row>
    <row r="47" spans="1:14" x14ac:dyDescent="0.2">
      <c r="G47" t="s">
        <v>97</v>
      </c>
    </row>
    <row r="50" spans="7:7" x14ac:dyDescent="0.2">
      <c r="G50" t="s">
        <v>47</v>
      </c>
    </row>
  </sheetData>
  <sheetProtection password="D9B2" sheet="1" objects="1" scenarios="1"/>
  <mergeCells count="3">
    <mergeCell ref="A16:B16"/>
    <mergeCell ref="E26:J29"/>
    <mergeCell ref="A32:H39"/>
  </mergeCells>
  <pageMargins left="0.7" right="0.7" top="0.78740157499999996" bottom="0.78740157499999996" header="0.3" footer="0.3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3" r:id="rId4" name="Check Box 9">
              <controlPr defaultSize="0" autoFill="0" autoLine="0" autoPict="0">
                <anchor moveWithCells="1">
                  <from>
                    <xdr:col>8</xdr:col>
                    <xdr:colOff>238125</xdr:colOff>
                    <xdr:row>45</xdr:row>
                    <xdr:rowOff>104775</xdr:rowOff>
                  </from>
                  <to>
                    <xdr:col>8</xdr:col>
                    <xdr:colOff>542925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5" name="Check Box 10">
              <controlPr defaultSize="0" autoFill="0" autoLine="0" autoPict="0">
                <anchor moveWithCells="1">
                  <from>
                    <xdr:col>8</xdr:col>
                    <xdr:colOff>238125</xdr:colOff>
                    <xdr:row>48</xdr:row>
                    <xdr:rowOff>104775</xdr:rowOff>
                  </from>
                  <to>
                    <xdr:col>8</xdr:col>
                    <xdr:colOff>542925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O58"/>
  <sheetViews>
    <sheetView topLeftCell="A46" zoomScaleNormal="100" workbookViewId="0">
      <selection activeCell="A50" sqref="A50:XFD58"/>
    </sheetView>
  </sheetViews>
  <sheetFormatPr baseColWidth="10" defaultColWidth="11.42578125" defaultRowHeight="12.75" x14ac:dyDescent="0.2"/>
  <cols>
    <col min="2" max="2" width="17.5703125" customWidth="1"/>
    <col min="3" max="4" width="13.7109375" customWidth="1"/>
    <col min="5" max="5" width="14" customWidth="1"/>
    <col min="8" max="9" width="0" hidden="1" customWidth="1"/>
  </cols>
  <sheetData>
    <row r="1" spans="1:8" ht="15.75" hidden="1" x14ac:dyDescent="0.25">
      <c r="A1" s="77" t="s">
        <v>59</v>
      </c>
      <c r="B1" s="77"/>
      <c r="C1" s="77"/>
      <c r="D1" s="77"/>
    </row>
    <row r="2" spans="1:8" hidden="1" x14ac:dyDescent="0.2"/>
    <row r="3" spans="1:8" ht="15.75" hidden="1" x14ac:dyDescent="0.2">
      <c r="A3" s="78"/>
      <c r="B3" s="78"/>
      <c r="C3" s="78"/>
      <c r="D3" s="78"/>
      <c r="E3" s="78"/>
      <c r="F3" s="79"/>
      <c r="G3" s="79"/>
      <c r="H3" s="79"/>
    </row>
    <row r="4" spans="1:8" ht="14.25" hidden="1" x14ac:dyDescent="0.2">
      <c r="A4" s="80" t="s">
        <v>60</v>
      </c>
      <c r="B4" s="80" t="s">
        <v>61</v>
      </c>
      <c r="D4" s="81"/>
    </row>
    <row r="5" spans="1:8" ht="15" hidden="1" x14ac:dyDescent="0.2">
      <c r="A5" s="82" t="s">
        <v>62</v>
      </c>
      <c r="B5" s="83"/>
      <c r="D5" s="84"/>
    </row>
    <row r="6" spans="1:8" ht="15" hidden="1" x14ac:dyDescent="0.2">
      <c r="A6" s="85" t="s">
        <v>63</v>
      </c>
      <c r="B6" s="86">
        <v>27321</v>
      </c>
      <c r="D6" s="87"/>
    </row>
    <row r="7" spans="1:8" ht="15" hidden="1" x14ac:dyDescent="0.2">
      <c r="A7" s="85" t="s">
        <v>64</v>
      </c>
      <c r="B7" s="86">
        <v>29083</v>
      </c>
      <c r="D7" s="87"/>
    </row>
    <row r="8" spans="1:8" ht="15" hidden="1" x14ac:dyDescent="0.2">
      <c r="A8" s="85" t="s">
        <v>65</v>
      </c>
      <c r="B8" s="86">
        <v>31507</v>
      </c>
      <c r="D8" s="87"/>
    </row>
    <row r="9" spans="1:8" ht="15" hidden="1" x14ac:dyDescent="0.2">
      <c r="A9" s="85" t="s">
        <v>66</v>
      </c>
      <c r="B9" s="86">
        <v>31783</v>
      </c>
      <c r="D9" s="87"/>
    </row>
    <row r="10" spans="1:8" ht="15" hidden="1" x14ac:dyDescent="0.2">
      <c r="A10" s="85" t="s">
        <v>67</v>
      </c>
      <c r="B10" s="86">
        <v>31493</v>
      </c>
      <c r="D10" s="87"/>
    </row>
    <row r="11" spans="1:8" ht="15" hidden="1" x14ac:dyDescent="0.2">
      <c r="A11" s="85" t="s">
        <v>68</v>
      </c>
      <c r="B11" s="86">
        <v>34830</v>
      </c>
      <c r="D11" s="87"/>
    </row>
    <row r="12" spans="1:8" ht="15" hidden="1" x14ac:dyDescent="0.2">
      <c r="A12" s="85" t="s">
        <v>69</v>
      </c>
      <c r="B12" s="86">
        <v>37593</v>
      </c>
      <c r="D12" s="87"/>
    </row>
    <row r="13" spans="1:8" ht="15" hidden="1" x14ac:dyDescent="0.2">
      <c r="A13" s="85" t="s">
        <v>70</v>
      </c>
      <c r="B13" s="86">
        <v>37593</v>
      </c>
      <c r="D13" s="87"/>
    </row>
    <row r="14" spans="1:8" ht="15" hidden="1" x14ac:dyDescent="0.2">
      <c r="A14" s="85" t="s">
        <v>71</v>
      </c>
      <c r="B14" s="86">
        <v>40061</v>
      </c>
      <c r="D14" s="87"/>
    </row>
    <row r="15" spans="1:8" ht="15" hidden="1" x14ac:dyDescent="0.2">
      <c r="A15" s="85" t="s">
        <v>72</v>
      </c>
      <c r="B15" s="86">
        <v>38538</v>
      </c>
      <c r="D15" s="87"/>
    </row>
    <row r="16" spans="1:8" ht="15" hidden="1" x14ac:dyDescent="0.2">
      <c r="A16" s="85" t="s">
        <v>73</v>
      </c>
      <c r="B16" s="86">
        <v>42755</v>
      </c>
      <c r="D16" s="87"/>
    </row>
    <row r="17" spans="1:15" ht="15" hidden="1" x14ac:dyDescent="0.2">
      <c r="A17" s="85" t="s">
        <v>74</v>
      </c>
      <c r="B17" s="86">
        <v>43969</v>
      </c>
      <c r="D17" s="87"/>
    </row>
    <row r="18" spans="1:15" ht="15" hidden="1" x14ac:dyDescent="0.2">
      <c r="A18" s="85" t="s">
        <v>75</v>
      </c>
      <c r="B18" s="86">
        <v>48257</v>
      </c>
      <c r="D18" s="87"/>
    </row>
    <row r="19" spans="1:15" ht="15" hidden="1" x14ac:dyDescent="0.2">
      <c r="A19" s="85" t="s">
        <v>76</v>
      </c>
      <c r="B19" s="86">
        <v>53709</v>
      </c>
      <c r="D19" s="87"/>
    </row>
    <row r="20" spans="1:15" ht="15" hidden="1" x14ac:dyDescent="0.2">
      <c r="A20" s="85" t="s">
        <v>77</v>
      </c>
      <c r="B20" s="86">
        <v>55644</v>
      </c>
      <c r="D20" s="87"/>
    </row>
    <row r="21" spans="1:15" ht="15" hidden="1" x14ac:dyDescent="0.2">
      <c r="A21" s="85" t="s">
        <v>78</v>
      </c>
      <c r="B21" s="86">
        <v>59143</v>
      </c>
      <c r="D21" s="87"/>
    </row>
    <row r="22" spans="1:15" ht="15" hidden="1" x14ac:dyDescent="0.2">
      <c r="A22" s="85" t="s">
        <v>79</v>
      </c>
      <c r="B22" s="86">
        <v>62313</v>
      </c>
      <c r="D22" s="87"/>
    </row>
    <row r="23" spans="1:15" ht="15" hidden="1" x14ac:dyDescent="0.2">
      <c r="A23" s="85" t="s">
        <v>80</v>
      </c>
      <c r="B23" s="86">
        <v>59698</v>
      </c>
      <c r="D23" s="87"/>
    </row>
    <row r="24" spans="1:15" ht="15" hidden="1" x14ac:dyDescent="0.2">
      <c r="A24" s="85" t="s">
        <v>81</v>
      </c>
      <c r="B24" s="86">
        <v>68798</v>
      </c>
      <c r="D24" s="87"/>
    </row>
    <row r="25" spans="1:15" ht="15" hidden="1" x14ac:dyDescent="0.2">
      <c r="A25" s="88" t="s">
        <v>82</v>
      </c>
      <c r="B25" s="86">
        <v>72921</v>
      </c>
      <c r="D25" s="87"/>
    </row>
    <row r="26" spans="1:15" ht="15" hidden="1" x14ac:dyDescent="0.2">
      <c r="A26" s="85" t="s">
        <v>83</v>
      </c>
      <c r="B26" s="86">
        <v>81940</v>
      </c>
      <c r="D26" s="87"/>
      <c r="F26" s="67" t="s">
        <v>84</v>
      </c>
      <c r="K26" s="89" t="s">
        <v>85</v>
      </c>
    </row>
    <row r="27" spans="1:15" hidden="1" x14ac:dyDescent="0.2">
      <c r="K27" s="89" t="s">
        <v>86</v>
      </c>
    </row>
    <row r="28" spans="1:15" ht="14.25" hidden="1" x14ac:dyDescent="0.2">
      <c r="A28" s="80" t="s">
        <v>87</v>
      </c>
      <c r="B28" s="80">
        <v>2016</v>
      </c>
      <c r="C28" s="80">
        <v>2013</v>
      </c>
      <c r="D28" s="80">
        <v>2012</v>
      </c>
      <c r="E28" s="80">
        <v>2011</v>
      </c>
      <c r="G28" s="80" t="s">
        <v>87</v>
      </c>
      <c r="H28" s="90">
        <v>2008</v>
      </c>
      <c r="I28" s="90">
        <v>2009</v>
      </c>
      <c r="J28" s="90">
        <v>2010</v>
      </c>
      <c r="K28" s="90">
        <v>2011</v>
      </c>
      <c r="L28" s="90">
        <v>2012</v>
      </c>
      <c r="M28" s="90">
        <v>2013</v>
      </c>
      <c r="N28" s="90">
        <v>2014</v>
      </c>
      <c r="O28" s="90">
        <v>2016</v>
      </c>
    </row>
    <row r="29" spans="1:15" ht="15" hidden="1" x14ac:dyDescent="0.2">
      <c r="A29" s="85">
        <v>2</v>
      </c>
      <c r="B29" s="141">
        <v>37450</v>
      </c>
      <c r="C29" s="123">
        <v>35100</v>
      </c>
      <c r="D29" s="86">
        <v>34633</v>
      </c>
      <c r="E29" s="86">
        <v>33372</v>
      </c>
      <c r="G29" s="85">
        <v>2</v>
      </c>
      <c r="H29" s="4" t="e">
        <f>#REF!/$D$51</f>
        <v>#REF!</v>
      </c>
      <c r="I29" s="4" t="e">
        <f>#REF!/$D$52</f>
        <v>#REF!</v>
      </c>
      <c r="J29" s="4">
        <f>E29/$D$53</f>
        <v>18.55071819273358</v>
      </c>
      <c r="K29" s="4">
        <f>D29/$D$54</f>
        <v>19.423568736539842</v>
      </c>
      <c r="L29" s="4">
        <f>D29/$D$55</f>
        <v>19.510669941636433</v>
      </c>
      <c r="M29" s="4">
        <f>C29/$D$56</f>
        <v>19.862827651772378</v>
      </c>
      <c r="N29" s="4">
        <f>B29/$D$57</f>
        <v>21.19267508714745</v>
      </c>
      <c r="O29" s="4">
        <f>B29/$D$58</f>
        <v>21.003454773869347</v>
      </c>
    </row>
    <row r="30" spans="1:15" ht="15" hidden="1" x14ac:dyDescent="0.2">
      <c r="A30" s="85" t="s">
        <v>88</v>
      </c>
      <c r="B30" s="141">
        <v>40904</v>
      </c>
      <c r="C30" s="123">
        <v>37121</v>
      </c>
      <c r="D30" s="86">
        <v>35206</v>
      </c>
      <c r="E30" s="86">
        <v>33681</v>
      </c>
      <c r="G30" s="85" t="s">
        <v>88</v>
      </c>
      <c r="H30" s="4" t="e">
        <f>#REF!/$D$51</f>
        <v>#REF!</v>
      </c>
      <c r="I30" s="4" t="e">
        <f>#REF!/$D$52</f>
        <v>#REF!</v>
      </c>
      <c r="J30" s="4">
        <f t="shared" ref="J30:J45" si="0">E30/$D$53</f>
        <v>18.722484101925556</v>
      </c>
      <c r="K30" s="4">
        <f t="shared" ref="K30:K45" si="1">D30/$D$54</f>
        <v>19.744930007178752</v>
      </c>
      <c r="L30" s="4">
        <f t="shared" ref="L30:L45" si="2">D30/$D$55</f>
        <v>19.833472294206459</v>
      </c>
      <c r="M30" s="4">
        <f t="shared" ref="M30:M45" si="3">C30/$D$56</f>
        <v>21.006496446194941</v>
      </c>
      <c r="N30" s="4">
        <f t="shared" ref="N30:N45" si="4">B30/$D$57</f>
        <v>23.147267870885962</v>
      </c>
      <c r="O30" s="4">
        <f t="shared" ref="O30:O45" si="5">B30/$D$58</f>
        <v>22.94059583632448</v>
      </c>
    </row>
    <row r="31" spans="1:15" ht="15" hidden="1" x14ac:dyDescent="0.2">
      <c r="A31" s="85">
        <v>3</v>
      </c>
      <c r="B31" s="141">
        <v>39299</v>
      </c>
      <c r="C31" s="123">
        <v>37180</v>
      </c>
      <c r="D31" s="86">
        <v>36068</v>
      </c>
      <c r="E31" s="86">
        <v>34560</v>
      </c>
      <c r="G31" s="85">
        <v>3</v>
      </c>
      <c r="H31" s="4" t="e">
        <f>#REF!/$D$51</f>
        <v>#REF!</v>
      </c>
      <c r="I31" s="4" t="e">
        <f>#REF!/$D$52</f>
        <v>#REF!</v>
      </c>
      <c r="J31" s="4">
        <f t="shared" si="0"/>
        <v>19.211099746520212</v>
      </c>
      <c r="K31" s="4">
        <f t="shared" si="1"/>
        <v>20.228374012921751</v>
      </c>
      <c r="L31" s="4">
        <f t="shared" si="2"/>
        <v>20.319084210289116</v>
      </c>
      <c r="M31" s="4">
        <f t="shared" si="3"/>
        <v>21.039884105210739</v>
      </c>
      <c r="N31" s="4">
        <f t="shared" si="4"/>
        <v>22.239010367151071</v>
      </c>
      <c r="O31" s="4">
        <f t="shared" si="5"/>
        <v>22.040447774587221</v>
      </c>
    </row>
    <row r="32" spans="1:15" ht="15" hidden="1" x14ac:dyDescent="0.2">
      <c r="A32" s="85">
        <v>4</v>
      </c>
      <c r="B32" s="141">
        <v>41234</v>
      </c>
      <c r="C32" s="123">
        <v>38688</v>
      </c>
      <c r="D32" s="86">
        <v>38748</v>
      </c>
      <c r="E32" s="86">
        <v>36907</v>
      </c>
      <c r="G32" s="85">
        <v>4</v>
      </c>
      <c r="H32" s="4" t="e">
        <f>#REF!/$D$51</f>
        <v>#REF!</v>
      </c>
      <c r="I32" s="4" t="e">
        <f>#REF!/$D$52</f>
        <v>#REF!</v>
      </c>
      <c r="J32" s="4">
        <f t="shared" si="0"/>
        <v>20.515742428958955</v>
      </c>
      <c r="K32" s="4">
        <f t="shared" si="1"/>
        <v>21.731424982053124</v>
      </c>
      <c r="L32" s="4">
        <f t="shared" si="2"/>
        <v>21.828875318295513</v>
      </c>
      <c r="M32" s="4">
        <f t="shared" si="3"/>
        <v>21.893250033953553</v>
      </c>
      <c r="N32" s="4">
        <f t="shared" si="4"/>
        <v>23.334012404364163</v>
      </c>
      <c r="O32" s="4">
        <f t="shared" si="5"/>
        <v>23.125673007896626</v>
      </c>
    </row>
    <row r="33" spans="1:15" ht="15" hidden="1" x14ac:dyDescent="0.2">
      <c r="A33" s="85">
        <v>5</v>
      </c>
      <c r="B33" s="141">
        <v>44229</v>
      </c>
      <c r="C33" s="123">
        <v>41784</v>
      </c>
      <c r="D33" s="86">
        <v>36399</v>
      </c>
      <c r="E33" s="86">
        <v>39515</v>
      </c>
      <c r="G33" s="85">
        <v>5</v>
      </c>
      <c r="H33" s="4" t="e">
        <f>#REF!/$D$51</f>
        <v>#REF!</v>
      </c>
      <c r="I33" s="4" t="e">
        <f>#REF!/$D$52</f>
        <v>#REF!</v>
      </c>
      <c r="J33" s="4">
        <f t="shared" si="0"/>
        <v>21.965468937608396</v>
      </c>
      <c r="K33" s="4">
        <f t="shared" si="1"/>
        <v>20.414012024407754</v>
      </c>
      <c r="L33" s="4">
        <f t="shared" si="2"/>
        <v>20.505554679225725</v>
      </c>
      <c r="M33" s="4">
        <f t="shared" si="3"/>
        <v>23.645253293494502</v>
      </c>
      <c r="N33" s="4">
        <f t="shared" si="4"/>
        <v>25.028860518810269</v>
      </c>
      <c r="O33" s="4">
        <f t="shared" si="5"/>
        <v>24.805388549892321</v>
      </c>
    </row>
    <row r="34" spans="1:15" ht="15" hidden="1" x14ac:dyDescent="0.2">
      <c r="A34" s="85">
        <v>6</v>
      </c>
      <c r="B34" s="141">
        <v>47360</v>
      </c>
      <c r="C34" s="123">
        <v>44619</v>
      </c>
      <c r="D34" s="86">
        <v>43654</v>
      </c>
      <c r="E34" s="86">
        <v>42008</v>
      </c>
      <c r="G34" s="85">
        <v>6</v>
      </c>
      <c r="H34" s="4" t="e">
        <f>#REF!/$D$51</f>
        <v>#REF!</v>
      </c>
      <c r="I34" s="4" t="e">
        <f>#REF!/$D$52</f>
        <v>#REF!</v>
      </c>
      <c r="J34" s="4">
        <f t="shared" si="0"/>
        <v>23.351269622448527</v>
      </c>
      <c r="K34" s="4">
        <f t="shared" si="1"/>
        <v>24.482905599425699</v>
      </c>
      <c r="L34" s="4">
        <f t="shared" si="2"/>
        <v>24.5926944137729</v>
      </c>
      <c r="M34" s="4">
        <f t="shared" si="3"/>
        <v>25.249558603829961</v>
      </c>
      <c r="N34" s="4">
        <f t="shared" si="4"/>
        <v>26.80067001675042</v>
      </c>
      <c r="O34" s="4">
        <f t="shared" si="5"/>
        <v>26.561378320172292</v>
      </c>
    </row>
    <row r="35" spans="1:15" ht="15" hidden="1" x14ac:dyDescent="0.2">
      <c r="A35" s="85">
        <v>7</v>
      </c>
      <c r="B35" s="141">
        <v>47699</v>
      </c>
      <c r="C35" s="123">
        <v>45859</v>
      </c>
      <c r="D35" s="86">
        <v>45719</v>
      </c>
      <c r="E35" s="86">
        <v>43914</v>
      </c>
      <c r="G35" s="85">
        <v>7</v>
      </c>
      <c r="H35" s="4" t="e">
        <f>#REF!/$D$51</f>
        <v>#REF!</v>
      </c>
      <c r="I35" s="4" t="e">
        <f>#REF!/$D$52</f>
        <v>#REF!</v>
      </c>
      <c r="J35" s="4">
        <f t="shared" si="0"/>
        <v>24.410770667496774</v>
      </c>
      <c r="K35" s="4">
        <f t="shared" si="1"/>
        <v>25.641040021536252</v>
      </c>
      <c r="L35" s="4">
        <f t="shared" si="2"/>
        <v>25.756022263785294</v>
      </c>
      <c r="M35" s="4">
        <f t="shared" si="3"/>
        <v>25.951265335687449</v>
      </c>
      <c r="N35" s="4">
        <f t="shared" si="4"/>
        <v>26.992507582959846</v>
      </c>
      <c r="O35" s="4">
        <f t="shared" si="5"/>
        <v>26.751503050969131</v>
      </c>
    </row>
    <row r="36" spans="1:15" ht="15" hidden="1" x14ac:dyDescent="0.2">
      <c r="A36" s="85">
        <v>8</v>
      </c>
      <c r="B36" s="141">
        <v>50751</v>
      </c>
      <c r="C36" s="123">
        <v>47141</v>
      </c>
      <c r="D36" s="86">
        <v>45808</v>
      </c>
      <c r="E36" s="86">
        <v>44162</v>
      </c>
      <c r="G36" s="85">
        <v>8</v>
      </c>
      <c r="H36" s="4" t="e">
        <f>#REF!/$D$51</f>
        <v>#REF!</v>
      </c>
      <c r="I36" s="4" t="e">
        <f>#REF!/$D$52</f>
        <v>#REF!</v>
      </c>
      <c r="J36" s="4">
        <f t="shared" si="0"/>
        <v>24.548628096233379</v>
      </c>
      <c r="K36" s="4">
        <f t="shared" si="1"/>
        <v>25.690954773869347</v>
      </c>
      <c r="L36" s="4">
        <f t="shared" si="2"/>
        <v>25.806160849088492</v>
      </c>
      <c r="M36" s="4">
        <f t="shared" si="3"/>
        <v>26.676739553623978</v>
      </c>
      <c r="N36" s="4">
        <f t="shared" si="4"/>
        <v>28.719611571370368</v>
      </c>
      <c r="O36" s="4">
        <f t="shared" si="5"/>
        <v>28.463186468054559</v>
      </c>
    </row>
    <row r="37" spans="1:15" ht="15" hidden="1" x14ac:dyDescent="0.2">
      <c r="A37" s="85">
        <v>9</v>
      </c>
      <c r="B37" s="141">
        <v>55228</v>
      </c>
      <c r="C37" s="123">
        <v>52756</v>
      </c>
      <c r="D37" s="86">
        <v>52165</v>
      </c>
      <c r="E37" s="86">
        <v>50302</v>
      </c>
      <c r="G37" s="85">
        <v>9</v>
      </c>
      <c r="H37" s="4" t="e">
        <f>#REF!/$D$51</f>
        <v>#REF!</v>
      </c>
      <c r="I37" s="4" t="e">
        <f>#REF!/$D$52</f>
        <v>#REF!</v>
      </c>
      <c r="J37" s="4">
        <f t="shared" si="0"/>
        <v>27.961711210921866</v>
      </c>
      <c r="K37" s="4">
        <f t="shared" si="1"/>
        <v>29.256214106245515</v>
      </c>
      <c r="L37" s="4">
        <f t="shared" si="2"/>
        <v>29.387407891475316</v>
      </c>
      <c r="M37" s="4">
        <f t="shared" si="3"/>
        <v>29.854226085381868</v>
      </c>
      <c r="N37" s="4">
        <f t="shared" si="4"/>
        <v>31.253112408891305</v>
      </c>
      <c r="O37" s="4">
        <f t="shared" si="5"/>
        <v>30.974066762383345</v>
      </c>
    </row>
    <row r="38" spans="1:15" ht="15" hidden="1" x14ac:dyDescent="0.2">
      <c r="A38" s="85">
        <v>10</v>
      </c>
      <c r="B38" s="141">
        <v>62672</v>
      </c>
      <c r="C38" s="123">
        <v>59734</v>
      </c>
      <c r="D38" s="86">
        <v>58447</v>
      </c>
      <c r="E38" s="86">
        <v>56603</v>
      </c>
      <c r="G38" s="85">
        <v>10</v>
      </c>
      <c r="H38" s="4" t="e">
        <f>#REF!/$D$51</f>
        <v>#REF!</v>
      </c>
      <c r="I38" s="4" t="e">
        <f>#REF!/$D$52</f>
        <v>#REF!</v>
      </c>
      <c r="J38" s="4">
        <f t="shared" si="0"/>
        <v>31.46429047894339</v>
      </c>
      <c r="K38" s="4">
        <f t="shared" si="1"/>
        <v>32.779410445082554</v>
      </c>
      <c r="L38" s="4">
        <f t="shared" si="2"/>
        <v>32.926403317033596</v>
      </c>
      <c r="M38" s="4">
        <f t="shared" si="3"/>
        <v>33.803024129657295</v>
      </c>
      <c r="N38" s="4">
        <f t="shared" si="4"/>
        <v>35.465616370138989</v>
      </c>
      <c r="O38" s="4">
        <f t="shared" si="5"/>
        <v>35.148959081119884</v>
      </c>
    </row>
    <row r="39" spans="1:15" ht="15" hidden="1" x14ac:dyDescent="0.2">
      <c r="A39" s="85">
        <v>11</v>
      </c>
      <c r="B39" s="141">
        <v>68042</v>
      </c>
      <c r="C39" s="123">
        <v>64079</v>
      </c>
      <c r="D39" s="86">
        <v>62690</v>
      </c>
      <c r="E39" s="86">
        <v>60569</v>
      </c>
      <c r="G39" s="85">
        <v>11</v>
      </c>
      <c r="H39" s="4" t="e">
        <f>#REF!/$D$51</f>
        <v>#REF!</v>
      </c>
      <c r="I39" s="4" t="e">
        <f>#REF!/$D$52</f>
        <v>#REF!</v>
      </c>
      <c r="J39" s="4">
        <f t="shared" si="0"/>
        <v>33.668897585271488</v>
      </c>
      <c r="K39" s="4">
        <f t="shared" si="1"/>
        <v>35.159054199569276</v>
      </c>
      <c r="L39" s="4">
        <f t="shared" si="2"/>
        <v>35.316718119746717</v>
      </c>
      <c r="M39" s="4">
        <f t="shared" si="3"/>
        <v>36.261827153786953</v>
      </c>
      <c r="N39" s="4">
        <f t="shared" si="4"/>
        <v>38.504459233102452</v>
      </c>
      <c r="O39" s="4">
        <f t="shared" si="5"/>
        <v>38.160669418521181</v>
      </c>
    </row>
    <row r="40" spans="1:15" ht="15" hidden="1" x14ac:dyDescent="0.2">
      <c r="A40" s="85">
        <v>12</v>
      </c>
      <c r="B40" s="141">
        <v>75868</v>
      </c>
      <c r="C40" s="123">
        <v>71388</v>
      </c>
      <c r="D40" s="86">
        <v>70470</v>
      </c>
      <c r="E40" s="86">
        <v>69968</v>
      </c>
      <c r="G40" s="85">
        <v>12</v>
      </c>
      <c r="H40" s="4" t="e">
        <f>#REF!/$D$51</f>
        <v>#REF!</v>
      </c>
      <c r="I40" s="4" t="e">
        <f>#REF!/$D$52</f>
        <v>#REF!</v>
      </c>
      <c r="J40" s="4">
        <f t="shared" si="0"/>
        <v>38.893582959043002</v>
      </c>
      <c r="K40" s="4">
        <f t="shared" si="1"/>
        <v>39.52238872936109</v>
      </c>
      <c r="L40" s="4">
        <f t="shared" si="2"/>
        <v>39.699619172093655</v>
      </c>
      <c r="M40" s="4">
        <f t="shared" si="3"/>
        <v>40.397935624066278</v>
      </c>
      <c r="N40" s="4">
        <f t="shared" si="4"/>
        <v>42.933134139164295</v>
      </c>
      <c r="O40" s="4">
        <f t="shared" si="5"/>
        <v>42.549802584350324</v>
      </c>
    </row>
    <row r="41" spans="1:15" ht="15" hidden="1" x14ac:dyDescent="0.2">
      <c r="A41" s="85">
        <v>13</v>
      </c>
      <c r="B41" s="141">
        <v>64413</v>
      </c>
      <c r="C41" s="123">
        <v>59460</v>
      </c>
      <c r="D41" s="86">
        <v>57846</v>
      </c>
      <c r="E41" s="86">
        <v>55039</v>
      </c>
      <c r="G41" s="85">
        <v>13</v>
      </c>
      <c r="H41" s="4" t="e">
        <f>#REF!/$D$51</f>
        <v>#REF!</v>
      </c>
      <c r="I41" s="4" t="e">
        <f>#REF!/$D$52</f>
        <v>#REF!</v>
      </c>
      <c r="J41" s="4">
        <f t="shared" si="0"/>
        <v>30.594899275136743</v>
      </c>
      <c r="K41" s="4">
        <f t="shared" si="1"/>
        <v>32.442345656855707</v>
      </c>
      <c r="L41" s="4">
        <f t="shared" si="2"/>
        <v>32.587827027514251</v>
      </c>
      <c r="M41" s="4">
        <f t="shared" si="3"/>
        <v>33.647969577617822</v>
      </c>
      <c r="N41" s="4">
        <f t="shared" si="4"/>
        <v>36.45083525736792</v>
      </c>
      <c r="O41" s="4">
        <f t="shared" si="5"/>
        <v>36.125381371141422</v>
      </c>
    </row>
    <row r="42" spans="1:15" ht="15" hidden="1" x14ac:dyDescent="0.2">
      <c r="A42" s="85" t="s">
        <v>89</v>
      </c>
      <c r="B42" s="141">
        <v>83446</v>
      </c>
      <c r="C42" s="123">
        <v>76893</v>
      </c>
      <c r="D42" s="86">
        <v>70362</v>
      </c>
      <c r="E42" s="86">
        <v>66534</v>
      </c>
      <c r="G42" s="85" t="s">
        <v>89</v>
      </c>
      <c r="H42" s="4" t="e">
        <f>#REF!/$D$51</f>
        <v>#REF!</v>
      </c>
      <c r="I42" s="4" t="e">
        <f>#REF!/$D$52</f>
        <v>#REF!</v>
      </c>
      <c r="J42" s="4">
        <f t="shared" si="0"/>
        <v>36.984702272424066</v>
      </c>
      <c r="K42" s="4">
        <f t="shared" si="1"/>
        <v>39.461818018664751</v>
      </c>
      <c r="L42" s="4">
        <f t="shared" si="2"/>
        <v>39.638776843860562</v>
      </c>
      <c r="M42" s="4">
        <f t="shared" si="3"/>
        <v>43.5131739779981</v>
      </c>
      <c r="N42" s="4">
        <f t="shared" si="4"/>
        <v>47.221467698854639</v>
      </c>
      <c r="O42" s="4">
        <f t="shared" si="5"/>
        <v>46.799847451543435</v>
      </c>
    </row>
    <row r="43" spans="1:15" ht="15" hidden="1" x14ac:dyDescent="0.2">
      <c r="A43" s="85">
        <v>14</v>
      </c>
      <c r="B43" s="141">
        <v>79369</v>
      </c>
      <c r="C43" s="123">
        <v>74702</v>
      </c>
      <c r="D43" s="86">
        <v>74855</v>
      </c>
      <c r="E43" s="86">
        <v>72466</v>
      </c>
      <c r="G43" s="85">
        <v>14</v>
      </c>
      <c r="H43" s="4" t="e">
        <f>#REF!/$D$51</f>
        <v>#REF!</v>
      </c>
      <c r="I43" s="4" t="e">
        <f>#REF!/$D$52</f>
        <v>#REF!</v>
      </c>
      <c r="J43" s="4">
        <f t="shared" si="0"/>
        <v>40.282163027527012</v>
      </c>
      <c r="K43" s="4">
        <f t="shared" si="1"/>
        <v>41.981671751615217</v>
      </c>
      <c r="L43" s="4">
        <f t="shared" si="2"/>
        <v>42.169930369335468</v>
      </c>
      <c r="M43" s="4">
        <f t="shared" si="3"/>
        <v>42.273303454207976</v>
      </c>
      <c r="N43" s="4">
        <f t="shared" si="4"/>
        <v>44.914323871610307</v>
      </c>
      <c r="O43" s="4">
        <f t="shared" si="5"/>
        <v>44.513303122756639</v>
      </c>
    </row>
    <row r="44" spans="1:15" ht="15" hidden="1" x14ac:dyDescent="0.2">
      <c r="A44" s="85">
        <v>15</v>
      </c>
      <c r="B44" s="141">
        <v>88809</v>
      </c>
      <c r="C44" s="123">
        <v>82855</v>
      </c>
      <c r="D44" s="86">
        <v>80391</v>
      </c>
      <c r="E44" s="86">
        <v>77926</v>
      </c>
      <c r="G44" s="85">
        <v>15</v>
      </c>
      <c r="H44" s="4" t="e">
        <f>#REF!/$D$51</f>
        <v>#REF!</v>
      </c>
      <c r="I44" s="4" t="e">
        <f>#REF!/$D$52</f>
        <v>#REF!</v>
      </c>
      <c r="J44" s="4">
        <f t="shared" si="0"/>
        <v>43.317249966647395</v>
      </c>
      <c r="K44" s="4">
        <f t="shared" si="1"/>
        <v>45.086481514716439</v>
      </c>
      <c r="L44" s="4">
        <f t="shared" si="2"/>
        <v>45.288663046172566</v>
      </c>
      <c r="M44" s="4">
        <f t="shared" si="3"/>
        <v>46.887025216170947</v>
      </c>
      <c r="N44" s="4">
        <f t="shared" si="4"/>
        <v>50.256349314138262</v>
      </c>
      <c r="O44" s="4">
        <f t="shared" si="5"/>
        <v>49.807631909547737</v>
      </c>
    </row>
    <row r="45" spans="1:15" ht="15" hidden="1" x14ac:dyDescent="0.2">
      <c r="A45" s="85" t="s">
        <v>90</v>
      </c>
      <c r="B45" s="141">
        <v>107041</v>
      </c>
      <c r="C45" s="123">
        <v>98867</v>
      </c>
      <c r="D45" s="86">
        <v>96252</v>
      </c>
      <c r="E45" s="86">
        <v>88651</v>
      </c>
      <c r="G45" s="85" t="s">
        <v>90</v>
      </c>
      <c r="H45" s="4" t="e">
        <f>#REF!/$D$51</f>
        <v>#REF!</v>
      </c>
      <c r="I45" s="4" t="e">
        <f>#REF!/$D$52</f>
        <v>#REF!</v>
      </c>
      <c r="J45" s="4">
        <f t="shared" si="0"/>
        <v>49.279027882776717</v>
      </c>
      <c r="K45" s="4">
        <f t="shared" si="1"/>
        <v>53.981963388370424</v>
      </c>
      <c r="L45" s="4">
        <f t="shared" si="2"/>
        <v>54.224034973071639</v>
      </c>
      <c r="M45" s="4">
        <f t="shared" si="3"/>
        <v>55.948096337543575</v>
      </c>
      <c r="N45" s="4">
        <f t="shared" si="4"/>
        <v>60.573701842546065</v>
      </c>
      <c r="O45" s="4">
        <f t="shared" si="5"/>
        <v>60.032865218951905</v>
      </c>
    </row>
    <row r="50" spans="1:4" hidden="1" x14ac:dyDescent="0.2">
      <c r="B50" s="66" t="s">
        <v>91</v>
      </c>
      <c r="C50" s="66" t="s">
        <v>92</v>
      </c>
      <c r="D50" s="66" t="s">
        <v>93</v>
      </c>
    </row>
    <row r="51" spans="1:4" hidden="1" x14ac:dyDescent="0.2">
      <c r="A51" s="3">
        <v>2008</v>
      </c>
      <c r="B51" s="3">
        <v>224</v>
      </c>
      <c r="C51" s="3">
        <v>7.96</v>
      </c>
      <c r="D51" s="3">
        <f t="shared" ref="D51:D58" si="6">B51*C51</f>
        <v>1783.04</v>
      </c>
    </row>
    <row r="52" spans="1:4" hidden="1" x14ac:dyDescent="0.2">
      <c r="A52" s="3">
        <v>2009</v>
      </c>
      <c r="B52" s="3">
        <v>224</v>
      </c>
      <c r="C52" s="3">
        <v>7.96</v>
      </c>
      <c r="D52" s="3">
        <f t="shared" si="6"/>
        <v>1783.04</v>
      </c>
    </row>
    <row r="53" spans="1:4" hidden="1" x14ac:dyDescent="0.2">
      <c r="A53" s="3">
        <v>2010</v>
      </c>
      <c r="B53" s="3">
        <v>226</v>
      </c>
      <c r="C53" s="3">
        <v>7.96</v>
      </c>
      <c r="D53" s="3">
        <f t="shared" si="6"/>
        <v>1798.96</v>
      </c>
    </row>
    <row r="54" spans="1:4" hidden="1" x14ac:dyDescent="0.2">
      <c r="A54" s="3">
        <v>2011</v>
      </c>
      <c r="B54" s="3">
        <v>224</v>
      </c>
      <c r="C54" s="3">
        <v>7.96</v>
      </c>
      <c r="D54" s="3">
        <f t="shared" si="6"/>
        <v>1783.04</v>
      </c>
    </row>
    <row r="55" spans="1:4" hidden="1" x14ac:dyDescent="0.2">
      <c r="A55" s="3">
        <v>2012</v>
      </c>
      <c r="B55" s="3">
        <v>223</v>
      </c>
      <c r="C55" s="3">
        <v>7.96</v>
      </c>
      <c r="D55" s="3">
        <f t="shared" si="6"/>
        <v>1775.08</v>
      </c>
    </row>
    <row r="56" spans="1:4" hidden="1" x14ac:dyDescent="0.2">
      <c r="A56" s="3">
        <v>2013</v>
      </c>
      <c r="B56" s="3">
        <v>222</v>
      </c>
      <c r="C56" s="3">
        <v>7.96</v>
      </c>
      <c r="D56" s="3">
        <f t="shared" si="6"/>
        <v>1767.12</v>
      </c>
    </row>
    <row r="57" spans="1:4" hidden="1" x14ac:dyDescent="0.2">
      <c r="A57" s="3">
        <v>2014</v>
      </c>
      <c r="B57" s="3">
        <v>222</v>
      </c>
      <c r="C57" s="3">
        <v>7.96</v>
      </c>
      <c r="D57" s="3">
        <f t="shared" si="6"/>
        <v>1767.12</v>
      </c>
    </row>
    <row r="58" spans="1:4" hidden="1" x14ac:dyDescent="0.2">
      <c r="A58" s="3">
        <v>2015</v>
      </c>
      <c r="B58" s="3">
        <v>224</v>
      </c>
      <c r="C58" s="3">
        <v>7.96</v>
      </c>
      <c r="D58" s="3">
        <f t="shared" si="6"/>
        <v>1783.04</v>
      </c>
    </row>
  </sheetData>
  <sheetProtection password="D9B2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Deckblatt</vt:lpstr>
      <vt:lpstr>1.1-1.2 I-mod u. Beratungskomp.</vt:lpstr>
      <vt:lpstr>Prüfung 1.1-1.2</vt:lpstr>
      <vt:lpstr>1.3 Pauschale Verw. etc.</vt:lpstr>
      <vt:lpstr>1.3 Prüfung Pauschale Verw. etc</vt:lpstr>
      <vt:lpstr>2. Gesamtfinanzierung</vt:lpstr>
      <vt:lpstr>2. Prüfung Gesamtfinanzierung</vt:lpstr>
      <vt:lpstr>Durchschnittssätze</vt:lpstr>
      <vt:lpstr>'1.1-1.2 I-mod u. Beratungskomp.'!Druckbereich</vt:lpstr>
      <vt:lpstr>'2. Gesamtfinanzierung'!Druckbereich</vt:lpstr>
    </vt:vector>
  </TitlesOfParts>
  <Company>NBank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Erläuterungen zum F-Plan</dc:title>
  <dc:creator>Agackiran, Ali</dc:creator>
  <cp:keywords>ADQ Arbeit durch Qualifizierung/Bürgerarbeit</cp:keywords>
  <cp:lastModifiedBy>Agackiran, Ali</cp:lastModifiedBy>
  <cp:lastPrinted>2017-06-21T07:46:39Z</cp:lastPrinted>
  <dcterms:created xsi:type="dcterms:W3CDTF">2010-09-22T11:36:49Z</dcterms:created>
  <dcterms:modified xsi:type="dcterms:W3CDTF">2017-06-21T09:40:55Z</dcterms:modified>
  <cp:category>vgl. Tickets 2011092712000275;2011090912000201</cp:category>
</cp:coreProperties>
</file>