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S:\527\Bewilligung\"/>
    </mc:Choice>
  </mc:AlternateContent>
  <xr:revisionPtr revIDLastSave="0" documentId="13_ncr:1_{2AA238F4-4C1B-4470-AD99-62D77473D26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Allgemeine Angaben" sheetId="1" r:id="rId1"/>
    <sheet name="1.1 (Personalausgaben)" sheetId="2" r:id="rId2"/>
    <sheet name="1.1 Prüfung" sheetId="7" state="hidden" r:id="rId3"/>
    <sheet name="1.4 (Pauschale)" sheetId="4" r:id="rId4"/>
    <sheet name="Einnahmen Ausgaben" sheetId="9" r:id="rId5"/>
    <sheet name="Prüfung Einnahmen Ausgaben" sheetId="5" state="hidden" r:id="rId6"/>
    <sheet name="F-Plan" sheetId="10" state="hidden" r:id="rId7"/>
    <sheet name="Nebenberechnungen" sheetId="6" state="hidden" r:id="rId8"/>
    <sheet name="Durchschnittssätze" sheetId="12" state="hidden" r:id="rId9"/>
  </sheets>
  <definedNames>
    <definedName name="_xlnm.Print_Area" localSheetId="1">'1.1 (Personalausgaben)'!$A$1:$S$39</definedName>
    <definedName name="_xlnm.Print_Area" localSheetId="2">'1.1 Prüfung'!$A$1:$H$28</definedName>
    <definedName name="_xlnm.Print_Area" localSheetId="3">'1.4 (Pauschale)'!$A$1:$Q$31</definedName>
    <definedName name="_xlnm.Print_Area" localSheetId="0">'Allgemeine Angaben'!$A$1:$M$33</definedName>
    <definedName name="_xlnm.Print_Area" localSheetId="4">'Einnahmen Ausgaben'!$A$1:$I$23</definedName>
    <definedName name="_xlnm.Print_Area" localSheetId="6">'F-Plan'!$A$1:$G$29</definedName>
    <definedName name="_xlnm.Print_Area" localSheetId="5">'Prüfung Einnahmen Ausgaben'!$A$1:$I$30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B12" i="9"/>
  <c r="B7" i="10" l="1"/>
  <c r="B4" i="10"/>
  <c r="B5" i="10"/>
  <c r="B6" i="10"/>
  <c r="B3" i="10"/>
  <c r="A27" i="5" l="1"/>
  <c r="B11" i="5"/>
  <c r="B10" i="5"/>
  <c r="C10" i="5" l="1"/>
  <c r="C11" i="5"/>
  <c r="E21" i="10" s="1"/>
  <c r="B7" i="4"/>
  <c r="B6" i="4"/>
  <c r="C5" i="4"/>
  <c r="B5" i="4"/>
  <c r="B10" i="10" l="1"/>
  <c r="C6" i="4"/>
  <c r="D6" i="4" s="1"/>
  <c r="E6" i="4" s="1"/>
  <c r="G6" i="4" s="1"/>
  <c r="D5" i="4"/>
  <c r="E5" i="4" s="1"/>
  <c r="C7" i="4"/>
  <c r="D7" i="4" s="1"/>
  <c r="E7" i="4" s="1"/>
  <c r="G5" i="4" l="1"/>
  <c r="G7" i="4"/>
  <c r="D10" i="10"/>
  <c r="C10" i="10"/>
  <c r="F7" i="4"/>
  <c r="F5" i="4" l="1"/>
  <c r="E10" i="10"/>
  <c r="C11" i="10"/>
  <c r="F6" i="4"/>
  <c r="E8" i="4"/>
  <c r="G8" i="4"/>
  <c r="E15" i="10" s="1"/>
  <c r="F8" i="4" l="1"/>
  <c r="B11" i="10"/>
  <c r="D11" i="10"/>
  <c r="B5" i="5"/>
  <c r="B5" i="9"/>
  <c r="E11" i="10" l="1"/>
  <c r="D14" i="10" s="1"/>
  <c r="A17" i="2"/>
  <c r="A18" i="2"/>
  <c r="A19" i="2"/>
  <c r="A20" i="2"/>
  <c r="A16" i="2"/>
  <c r="G7" i="2"/>
  <c r="G8" i="2"/>
  <c r="G9" i="2"/>
  <c r="B8" i="7"/>
  <c r="B9" i="7"/>
  <c r="B10" i="7"/>
  <c r="B11" i="7"/>
  <c r="B7" i="7"/>
  <c r="A8" i="7"/>
  <c r="A9" i="7"/>
  <c r="A10" i="7"/>
  <c r="A11" i="7"/>
  <c r="A7" i="7"/>
  <c r="D7" i="7" s="1"/>
  <c r="D8" i="7" l="1"/>
  <c r="E8" i="7" s="1"/>
  <c r="F8" i="7" s="1"/>
  <c r="D9" i="7"/>
  <c r="E9" i="7" s="1"/>
  <c r="F9" i="7" s="1"/>
  <c r="D11" i="7"/>
  <c r="E11" i="7" s="1"/>
  <c r="F11" i="7" s="1"/>
  <c r="D10" i="7"/>
  <c r="E10" i="7" s="1"/>
  <c r="F10" i="7" s="1"/>
  <c r="D15" i="10"/>
  <c r="D17" i="10" s="1"/>
  <c r="B15" i="10"/>
  <c r="C15" i="10"/>
  <c r="E20" i="10" l="1"/>
  <c r="D20" i="10" s="1"/>
  <c r="D24" i="10" s="1"/>
  <c r="F6" i="2"/>
  <c r="R6" i="2" s="1"/>
  <c r="C8" i="7" s="1"/>
  <c r="F7" i="2"/>
  <c r="R7" i="2" s="1"/>
  <c r="C9" i="7" s="1"/>
  <c r="F8" i="2"/>
  <c r="R8" i="2" s="1"/>
  <c r="C10" i="7" s="1"/>
  <c r="F9" i="2"/>
  <c r="R9" i="2" s="1"/>
  <c r="C11" i="7" s="1"/>
  <c r="E6" i="2"/>
  <c r="G6" i="2" s="1"/>
  <c r="E7" i="2"/>
  <c r="E8" i="2"/>
  <c r="E9" i="2"/>
  <c r="F5" i="2"/>
  <c r="R5" i="2" s="1"/>
  <c r="C7" i="7" s="1"/>
  <c r="E7" i="7" s="1"/>
  <c r="E5" i="2"/>
  <c r="G5" i="2" s="1"/>
  <c r="E12" i="7" l="1"/>
  <c r="F7" i="7"/>
  <c r="F12" i="7" s="1"/>
  <c r="R10" i="2"/>
  <c r="B4" i="9" s="1"/>
  <c r="B6" i="9" s="1"/>
  <c r="B13" i="9" s="1"/>
  <c r="B20" i="10"/>
  <c r="B24" i="10" s="1"/>
  <c r="C20" i="10"/>
  <c r="C24" i="10" s="1"/>
  <c r="D11" i="9" l="1"/>
  <c r="G14" i="9" s="1"/>
  <c r="B4" i="5"/>
  <c r="E14" i="10"/>
  <c r="G13" i="9"/>
  <c r="C11" i="9"/>
  <c r="C10" i="9"/>
  <c r="C13" i="9" s="1"/>
  <c r="D10" i="5"/>
  <c r="D11" i="5"/>
  <c r="D12" i="9"/>
  <c r="B12" i="5"/>
  <c r="B13" i="5" s="1"/>
  <c r="C14" i="10" l="1"/>
  <c r="C17" i="10" s="1"/>
  <c r="B14" i="10"/>
  <c r="B17" i="10" s="1"/>
  <c r="E17" i="10" s="1"/>
  <c r="B6" i="5"/>
  <c r="H14" i="9"/>
  <c r="D14" i="9"/>
  <c r="H13" i="9"/>
  <c r="D13" i="9"/>
  <c r="C13" i="5" l="1"/>
  <c r="E13" i="5" s="1"/>
  <c r="E22" i="10"/>
  <c r="D12" i="5"/>
  <c r="D22" i="10" l="1"/>
  <c r="C22" i="10"/>
  <c r="B22" i="10"/>
  <c r="E24" i="10"/>
  <c r="E12" i="5"/>
  <c r="D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Reiter, Sebastian</author>
  </authors>
  <commentList>
    <comment ref="Q4" authorId="0" shapeId="0" xr:uid="{00000000-0006-0000-0100-000001000000}">
      <text>
        <r>
          <rPr>
            <b/>
            <sz val="8"/>
            <color indexed="81"/>
            <rFont val="Segoe UI"/>
            <family val="2"/>
          </rPr>
          <t xml:space="preserve">Bitte Summe aller im Projektzeitraum anfallenden Sonderzahlungen angeben (z.B. Urlaubsgeld, Weihnachtsgeld)
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B15" authorId="0" shapeId="0" xr:uid="{00000000-0006-0000-0100-000002000000}">
      <text>
        <r>
          <rPr>
            <b/>
            <sz val="8"/>
            <color indexed="81"/>
            <rFont val="Segoe UI"/>
            <family val="2"/>
          </rPr>
          <t>z.B. Berufsabschluss, Studium, Fortbildungen usw.</t>
        </r>
        <r>
          <rPr>
            <sz val="8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<sst xmlns="http://schemas.openxmlformats.org/spreadsheetml/2006/main" count="110" uniqueCount="76">
  <si>
    <t>Richtlinie über die Gewährung von Zuwendungen zur Förderung von „Start Guides“ zur Unterstützung der Gewinnung und Integration internationaler Fachkräfte in Unternehmen in Niedersachsen</t>
  </si>
  <si>
    <t>Erläuterungen zum Finanzierungsplan</t>
  </si>
  <si>
    <t>Antragsteller/in</t>
  </si>
  <si>
    <t>Projekttitel</t>
  </si>
  <si>
    <t>Antragsnummer</t>
  </si>
  <si>
    <t>Version</t>
  </si>
  <si>
    <t>Projektzeitraum</t>
  </si>
  <si>
    <t>von</t>
  </si>
  <si>
    <t>bis</t>
  </si>
  <si>
    <t>Antrag</t>
  </si>
  <si>
    <t>Bewilligung</t>
  </si>
  <si>
    <t>Änderungsantrag</t>
  </si>
  <si>
    <t>Änderungsbescheid</t>
  </si>
  <si>
    <t>Vorname, Name</t>
  </si>
  <si>
    <t>Wochenstd. Vollzeit</t>
  </si>
  <si>
    <t>Vertragliche Wochenstd.</t>
  </si>
  <si>
    <t>Wochenstd. im Projekt</t>
  </si>
  <si>
    <t>Stellenanteil in Bezug auf Vollzeit</t>
  </si>
  <si>
    <t>Stellenanteil in Bezug auf vertragl. Arbeitszeit</t>
  </si>
  <si>
    <t>Tätigkeit</t>
  </si>
  <si>
    <t>Tarifvertrag</t>
  </si>
  <si>
    <t>Entgeltgruppe</t>
  </si>
  <si>
    <t>Beginn der Tätigkeit im Projekt</t>
  </si>
  <si>
    <t>Ende der Tätigkeit im Projekt</t>
  </si>
  <si>
    <t xml:space="preserve">Ausgaben 1.1 </t>
  </si>
  <si>
    <t>Summe:</t>
  </si>
  <si>
    <t>BesGr. 13</t>
  </si>
  <si>
    <t>AG-Brutto pro Monat</t>
  </si>
  <si>
    <t>AG-Brutto Sonderzahlungen</t>
  </si>
  <si>
    <t>Zur Sicherstellung der Wirtschaftlichkeit und Sparsamkeit der Ausgaben im Sinne der LHO wird eine Vergleichsberechnung anhand des Durchschnittssatzes des TV-L (max. E13) durchgeführt.</t>
  </si>
  <si>
    <t>beantragte Beträge</t>
  </si>
  <si>
    <t>anerkannte Beträge</t>
  </si>
  <si>
    <t>Kürzung</t>
  </si>
  <si>
    <t>Bemerkungen</t>
  </si>
  <si>
    <t>Qualifikationsnachweise sowie Tätigkeitsbeschreibungen liegen vor.</t>
  </si>
  <si>
    <t>ja</t>
  </si>
  <si>
    <t>nein</t>
  </si>
  <si>
    <t>teilweise</t>
  </si>
  <si>
    <t>Umfang und Einstufung der Stelle/n lassen sich aus dem Aufgabenspektrum begründen und sind somit notwendig, angemessen und zuwendungsfähig</t>
  </si>
  <si>
    <t xml:space="preserve">                                                </t>
  </si>
  <si>
    <t>beantragt</t>
  </si>
  <si>
    <t>1.1 Prüfung</t>
  </si>
  <si>
    <t>Projekttätigkeit</t>
  </si>
  <si>
    <t>Einsatzdauer in Monaten</t>
  </si>
  <si>
    <t>(bitte auswählen)</t>
  </si>
  <si>
    <t>Gesamt</t>
  </si>
  <si>
    <t>Qualifikation (bitte Nachweise beifügen)</t>
  </si>
  <si>
    <t>Jahr</t>
  </si>
  <si>
    <t>Tage</t>
  </si>
  <si>
    <t>Zeitraum im Jahr</t>
  </si>
  <si>
    <t>Anteilige Pauschale</t>
  </si>
  <si>
    <t>Übersicht Einnahmen und Ausgaben</t>
  </si>
  <si>
    <t>Ausgaben</t>
  </si>
  <si>
    <t>1.1 Personalausgaben</t>
  </si>
  <si>
    <t>Einnahmen</t>
  </si>
  <si>
    <t>private Kofinanzierung</t>
  </si>
  <si>
    <t>öffentliche Kofinanzierung</t>
  </si>
  <si>
    <t>Zuschuss (Landesmittel)</t>
  </si>
  <si>
    <t>Quote</t>
  </si>
  <si>
    <t>Bermerkungen</t>
  </si>
  <si>
    <t>Prüfung Einnahmen und Ausgaben</t>
  </si>
  <si>
    <t>Datum</t>
  </si>
  <si>
    <t>Unterschrift Freigabe</t>
  </si>
  <si>
    <t>Unterschrift Prüfung</t>
  </si>
  <si>
    <t>Finanzierungsplan</t>
  </si>
  <si>
    <t>1.1</t>
  </si>
  <si>
    <t>anerkannt</t>
  </si>
  <si>
    <t>Zuschuss Landesmittel</t>
  </si>
  <si>
    <t>Durchschnittssatz Projektzeitraum</t>
  </si>
  <si>
    <t>1.4 Pauschale</t>
  </si>
  <si>
    <t>1.4</t>
  </si>
  <si>
    <t>Fördergegenstand: Koordinierungsprojekt</t>
  </si>
  <si>
    <t>1.1 Bezüge des Projektpersonals inkl. Sozialabgaben</t>
  </si>
  <si>
    <t>Stunden-kontingent</t>
  </si>
  <si>
    <t>Bemerkungen (ggf. Begründung zur Höhe der Stellenanteile)</t>
  </si>
  <si>
    <t>1.4 Pauschale für Verwaltungsausgaben, Fahrtkosten u. Öffentlichkeitsarbeit (19.000,00 Euro pro 12 Monate - davon 7.000,00 Euro für Netzwerkveranstaltungen und Öffentlichkeitsarbeit)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</si>
</sst>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5F52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FDB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4" fillId="0" borderId="1" xfId="0" applyFont="1" applyBorder="1" applyAlignment="1" applyProtection="1">
      <alignment horizontal="center"/>
      <protection locked="0"/>
    </xf>
    <xf numFmtId="44" fontId="0" fillId="0" borderId="0" xfId="2" applyFont="1"/>
    <xf numFmtId="44" fontId="4" fillId="0" borderId="1" xfId="2" applyFont="1" applyBorder="1" applyAlignment="1" applyProtection="1">
      <alignment horizontal="center"/>
      <protection locked="0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2" fontId="12" fillId="0" borderId="1" xfId="0" applyNumberFormat="1" applyFont="1" applyBorder="1" applyAlignment="1" applyProtection="1">
      <alignment horizontal="center"/>
      <protection locked="0"/>
    </xf>
    <xf numFmtId="14" fontId="12" fillId="0" borderId="1" xfId="0" applyNumberFormat="1" applyFont="1" applyBorder="1" applyAlignment="1" applyProtection="1">
      <alignment horizontal="center"/>
      <protection locked="0"/>
    </xf>
    <xf numFmtId="44" fontId="12" fillId="0" borderId="1" xfId="2" applyFont="1" applyBorder="1" applyAlignment="1" applyProtection="1">
      <alignment horizontal="center"/>
      <protection locked="0"/>
    </xf>
    <xf numFmtId="0" fontId="12" fillId="0" borderId="1" xfId="0" applyFont="1" applyFill="1" applyBorder="1" applyProtection="1">
      <protection locked="0"/>
    </xf>
    <xf numFmtId="0" fontId="15" fillId="0" borderId="0" xfId="0" applyFont="1"/>
    <xf numFmtId="14" fontId="0" fillId="0" borderId="0" xfId="0" applyNumberFormat="1"/>
    <xf numFmtId="0" fontId="12" fillId="0" borderId="6" xfId="0" applyFont="1" applyFill="1" applyBorder="1"/>
    <xf numFmtId="0" fontId="12" fillId="0" borderId="7" xfId="0" applyFont="1" applyFill="1" applyBorder="1"/>
    <xf numFmtId="44" fontId="15" fillId="9" borderId="1" xfId="2" applyFont="1" applyFill="1" applyBorder="1"/>
    <xf numFmtId="0" fontId="12" fillId="9" borderId="1" xfId="0" applyFont="1" applyFill="1" applyBorder="1" applyAlignment="1">
      <alignment horizontal="center" vertical="center"/>
    </xf>
    <xf numFmtId="14" fontId="12" fillId="9" borderId="1" xfId="0" applyNumberFormat="1" applyFont="1" applyFill="1" applyBorder="1" applyAlignment="1">
      <alignment horizontal="center" vertical="center"/>
    </xf>
    <xf numFmtId="1" fontId="12" fillId="9" borderId="1" xfId="0" applyNumberFormat="1" applyFont="1" applyFill="1" applyBorder="1" applyAlignment="1">
      <alignment horizontal="center"/>
    </xf>
    <xf numFmtId="44" fontId="12" fillId="9" borderId="1" xfId="2" applyFont="1" applyFill="1" applyBorder="1" applyAlignment="1">
      <alignment horizontal="right"/>
    </xf>
    <xf numFmtId="0" fontId="15" fillId="3" borderId="1" xfId="0" applyFont="1" applyFill="1" applyBorder="1"/>
    <xf numFmtId="0" fontId="15" fillId="8" borderId="1" xfId="0" applyFont="1" applyFill="1" applyBorder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10" fontId="4" fillId="10" borderId="1" xfId="1" applyNumberFormat="1" applyFont="1" applyFill="1" applyBorder="1" applyAlignment="1" applyProtection="1">
      <alignment horizontal="center"/>
    </xf>
    <xf numFmtId="0" fontId="12" fillId="10" borderId="1" xfId="0" applyFont="1" applyFill="1" applyBorder="1" applyAlignment="1" applyProtection="1">
      <alignment horizontal="center"/>
    </xf>
    <xf numFmtId="0" fontId="8" fillId="8" borderId="13" xfId="0" applyFont="1" applyFill="1" applyBorder="1" applyAlignment="1" applyProtection="1">
      <alignment horizontal="center" vertical="center"/>
    </xf>
    <xf numFmtId="0" fontId="15" fillId="10" borderId="1" xfId="0" applyFont="1" applyFill="1" applyBorder="1"/>
    <xf numFmtId="0" fontId="15" fillId="8" borderId="1" xfId="0" applyFont="1" applyFill="1" applyBorder="1" applyAlignment="1">
      <alignment horizontal="center"/>
    </xf>
    <xf numFmtId="14" fontId="0" fillId="0" borderId="1" xfId="0" applyNumberFormat="1" applyFont="1" applyBorder="1" applyProtection="1">
      <protection locked="0"/>
    </xf>
    <xf numFmtId="14" fontId="0" fillId="0" borderId="1" xfId="0" applyNumberForma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4" fillId="0" borderId="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44" fontId="12" fillId="10" borderId="1" xfId="2" applyFont="1" applyFill="1" applyBorder="1" applyAlignment="1" applyProtection="1">
      <alignment horizontal="center"/>
    </xf>
    <xf numFmtId="0" fontId="12" fillId="0" borderId="0" xfId="0" applyFont="1" applyProtection="1"/>
    <xf numFmtId="0" fontId="14" fillId="2" borderId="6" xfId="0" applyFont="1" applyFill="1" applyBorder="1" applyProtection="1"/>
    <xf numFmtId="0" fontId="14" fillId="2" borderId="7" xfId="0" applyFont="1" applyFill="1" applyBorder="1" applyProtection="1"/>
    <xf numFmtId="0" fontId="15" fillId="10" borderId="1" xfId="0" applyFont="1" applyFill="1" applyBorder="1" applyProtection="1"/>
    <xf numFmtId="44" fontId="15" fillId="10" borderId="1" xfId="0" applyNumberFormat="1" applyFont="1" applyFill="1" applyBorder="1" applyProtection="1"/>
    <xf numFmtId="0" fontId="12" fillId="0" borderId="0" xfId="0" applyFont="1" applyFill="1" applyBorder="1" applyProtection="1"/>
    <xf numFmtId="44" fontId="12" fillId="0" borderId="0" xfId="0" applyNumberFormat="1" applyFont="1" applyFill="1" applyBorder="1" applyProtection="1"/>
    <xf numFmtId="0" fontId="15" fillId="8" borderId="2" xfId="0" applyFont="1" applyFill="1" applyBorder="1" applyAlignment="1" applyProtection="1">
      <alignment horizontal="center" vertical="center"/>
    </xf>
    <xf numFmtId="0" fontId="12" fillId="10" borderId="1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7" fillId="0" borderId="0" xfId="0" applyFont="1" applyFill="1" applyBorder="1" applyProtection="1"/>
    <xf numFmtId="0" fontId="8" fillId="0" borderId="0" xfId="0" applyFont="1" applyFill="1" applyBorder="1" applyProtection="1"/>
    <xf numFmtId="0" fontId="9" fillId="0" borderId="0" xfId="0" applyFont="1" applyAlignment="1" applyProtection="1">
      <alignment horizontal="justify"/>
    </xf>
    <xf numFmtId="0" fontId="7" fillId="0" borderId="0" xfId="0" applyFont="1" applyProtection="1"/>
    <xf numFmtId="44" fontId="8" fillId="4" borderId="1" xfId="2" applyFont="1" applyFill="1" applyBorder="1" applyAlignment="1" applyProtection="1">
      <alignment horizontal="center" vertical="center" wrapText="1"/>
    </xf>
    <xf numFmtId="44" fontId="8" fillId="5" borderId="1" xfId="2" applyFont="1" applyFill="1" applyBorder="1" applyAlignment="1" applyProtection="1">
      <alignment horizontal="center" vertical="center" wrapText="1"/>
    </xf>
    <xf numFmtId="0" fontId="12" fillId="10" borderId="1" xfId="0" applyNumberFormat="1" applyFont="1" applyFill="1" applyBorder="1" applyAlignment="1" applyProtection="1">
      <alignment horizontal="center"/>
    </xf>
    <xf numFmtId="44" fontId="12" fillId="10" borderId="1" xfId="0" applyNumberFormat="1" applyFont="1" applyFill="1" applyBorder="1" applyAlignment="1" applyProtection="1">
      <alignment horizontal="center"/>
    </xf>
    <xf numFmtId="44" fontId="4" fillId="6" borderId="1" xfId="2" applyFont="1" applyFill="1" applyBorder="1" applyAlignment="1" applyProtection="1">
      <alignment horizontal="center"/>
    </xf>
    <xf numFmtId="44" fontId="4" fillId="7" borderId="1" xfId="2" applyFont="1" applyFill="1" applyBorder="1" applyAlignment="1" applyProtection="1">
      <alignment horizontal="center"/>
    </xf>
    <xf numFmtId="0" fontId="0" fillId="0" borderId="0" xfId="0" applyBorder="1" applyProtection="1"/>
    <xf numFmtId="0" fontId="8" fillId="10" borderId="2" xfId="0" applyFont="1" applyFill="1" applyBorder="1" applyAlignment="1" applyProtection="1">
      <alignment horizontal="left"/>
    </xf>
    <xf numFmtId="44" fontId="8" fillId="6" borderId="1" xfId="2" applyFont="1" applyFill="1" applyBorder="1" applyAlignment="1" applyProtection="1">
      <alignment horizontal="center"/>
    </xf>
    <xf numFmtId="44" fontId="8" fillId="7" borderId="1" xfId="2" applyFont="1" applyFill="1" applyBorder="1" applyAlignment="1" applyProtection="1">
      <alignment horizontal="center"/>
    </xf>
    <xf numFmtId="44" fontId="8" fillId="0" borderId="5" xfId="2" applyFont="1" applyFill="1" applyBorder="1" applyProtection="1"/>
    <xf numFmtId="0" fontId="8" fillId="0" borderId="0" xfId="0" applyFont="1" applyBorder="1" applyProtection="1"/>
    <xf numFmtId="164" fontId="8" fillId="0" borderId="0" xfId="0" applyNumberFormat="1" applyFont="1" applyBorder="1" applyAlignment="1" applyProtection="1">
      <alignment horizontal="center"/>
    </xf>
    <xf numFmtId="164" fontId="0" fillId="0" borderId="0" xfId="0" applyNumberFormat="1" applyBorder="1" applyProtection="1"/>
    <xf numFmtId="0" fontId="0" fillId="0" borderId="0" xfId="0" applyBorder="1" applyAlignment="1" applyProtection="1">
      <alignment wrapText="1"/>
    </xf>
    <xf numFmtId="0" fontId="0" fillId="0" borderId="0" xfId="0" applyFill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vertical="top" wrapText="1"/>
    </xf>
    <xf numFmtId="0" fontId="0" fillId="0" borderId="0" xfId="0" applyAlignment="1" applyProtection="1">
      <alignment wrapText="1"/>
    </xf>
    <xf numFmtId="0" fontId="11" fillId="9" borderId="3" xfId="0" applyFont="1" applyFill="1" applyBorder="1" applyAlignment="1" applyProtection="1">
      <alignment vertical="center"/>
    </xf>
    <xf numFmtId="0" fontId="0" fillId="2" borderId="0" xfId="0" applyFill="1" applyBorder="1" applyProtection="1"/>
    <xf numFmtId="0" fontId="10" fillId="0" borderId="0" xfId="0" applyFont="1" applyProtection="1"/>
    <xf numFmtId="0" fontId="0" fillId="2" borderId="0" xfId="0" applyFill="1" applyProtection="1"/>
    <xf numFmtId="0" fontId="0" fillId="0" borderId="0" xfId="0" applyBorder="1" applyAlignment="1" applyProtection="1"/>
    <xf numFmtId="164" fontId="8" fillId="0" borderId="0" xfId="0" applyNumberFormat="1" applyFont="1" applyBorder="1" applyProtection="1"/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5" fillId="8" borderId="1" xfId="0" applyFont="1" applyFill="1" applyBorder="1" applyProtection="1"/>
    <xf numFmtId="0" fontId="12" fillId="8" borderId="1" xfId="0" applyFont="1" applyFill="1" applyBorder="1" applyProtection="1"/>
    <xf numFmtId="16" fontId="12" fillId="9" borderId="1" xfId="0" applyNumberFormat="1" applyFont="1" applyFill="1" applyBorder="1" applyProtection="1"/>
    <xf numFmtId="44" fontId="12" fillId="9" borderId="1" xfId="2" applyFont="1" applyFill="1" applyBorder="1" applyProtection="1"/>
    <xf numFmtId="0" fontId="12" fillId="9" borderId="1" xfId="0" applyNumberFormat="1" applyFont="1" applyFill="1" applyBorder="1" applyProtection="1"/>
    <xf numFmtId="0" fontId="15" fillId="10" borderId="1" xfId="0" applyNumberFormat="1" applyFont="1" applyFill="1" applyBorder="1" applyProtection="1"/>
    <xf numFmtId="44" fontId="15" fillId="9" borderId="1" xfId="2" applyFont="1" applyFill="1" applyBorder="1" applyProtection="1"/>
    <xf numFmtId="0" fontId="15" fillId="8" borderId="1" xfId="0" applyFont="1" applyFill="1" applyBorder="1" applyAlignment="1" applyProtection="1">
      <alignment horizontal="center" vertical="center"/>
    </xf>
    <xf numFmtId="0" fontId="12" fillId="9" borderId="1" xfId="0" applyFont="1" applyFill="1" applyBorder="1" applyProtection="1"/>
    <xf numFmtId="10" fontId="12" fillId="9" borderId="1" xfId="1" applyNumberFormat="1" applyFont="1" applyFill="1" applyBorder="1" applyProtection="1"/>
    <xf numFmtId="44" fontId="17" fillId="0" borderId="0" xfId="0" applyNumberFormat="1" applyFont="1" applyProtection="1"/>
    <xf numFmtId="0" fontId="16" fillId="0" borderId="0" xfId="0" applyFont="1" applyProtection="1"/>
    <xf numFmtId="10" fontId="15" fillId="9" borderId="1" xfId="1" applyNumberFormat="1" applyFont="1" applyFill="1" applyBorder="1" applyProtection="1"/>
    <xf numFmtId="44" fontId="18" fillId="0" borderId="0" xfId="0" applyNumberFormat="1" applyFont="1" applyAlignment="1" applyProtection="1">
      <alignment horizontal="left"/>
    </xf>
    <xf numFmtId="0" fontId="19" fillId="0" borderId="0" xfId="0" applyFont="1" applyProtection="1"/>
    <xf numFmtId="44" fontId="12" fillId="0" borderId="1" xfId="2" applyFont="1" applyFill="1" applyBorder="1" applyProtection="1">
      <protection locked="0"/>
    </xf>
    <xf numFmtId="44" fontId="12" fillId="0" borderId="0" xfId="2" applyFont="1" applyFill="1" applyBorder="1" applyProtection="1"/>
    <xf numFmtId="0" fontId="15" fillId="9" borderId="1" xfId="0" applyNumberFormat="1" applyFont="1" applyFill="1" applyBorder="1" applyProtection="1"/>
    <xf numFmtId="44" fontId="15" fillId="0" borderId="0" xfId="2" applyFont="1" applyFill="1" applyBorder="1" applyProtection="1"/>
    <xf numFmtId="44" fontId="12" fillId="10" borderId="1" xfId="2" applyFont="1" applyFill="1" applyBorder="1" applyProtection="1"/>
    <xf numFmtId="0" fontId="15" fillId="9" borderId="1" xfId="0" applyFont="1" applyFill="1" applyBorder="1" applyProtection="1"/>
    <xf numFmtId="44" fontId="15" fillId="10" borderId="1" xfId="2" applyFont="1" applyFill="1" applyBorder="1" applyProtection="1"/>
    <xf numFmtId="14" fontId="12" fillId="0" borderId="0" xfId="0" applyNumberFormat="1" applyFont="1" applyAlignment="1" applyProtection="1">
      <alignment horizontal="left" vertical="center"/>
    </xf>
    <xf numFmtId="0" fontId="15" fillId="0" borderId="6" xfId="0" applyFont="1" applyBorder="1" applyProtection="1"/>
    <xf numFmtId="0" fontId="0" fillId="11" borderId="1" xfId="0" applyFont="1" applyFill="1" applyBorder="1" applyProtection="1"/>
    <xf numFmtId="0" fontId="0" fillId="0" borderId="8" xfId="0" applyBorder="1" applyProtection="1"/>
    <xf numFmtId="0" fontId="1" fillId="11" borderId="1" xfId="0" applyFont="1" applyFill="1" applyBorder="1" applyProtection="1"/>
    <xf numFmtId="0" fontId="1" fillId="11" borderId="1" xfId="0" applyFont="1" applyFill="1" applyBorder="1" applyAlignment="1" applyProtection="1">
      <alignment horizontal="right"/>
    </xf>
    <xf numFmtId="0" fontId="0" fillId="0" borderId="15" xfId="0" applyBorder="1" applyProtection="1"/>
    <xf numFmtId="0" fontId="0" fillId="0" borderId="1" xfId="0" applyNumberFormat="1" applyBorder="1" applyProtection="1"/>
    <xf numFmtId="0" fontId="0" fillId="0" borderId="1" xfId="0" applyBorder="1" applyProtection="1"/>
    <xf numFmtId="49" fontId="0" fillId="0" borderId="15" xfId="0" applyNumberFormat="1" applyBorder="1" applyProtection="1"/>
    <xf numFmtId="0" fontId="1" fillId="0" borderId="6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49" fontId="0" fillId="11" borderId="1" xfId="0" applyNumberFormat="1" applyFont="1" applyFill="1" applyBorder="1" applyProtection="1"/>
    <xf numFmtId="44" fontId="0" fillId="10" borderId="1" xfId="2" applyFont="1" applyFill="1" applyBorder="1" applyProtection="1"/>
    <xf numFmtId="49" fontId="1" fillId="0" borderId="5" xfId="0" applyNumberFormat="1" applyFon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44" fontId="1" fillId="10" borderId="1" xfId="2" applyFont="1" applyFill="1" applyBorder="1" applyProtection="1"/>
    <xf numFmtId="44" fontId="0" fillId="0" borderId="0" xfId="0" applyNumberFormat="1" applyProtection="1"/>
    <xf numFmtId="0" fontId="0" fillId="11" borderId="1" xfId="0" applyFill="1" applyBorder="1" applyProtection="1"/>
    <xf numFmtId="44" fontId="0" fillId="10" borderId="1" xfId="0" applyNumberFormat="1" applyFill="1" applyBorder="1" applyProtection="1"/>
    <xf numFmtId="49" fontId="0" fillId="11" borderId="1" xfId="0" applyNumberFormat="1" applyFill="1" applyBorder="1" applyProtection="1"/>
    <xf numFmtId="0" fontId="0" fillId="10" borderId="1" xfId="0" applyFill="1" applyBorder="1" applyProtection="1"/>
    <xf numFmtId="0" fontId="0" fillId="0" borderId="5" xfId="0" applyBorder="1" applyAlignment="1" applyProtection="1"/>
    <xf numFmtId="0" fontId="1" fillId="0" borderId="0" xfId="0" applyFont="1" applyBorder="1" applyAlignment="1" applyProtection="1">
      <alignment horizontal="right"/>
    </xf>
    <xf numFmtId="44" fontId="1" fillId="10" borderId="1" xfId="0" applyNumberFormat="1" applyFont="1" applyFill="1" applyBorder="1" applyProtection="1"/>
    <xf numFmtId="0" fontId="4" fillId="0" borderId="1" xfId="0" applyFont="1" applyFill="1" applyBorder="1" applyAlignment="1" applyProtection="1">
      <alignment horizontal="center"/>
      <protection locked="0"/>
    </xf>
    <xf numFmtId="0" fontId="18" fillId="0" borderId="0" xfId="0" applyFont="1" applyProtection="1"/>
    <xf numFmtId="44" fontId="18" fillId="0" borderId="0" xfId="2" applyFont="1" applyProtection="1"/>
    <xf numFmtId="44" fontId="12" fillId="12" borderId="1" xfId="2" applyFont="1" applyFill="1" applyBorder="1" applyProtection="1">
      <protection locked="0"/>
    </xf>
    <xf numFmtId="0" fontId="1" fillId="8" borderId="1" xfId="0" applyFont="1" applyFill="1" applyBorder="1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5" fillId="8" borderId="2" xfId="0" applyFont="1" applyFill="1" applyBorder="1" applyAlignment="1" applyProtection="1">
      <alignment horizontal="left" vertical="center"/>
    </xf>
    <xf numFmtId="0" fontId="15" fillId="8" borderId="3" xfId="0" applyFont="1" applyFill="1" applyBorder="1" applyAlignment="1" applyProtection="1">
      <alignment horizontal="left" vertical="center"/>
    </xf>
    <xf numFmtId="0" fontId="15" fillId="8" borderId="4" xfId="0" applyFont="1" applyFill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5" fillId="8" borderId="2" xfId="0" applyFont="1" applyFill="1" applyBorder="1" applyAlignment="1" applyProtection="1">
      <alignment horizontal="center" vertical="center"/>
    </xf>
    <xf numFmtId="0" fontId="15" fillId="8" borderId="3" xfId="0" applyFont="1" applyFill="1" applyBorder="1" applyAlignment="1" applyProtection="1">
      <alignment horizontal="center" vertical="center"/>
    </xf>
    <xf numFmtId="0" fontId="15" fillId="8" borderId="4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vertical="center"/>
    </xf>
    <xf numFmtId="0" fontId="11" fillId="9" borderId="11" xfId="0" applyFont="1" applyFill="1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left" vertical="top" wrapText="1"/>
    </xf>
    <xf numFmtId="0" fontId="8" fillId="8" borderId="3" xfId="0" applyFont="1" applyFill="1" applyBorder="1" applyAlignment="1" applyProtection="1">
      <alignment horizontal="left" vertical="top" wrapText="1"/>
    </xf>
    <xf numFmtId="0" fontId="8" fillId="8" borderId="4" xfId="0" applyFont="1" applyFill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/>
    <xf numFmtId="0" fontId="4" fillId="0" borderId="3" xfId="0" applyFont="1" applyBorder="1" applyAlignment="1" applyProtection="1"/>
    <xf numFmtId="0" fontId="4" fillId="0" borderId="4" xfId="0" applyFont="1" applyBorder="1" applyAlignment="1" applyProtection="1"/>
    <xf numFmtId="0" fontId="4" fillId="0" borderId="0" xfId="0" applyFont="1" applyBorder="1" applyAlignment="1" applyProtection="1">
      <alignment vertical="top" wrapText="1"/>
    </xf>
    <xf numFmtId="0" fontId="12" fillId="8" borderId="5" xfId="0" applyFont="1" applyFill="1" applyBorder="1" applyAlignment="1" applyProtection="1">
      <alignment vertical="top" wrapText="1"/>
    </xf>
    <xf numFmtId="0" fontId="12" fillId="8" borderId="6" xfId="0" applyFont="1" applyFill="1" applyBorder="1" applyAlignment="1" applyProtection="1">
      <alignment vertical="top" wrapText="1"/>
    </xf>
    <xf numFmtId="0" fontId="12" fillId="8" borderId="10" xfId="0" applyFont="1" applyFill="1" applyBorder="1" applyAlignment="1" applyProtection="1">
      <alignment vertical="top"/>
    </xf>
    <xf numFmtId="0" fontId="12" fillId="8" borderId="11" xfId="0" applyFont="1" applyFill="1" applyBorder="1" applyAlignment="1" applyProtection="1">
      <alignment vertical="top"/>
    </xf>
    <xf numFmtId="0" fontId="13" fillId="8" borderId="2" xfId="0" applyFont="1" applyFill="1" applyBorder="1" applyAlignment="1" applyProtection="1">
      <alignment vertical="top" wrapText="1"/>
    </xf>
    <xf numFmtId="0" fontId="13" fillId="8" borderId="3" xfId="0" applyFont="1" applyFill="1" applyBorder="1" applyAlignment="1" applyProtection="1">
      <alignment vertical="top" wrapText="1"/>
    </xf>
    <xf numFmtId="0" fontId="12" fillId="8" borderId="3" xfId="0" applyFont="1" applyFill="1" applyBorder="1" applyAlignment="1" applyProtection="1">
      <alignment vertical="top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5" fillId="8" borderId="1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left" vertical="center"/>
    </xf>
    <xf numFmtId="0" fontId="15" fillId="8" borderId="3" xfId="0" applyFont="1" applyFill="1" applyBorder="1" applyAlignment="1">
      <alignment horizontal="left" vertical="center"/>
    </xf>
    <xf numFmtId="0" fontId="15" fillId="8" borderId="4" xfId="0" applyFont="1" applyFill="1" applyBorder="1" applyAlignment="1">
      <alignment horizontal="left" vertical="center"/>
    </xf>
    <xf numFmtId="0" fontId="15" fillId="8" borderId="2" xfId="0" applyFont="1" applyFill="1" applyBorder="1" applyAlignment="1" applyProtection="1">
      <alignment horizontal="left" vertical="center" wrapText="1"/>
    </xf>
    <xf numFmtId="0" fontId="15" fillId="8" borderId="3" xfId="0" applyFont="1" applyFill="1" applyBorder="1" applyAlignment="1" applyProtection="1">
      <alignment horizontal="left" vertical="center" wrapText="1"/>
    </xf>
    <xf numFmtId="0" fontId="15" fillId="8" borderId="4" xfId="0" applyFont="1" applyFill="1" applyBorder="1" applyAlignment="1" applyProtection="1">
      <alignment horizontal="left" vertical="center" wrapText="1"/>
    </xf>
    <xf numFmtId="0" fontId="19" fillId="2" borderId="8" xfId="0" applyFont="1" applyFill="1" applyBorder="1" applyAlignment="1" applyProtection="1">
      <alignment horizontal="right"/>
    </xf>
    <xf numFmtId="0" fontId="19" fillId="2" borderId="0" xfId="0" applyFont="1" applyFill="1" applyAlignment="1" applyProtection="1">
      <alignment horizontal="right"/>
    </xf>
    <xf numFmtId="0" fontId="15" fillId="0" borderId="6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49" fontId="1" fillId="0" borderId="3" xfId="0" applyNumberFormat="1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10" borderId="1" xfId="0" applyFill="1" applyBorder="1" applyAlignment="1" applyProtection="1">
      <alignment horizontal="left"/>
    </xf>
    <xf numFmtId="14" fontId="0" fillId="10" borderId="1" xfId="0" applyNumberFormat="1" applyFill="1" applyBorder="1" applyAlignment="1" applyProtection="1">
      <alignment horizontal="left"/>
    </xf>
    <xf numFmtId="49" fontId="1" fillId="0" borderId="8" xfId="0" applyNumberFormat="1" applyFont="1" applyBorder="1" applyAlignment="1" applyProtection="1">
      <alignment horizontal="left" vertical="center"/>
    </xf>
    <xf numFmtId="49" fontId="1" fillId="0" borderId="6" xfId="0" applyNumberFormat="1" applyFont="1" applyBorder="1" applyAlignment="1" applyProtection="1">
      <alignment horizontal="left" vertical="center"/>
    </xf>
    <xf numFmtId="49" fontId="1" fillId="0" borderId="7" xfId="0" applyNumberFormat="1" applyFont="1" applyBorder="1" applyAlignment="1" applyProtection="1">
      <alignment horizontal="left" vertical="center"/>
    </xf>
    <xf numFmtId="49" fontId="1" fillId="0" borderId="10" xfId="0" applyNumberFormat="1" applyFont="1" applyBorder="1" applyAlignment="1" applyProtection="1">
      <alignment horizontal="left" vertical="center"/>
    </xf>
    <xf numFmtId="49" fontId="1" fillId="0" borderId="11" xfId="0" applyNumberFormat="1" applyFont="1" applyBorder="1" applyAlignment="1" applyProtection="1">
      <alignment horizontal="left" vertical="center"/>
    </xf>
    <xf numFmtId="49" fontId="1" fillId="0" borderId="12" xfId="0" applyNumberFormat="1" applyFont="1" applyBorder="1" applyAlignment="1" applyProtection="1">
      <alignment horizontal="left" vertical="center"/>
    </xf>
  </cellXfs>
  <cellStyles count="3">
    <cellStyle name="Prozent" xfId="1" builtinId="5"/>
    <cellStyle name="Standard" xfId="0" builtinId="0"/>
    <cellStyle name="Währung" xfId="2" builtinId="4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142875</xdr:rowOff>
    </xdr:from>
    <xdr:to>
      <xdr:col>2</xdr:col>
      <xdr:colOff>584903</xdr:colOff>
      <xdr:row>4</xdr:row>
      <xdr:rowOff>15875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139700" y="142875"/>
          <a:ext cx="2435928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123825</xdr:rowOff>
        </xdr:from>
        <xdr:to>
          <xdr:col>0</xdr:col>
          <xdr:colOff>295275</xdr:colOff>
          <xdr:row>45</xdr:row>
          <xdr:rowOff>142875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123825</xdr:rowOff>
        </xdr:from>
        <xdr:to>
          <xdr:col>0</xdr:col>
          <xdr:colOff>295275</xdr:colOff>
          <xdr:row>45</xdr:row>
          <xdr:rowOff>142875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123825</xdr:rowOff>
        </xdr:from>
        <xdr:to>
          <xdr:col>0</xdr:col>
          <xdr:colOff>295275</xdr:colOff>
          <xdr:row>44</xdr:row>
          <xdr:rowOff>142875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123825</xdr:rowOff>
        </xdr:from>
        <xdr:to>
          <xdr:col>0</xdr:col>
          <xdr:colOff>295275</xdr:colOff>
          <xdr:row>45</xdr:row>
          <xdr:rowOff>142875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123825</xdr:rowOff>
        </xdr:from>
        <xdr:to>
          <xdr:col>0</xdr:col>
          <xdr:colOff>295275</xdr:colOff>
          <xdr:row>46</xdr:row>
          <xdr:rowOff>142875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123825</xdr:rowOff>
        </xdr:from>
        <xdr:to>
          <xdr:col>0</xdr:col>
          <xdr:colOff>295275</xdr:colOff>
          <xdr:row>46</xdr:row>
          <xdr:rowOff>142875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123825</xdr:rowOff>
        </xdr:from>
        <xdr:to>
          <xdr:col>0</xdr:col>
          <xdr:colOff>295275</xdr:colOff>
          <xdr:row>46</xdr:row>
          <xdr:rowOff>142875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L27"/>
  <sheetViews>
    <sheetView showGridLines="0" topLeftCell="A10" zoomScaleNormal="100" workbookViewId="0">
      <selection activeCell="D20" sqref="D20:L20"/>
    </sheetView>
  </sheetViews>
  <sheetFormatPr baseColWidth="10" defaultRowHeight="14.25" x14ac:dyDescent="0.2"/>
  <cols>
    <col min="2" max="2" width="15" customWidth="1"/>
  </cols>
  <sheetData>
    <row r="8" spans="5:11" x14ac:dyDescent="0.2">
      <c r="E8" s="128" t="s">
        <v>0</v>
      </c>
      <c r="F8" s="128"/>
      <c r="G8" s="128"/>
      <c r="H8" s="128"/>
      <c r="I8" s="128"/>
      <c r="J8" s="128"/>
      <c r="K8" s="128"/>
    </row>
    <row r="9" spans="5:11" x14ac:dyDescent="0.2">
      <c r="E9" s="128"/>
      <c r="F9" s="128"/>
      <c r="G9" s="128"/>
      <c r="H9" s="128"/>
      <c r="I9" s="128"/>
      <c r="J9" s="128"/>
      <c r="K9" s="128"/>
    </row>
    <row r="10" spans="5:11" x14ac:dyDescent="0.2">
      <c r="E10" s="128"/>
      <c r="F10" s="128"/>
      <c r="G10" s="128"/>
      <c r="H10" s="128"/>
      <c r="I10" s="128"/>
      <c r="J10" s="128"/>
      <c r="K10" s="128"/>
    </row>
    <row r="11" spans="5:11" x14ac:dyDescent="0.2">
      <c r="E11" s="128"/>
      <c r="F11" s="128"/>
      <c r="G11" s="128"/>
      <c r="H11" s="128"/>
      <c r="I11" s="128"/>
      <c r="J11" s="128"/>
      <c r="K11" s="128"/>
    </row>
    <row r="12" spans="5:11" x14ac:dyDescent="0.2">
      <c r="E12" s="128"/>
      <c r="F12" s="128"/>
      <c r="G12" s="128"/>
      <c r="H12" s="128"/>
      <c r="I12" s="128"/>
      <c r="J12" s="128"/>
      <c r="K12" s="128"/>
    </row>
    <row r="13" spans="5:11" x14ac:dyDescent="0.2">
      <c r="E13" s="128"/>
      <c r="F13" s="128"/>
      <c r="G13" s="128"/>
      <c r="H13" s="128"/>
      <c r="I13" s="128"/>
      <c r="J13" s="128"/>
      <c r="K13" s="128"/>
    </row>
    <row r="14" spans="5:11" x14ac:dyDescent="0.2">
      <c r="E14" s="128"/>
      <c r="F14" s="128"/>
      <c r="G14" s="128"/>
      <c r="H14" s="128"/>
      <c r="I14" s="128"/>
      <c r="J14" s="128"/>
      <c r="K14" s="128"/>
    </row>
    <row r="15" spans="5:11" ht="15" x14ac:dyDescent="0.2">
      <c r="F15" s="129" t="s">
        <v>71</v>
      </c>
      <c r="G15" s="129"/>
      <c r="H15" s="129"/>
      <c r="I15" s="129"/>
      <c r="J15" s="129"/>
    </row>
    <row r="17" spans="2:12" ht="15" x14ac:dyDescent="0.2">
      <c r="F17" s="129" t="s">
        <v>1</v>
      </c>
      <c r="G17" s="129"/>
      <c r="H17" s="129"/>
      <c r="I17" s="129"/>
      <c r="J17" s="129"/>
    </row>
    <row r="20" spans="2:12" ht="15" x14ac:dyDescent="0.25">
      <c r="B20" s="126" t="s">
        <v>2</v>
      </c>
      <c r="C20" s="126"/>
      <c r="D20" s="127"/>
      <c r="E20" s="127"/>
      <c r="F20" s="127"/>
      <c r="G20" s="127"/>
      <c r="H20" s="127"/>
      <c r="I20" s="127"/>
      <c r="J20" s="127"/>
      <c r="K20" s="127"/>
      <c r="L20" s="127"/>
    </row>
    <row r="21" spans="2:12" ht="15" x14ac:dyDescent="0.25">
      <c r="B21" s="126" t="s">
        <v>3</v>
      </c>
      <c r="C21" s="126"/>
      <c r="D21" s="127"/>
      <c r="E21" s="127"/>
      <c r="F21" s="127"/>
      <c r="G21" s="127"/>
      <c r="H21" s="127"/>
      <c r="I21" s="127"/>
      <c r="J21" s="127"/>
      <c r="K21" s="127"/>
      <c r="L21" s="127"/>
    </row>
    <row r="22" spans="2:12" ht="15" x14ac:dyDescent="0.25">
      <c r="B22" s="126" t="s">
        <v>4</v>
      </c>
      <c r="C22" s="126"/>
      <c r="D22" s="127"/>
      <c r="E22" s="127"/>
      <c r="F22" s="127"/>
      <c r="G22" s="127"/>
      <c r="H22" s="127"/>
      <c r="I22" s="127"/>
      <c r="J22" s="127"/>
      <c r="K22" s="127"/>
      <c r="L22" s="127"/>
    </row>
    <row r="23" spans="2:12" ht="15" x14ac:dyDescent="0.25">
      <c r="B23" s="126" t="s">
        <v>5</v>
      </c>
      <c r="C23" s="126"/>
      <c r="D23" s="127"/>
      <c r="E23" s="127"/>
      <c r="F23" s="127"/>
      <c r="G23" s="127"/>
      <c r="H23" s="127"/>
      <c r="I23" s="127"/>
      <c r="J23" s="127"/>
      <c r="K23" s="127"/>
      <c r="L23" s="127"/>
    </row>
    <row r="27" spans="2:12" ht="15" x14ac:dyDescent="0.25">
      <c r="B27" s="1" t="s">
        <v>6</v>
      </c>
      <c r="D27" s="1" t="s">
        <v>7</v>
      </c>
      <c r="E27" s="28"/>
      <c r="G27" s="1" t="s">
        <v>8</v>
      </c>
      <c r="H27" s="29"/>
    </row>
  </sheetData>
  <sheetProtection selectLockedCells="1"/>
  <mergeCells count="11">
    <mergeCell ref="E8:K14"/>
    <mergeCell ref="F17:J17"/>
    <mergeCell ref="B20:C20"/>
    <mergeCell ref="B21:C21"/>
    <mergeCell ref="B22:C22"/>
    <mergeCell ref="F15:J15"/>
    <mergeCell ref="B23:C23"/>
    <mergeCell ref="D20:L20"/>
    <mergeCell ref="D21:L21"/>
    <mergeCell ref="D22:L22"/>
    <mergeCell ref="D23:L23"/>
  </mergeCells>
  <dataValidations count="2">
    <dataValidation type="date" operator="greaterThanOrEqual" allowBlank="1" showInputMessage="1" showErrorMessage="1" error="Projektstart ab 01.01.2021 möglich." sqref="E27" xr:uid="{00000000-0002-0000-0000-000000000000}">
      <formula1>44197</formula1>
    </dataValidation>
    <dataValidation type="date" operator="greaterThan" allowBlank="1" showInputMessage="1" showErrorMessage="1" error="Enddatum muss nach dem Startdatum liegen!" sqref="H27" xr:uid="{00000000-0002-0000-0000-000001000000}">
      <formula1>E27</formula1>
    </dataValidation>
  </dataValidations>
  <pageMargins left="0.7" right="0.7" top="0.78740157499999996" bottom="0.78740157499999996" header="0.3" footer="0.3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Nebenberechnungen!$A$6:$A$9</xm:f>
          </x14:formula1>
          <xm:sqref>D23:L23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"/>
  <sheetViews>
    <sheetView showGridLines="0" zoomScaleNormal="100" workbookViewId="0">
      <selection activeCell="A5" sqref="A5"/>
    </sheetView>
  </sheetViews>
  <sheetFormatPr baseColWidth="10" defaultRowHeight="14.25" x14ac:dyDescent="0.2"/>
  <cols>
    <col min="1" max="1" width="27.125" style="31" customWidth="1"/>
    <col min="2" max="7" width="11" style="31"/>
    <col min="8" max="8" width="15.5" style="31" customWidth="1"/>
    <col min="9" max="9" width="21.875" style="31" hidden="1" customWidth="1"/>
    <col min="10" max="11" width="11" style="31" hidden="1" customWidth="1"/>
    <col min="12" max="12" width="12.125" style="31" customWidth="1"/>
    <col min="13" max="13" width="11" style="31" hidden="1" customWidth="1"/>
    <col min="14" max="16" width="11" style="31"/>
    <col min="17" max="17" width="11" style="31" customWidth="1"/>
    <col min="18" max="18" width="15.375" style="31" customWidth="1"/>
    <col min="19" max="16384" width="11" style="31"/>
  </cols>
  <sheetData>
    <row r="1" spans="1:18" x14ac:dyDescent="0.2">
      <c r="A1" s="30" t="s">
        <v>72</v>
      </c>
    </row>
    <row r="4" spans="1:18" ht="51" x14ac:dyDescent="0.2">
      <c r="A4" s="21" t="s">
        <v>13</v>
      </c>
      <c r="B4" s="22" t="s">
        <v>14</v>
      </c>
      <c r="C4" s="22" t="s">
        <v>15</v>
      </c>
      <c r="D4" s="22" t="s">
        <v>16</v>
      </c>
      <c r="E4" s="22" t="s">
        <v>17</v>
      </c>
      <c r="F4" s="22" t="s">
        <v>18</v>
      </c>
      <c r="G4" s="22" t="s">
        <v>73</v>
      </c>
      <c r="H4" s="22" t="s">
        <v>42</v>
      </c>
      <c r="I4" s="22" t="s">
        <v>19</v>
      </c>
      <c r="J4" s="21" t="s">
        <v>20</v>
      </c>
      <c r="K4" s="21" t="s">
        <v>21</v>
      </c>
      <c r="L4" s="21" t="s">
        <v>43</v>
      </c>
      <c r="M4" s="21"/>
      <c r="N4" s="21" t="s">
        <v>22</v>
      </c>
      <c r="O4" s="21" t="s">
        <v>23</v>
      </c>
      <c r="P4" s="21" t="s">
        <v>27</v>
      </c>
      <c r="Q4" s="21" t="s">
        <v>28</v>
      </c>
      <c r="R4" s="21" t="s">
        <v>24</v>
      </c>
    </row>
    <row r="5" spans="1:18" x14ac:dyDescent="0.2">
      <c r="A5" s="2"/>
      <c r="B5" s="5"/>
      <c r="C5" s="5"/>
      <c r="D5" s="5"/>
      <c r="E5" s="23" t="str">
        <f>IF(B5="","",D5/B5)</f>
        <v/>
      </c>
      <c r="F5" s="23" t="str">
        <f>IF(C5="","",D5/C5)</f>
        <v/>
      </c>
      <c r="G5" s="24" t="str">
        <f t="shared" ref="G5:G9" si="0">IF(B5="","",ROUND(B5*E5*4.348*L5,2))</f>
        <v/>
      </c>
      <c r="H5" s="122"/>
      <c r="I5" s="32"/>
      <c r="J5" s="33"/>
      <c r="K5" s="33"/>
      <c r="L5" s="7"/>
      <c r="M5" s="7"/>
      <c r="N5" s="8"/>
      <c r="O5" s="8"/>
      <c r="P5" s="9"/>
      <c r="Q5" s="4"/>
      <c r="R5" s="34" t="str">
        <f>IF(F5="","",SUM((P5*L5),Q5)*F5)</f>
        <v/>
      </c>
    </row>
    <row r="6" spans="1:18" x14ac:dyDescent="0.2">
      <c r="A6" s="2"/>
      <c r="B6" s="5"/>
      <c r="C6" s="5"/>
      <c r="D6" s="5"/>
      <c r="E6" s="23" t="str">
        <f t="shared" ref="E6:E9" si="1">IF(B6="","",D6/B6)</f>
        <v/>
      </c>
      <c r="F6" s="23" t="str">
        <f t="shared" ref="F6:F9" si="2">IF(C6="","",D6/C6)</f>
        <v/>
      </c>
      <c r="G6" s="24" t="str">
        <f t="shared" si="0"/>
        <v/>
      </c>
      <c r="H6" s="122"/>
      <c r="I6" s="32"/>
      <c r="J6" s="33"/>
      <c r="K6" s="33"/>
      <c r="L6" s="7"/>
      <c r="M6" s="6"/>
      <c r="N6" s="8"/>
      <c r="O6" s="8"/>
      <c r="P6" s="9"/>
      <c r="Q6" s="4"/>
      <c r="R6" s="34" t="str">
        <f>IF(F6="","",SUM((P6*L6),Q6)*F6)</f>
        <v/>
      </c>
    </row>
    <row r="7" spans="1:18" x14ac:dyDescent="0.2">
      <c r="A7" s="2"/>
      <c r="B7" s="5"/>
      <c r="C7" s="5"/>
      <c r="D7" s="5"/>
      <c r="E7" s="23" t="str">
        <f t="shared" si="1"/>
        <v/>
      </c>
      <c r="F7" s="23" t="str">
        <f t="shared" si="2"/>
        <v/>
      </c>
      <c r="G7" s="24" t="str">
        <f t="shared" si="0"/>
        <v/>
      </c>
      <c r="H7" s="122"/>
      <c r="I7" s="32"/>
      <c r="J7" s="33"/>
      <c r="K7" s="33"/>
      <c r="L7" s="7"/>
      <c r="M7" s="6"/>
      <c r="N7" s="8"/>
      <c r="O7" s="8"/>
      <c r="P7" s="9"/>
      <c r="Q7" s="4"/>
      <c r="R7" s="34" t="str">
        <f>IF(F7="","",SUM((P7*L7),Q7)*F7)</f>
        <v/>
      </c>
    </row>
    <row r="8" spans="1:18" x14ac:dyDescent="0.2">
      <c r="A8" s="2"/>
      <c r="B8" s="5"/>
      <c r="C8" s="5"/>
      <c r="D8" s="5"/>
      <c r="E8" s="23" t="str">
        <f t="shared" si="1"/>
        <v/>
      </c>
      <c r="F8" s="23" t="str">
        <f t="shared" si="2"/>
        <v/>
      </c>
      <c r="G8" s="24" t="str">
        <f t="shared" si="0"/>
        <v/>
      </c>
      <c r="H8" s="122"/>
      <c r="I8" s="32"/>
      <c r="J8" s="33"/>
      <c r="K8" s="33"/>
      <c r="L8" s="7"/>
      <c r="M8" s="6"/>
      <c r="N8" s="8"/>
      <c r="O8" s="8"/>
      <c r="P8" s="9"/>
      <c r="Q8" s="4"/>
      <c r="R8" s="34" t="str">
        <f>IF(F8="","",SUM((P8*L8),Q8)*F8)</f>
        <v/>
      </c>
    </row>
    <row r="9" spans="1:18" x14ac:dyDescent="0.2">
      <c r="A9" s="2"/>
      <c r="B9" s="5"/>
      <c r="C9" s="5"/>
      <c r="D9" s="5"/>
      <c r="E9" s="23" t="str">
        <f t="shared" si="1"/>
        <v/>
      </c>
      <c r="F9" s="23" t="str">
        <f t="shared" si="2"/>
        <v/>
      </c>
      <c r="G9" s="24" t="str">
        <f t="shared" si="0"/>
        <v/>
      </c>
      <c r="H9" s="122"/>
      <c r="I9" s="32"/>
      <c r="J9" s="33"/>
      <c r="K9" s="33"/>
      <c r="L9" s="7"/>
      <c r="M9" s="6"/>
      <c r="N9" s="8"/>
      <c r="O9" s="8"/>
      <c r="P9" s="9"/>
      <c r="Q9" s="4"/>
      <c r="R9" s="34" t="str">
        <f>IF(F9="","",SUM((P9*L9),Q9)*F9)</f>
        <v/>
      </c>
    </row>
    <row r="10" spans="1:18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7"/>
      <c r="Q10" s="38" t="s">
        <v>25</v>
      </c>
      <c r="R10" s="39">
        <f>SUM(R5:R9)</f>
        <v>0</v>
      </c>
    </row>
    <row r="11" spans="1:18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40"/>
      <c r="P11" s="40"/>
      <c r="Q11" s="40"/>
      <c r="R11" s="41"/>
    </row>
    <row r="12" spans="1:18" hidden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0"/>
      <c r="P12" s="40"/>
      <c r="Q12" s="40"/>
      <c r="R12" s="41"/>
    </row>
    <row r="13" spans="1:18" hidden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40"/>
      <c r="P13" s="40"/>
      <c r="Q13" s="40"/>
      <c r="R13" s="41"/>
    </row>
    <row r="14" spans="1:18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40"/>
      <c r="P14" s="40"/>
      <c r="Q14" s="40"/>
      <c r="R14" s="41"/>
    </row>
    <row r="15" spans="1:18" x14ac:dyDescent="0.2">
      <c r="A15" s="42" t="s">
        <v>13</v>
      </c>
      <c r="B15" s="145" t="s">
        <v>46</v>
      </c>
      <c r="C15" s="146"/>
      <c r="D15" s="146"/>
      <c r="E15" s="146"/>
      <c r="F15" s="146"/>
      <c r="G15" s="146"/>
      <c r="H15" s="147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x14ac:dyDescent="0.2">
      <c r="A16" s="43" t="str">
        <f>IF(A5="","",A5)</f>
        <v/>
      </c>
      <c r="B16" s="130"/>
      <c r="C16" s="131"/>
      <c r="D16" s="131"/>
      <c r="E16" s="131"/>
      <c r="F16" s="131"/>
      <c r="G16" s="131"/>
      <c r="H16" s="132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x14ac:dyDescent="0.2">
      <c r="A17" s="43" t="str">
        <f t="shared" ref="A17:A20" si="3">IF(A6="","",A6)</f>
        <v/>
      </c>
      <c r="B17" s="130"/>
      <c r="C17" s="131"/>
      <c r="D17" s="131"/>
      <c r="E17" s="131"/>
      <c r="F17" s="131"/>
      <c r="G17" s="131"/>
      <c r="H17" s="132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x14ac:dyDescent="0.2">
      <c r="A18" s="43" t="str">
        <f t="shared" si="3"/>
        <v/>
      </c>
      <c r="B18" s="130"/>
      <c r="C18" s="131"/>
      <c r="D18" s="131"/>
      <c r="E18" s="131"/>
      <c r="F18" s="131"/>
      <c r="G18" s="131"/>
      <c r="H18" s="132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x14ac:dyDescent="0.2">
      <c r="A19" s="43" t="str">
        <f t="shared" si="3"/>
        <v/>
      </c>
      <c r="B19" s="130"/>
      <c r="C19" s="131"/>
      <c r="D19" s="131"/>
      <c r="E19" s="131"/>
      <c r="F19" s="131"/>
      <c r="G19" s="131"/>
      <c r="H19" s="132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2">
      <c r="A20" s="43" t="str">
        <f t="shared" si="3"/>
        <v/>
      </c>
      <c r="B20" s="130"/>
      <c r="C20" s="131"/>
      <c r="D20" s="131"/>
      <c r="E20" s="131"/>
      <c r="F20" s="131"/>
      <c r="G20" s="131"/>
      <c r="H20" s="132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x14ac:dyDescent="0.2">
      <c r="A21" s="44"/>
      <c r="B21" s="44"/>
      <c r="C21" s="44"/>
      <c r="D21" s="44"/>
      <c r="E21" s="44"/>
      <c r="F21" s="44"/>
      <c r="G21" s="44"/>
      <c r="H21" s="44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3" spans="1:18" x14ac:dyDescent="0.2">
      <c r="A23" s="133" t="s">
        <v>74</v>
      </c>
      <c r="B23" s="134"/>
      <c r="C23" s="134"/>
      <c r="D23" s="134"/>
      <c r="E23" s="134"/>
      <c r="F23" s="134"/>
      <c r="G23" s="134"/>
      <c r="H23" s="135"/>
    </row>
    <row r="24" spans="1:18" x14ac:dyDescent="0.2">
      <c r="A24" s="136"/>
      <c r="B24" s="137"/>
      <c r="C24" s="137"/>
      <c r="D24" s="137"/>
      <c r="E24" s="137"/>
      <c r="F24" s="137"/>
      <c r="G24" s="137"/>
      <c r="H24" s="138"/>
    </row>
    <row r="25" spans="1:18" x14ac:dyDescent="0.2">
      <c r="A25" s="139"/>
      <c r="B25" s="140"/>
      <c r="C25" s="140"/>
      <c r="D25" s="140"/>
      <c r="E25" s="140"/>
      <c r="F25" s="140"/>
      <c r="G25" s="140"/>
      <c r="H25" s="141"/>
    </row>
    <row r="26" spans="1:18" x14ac:dyDescent="0.2">
      <c r="A26" s="139"/>
      <c r="B26" s="140"/>
      <c r="C26" s="140"/>
      <c r="D26" s="140"/>
      <c r="E26" s="140"/>
      <c r="F26" s="140"/>
      <c r="G26" s="140"/>
      <c r="H26" s="141"/>
    </row>
    <row r="27" spans="1:18" x14ac:dyDescent="0.2">
      <c r="A27" s="139"/>
      <c r="B27" s="140"/>
      <c r="C27" s="140"/>
      <c r="D27" s="140"/>
      <c r="E27" s="140"/>
      <c r="F27" s="140"/>
      <c r="G27" s="140"/>
      <c r="H27" s="141"/>
    </row>
    <row r="28" spans="1:18" x14ac:dyDescent="0.2">
      <c r="A28" s="139"/>
      <c r="B28" s="140"/>
      <c r="C28" s="140"/>
      <c r="D28" s="140"/>
      <c r="E28" s="140"/>
      <c r="F28" s="140"/>
      <c r="G28" s="140"/>
      <c r="H28" s="141"/>
    </row>
    <row r="29" spans="1:18" x14ac:dyDescent="0.2">
      <c r="A29" s="139"/>
      <c r="B29" s="140"/>
      <c r="C29" s="140"/>
      <c r="D29" s="140"/>
      <c r="E29" s="140"/>
      <c r="F29" s="140"/>
      <c r="G29" s="140"/>
      <c r="H29" s="141"/>
    </row>
    <row r="30" spans="1:18" x14ac:dyDescent="0.2">
      <c r="A30" s="139"/>
      <c r="B30" s="140"/>
      <c r="C30" s="140"/>
      <c r="D30" s="140"/>
      <c r="E30" s="140"/>
      <c r="F30" s="140"/>
      <c r="G30" s="140"/>
      <c r="H30" s="141"/>
    </row>
    <row r="31" spans="1:18" x14ac:dyDescent="0.2">
      <c r="A31" s="139"/>
      <c r="B31" s="140"/>
      <c r="C31" s="140"/>
      <c r="D31" s="140"/>
      <c r="E31" s="140"/>
      <c r="F31" s="140"/>
      <c r="G31" s="140"/>
      <c r="H31" s="141"/>
    </row>
    <row r="32" spans="1:18" x14ac:dyDescent="0.2">
      <c r="A32" s="139"/>
      <c r="B32" s="140"/>
      <c r="C32" s="140"/>
      <c r="D32" s="140"/>
      <c r="E32" s="140"/>
      <c r="F32" s="140"/>
      <c r="G32" s="140"/>
      <c r="H32" s="141"/>
    </row>
    <row r="33" spans="1:8" x14ac:dyDescent="0.2">
      <c r="A33" s="139"/>
      <c r="B33" s="140"/>
      <c r="C33" s="140"/>
      <c r="D33" s="140"/>
      <c r="E33" s="140"/>
      <c r="F33" s="140"/>
      <c r="G33" s="140"/>
      <c r="H33" s="141"/>
    </row>
    <row r="34" spans="1:8" x14ac:dyDescent="0.2">
      <c r="A34" s="139"/>
      <c r="B34" s="140"/>
      <c r="C34" s="140"/>
      <c r="D34" s="140"/>
      <c r="E34" s="140"/>
      <c r="F34" s="140"/>
      <c r="G34" s="140"/>
      <c r="H34" s="141"/>
    </row>
    <row r="35" spans="1:8" x14ac:dyDescent="0.2">
      <c r="A35" s="142"/>
      <c r="B35" s="143"/>
      <c r="C35" s="143"/>
      <c r="D35" s="143"/>
      <c r="E35" s="143"/>
      <c r="F35" s="143"/>
      <c r="G35" s="143"/>
      <c r="H35" s="144"/>
    </row>
  </sheetData>
  <sheetProtection password="CB5C" sheet="1" objects="1" scenarios="1" selectLockedCells="1"/>
  <protectedRanges>
    <protectedRange sqref="H5:I9" name="Bereich1"/>
  </protectedRanges>
  <mergeCells count="8">
    <mergeCell ref="B20:H20"/>
    <mergeCell ref="A23:H23"/>
    <mergeCell ref="A24:H35"/>
    <mergeCell ref="B15:H15"/>
    <mergeCell ref="B16:H16"/>
    <mergeCell ref="B17:H17"/>
    <mergeCell ref="B18:H18"/>
    <mergeCell ref="B19:H19"/>
  </mergeCells>
  <dataValidations count="3">
    <dataValidation type="decimal" allowBlank="1" showInputMessage="1" showErrorMessage="1" sqref="M5:M9" xr:uid="{00000000-0002-0000-0100-000000000000}">
      <formula1>0</formula1>
      <formula2>24</formula2>
    </dataValidation>
    <dataValidation operator="greaterThan" allowBlank="1" showInputMessage="1" showErrorMessage="1" error="Das Enddatum darf nicht vor dem Startdatum liegen!" sqref="P5:Q9" xr:uid="{00000000-0002-0000-0100-000001000000}"/>
    <dataValidation errorStyle="warning" allowBlank="1" showInputMessage="1" showErrorMessage="1" sqref="E5" xr:uid="{00000000-0002-0000-0100-000002000000}"/>
  </dataValidations>
  <pageMargins left="0.7" right="0.7" top="0.78740157499999996" bottom="0.78740157499999996" header="0.3" footer="0.3"/>
  <pageSetup paperSize="9" scale="41" orientation="portrait" r:id="rId1"/>
  <ignoredErrors>
    <ignoredError sqref="A16:A20 R10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date" operator="greaterThanOrEqual" allowBlank="1" showInputMessage="1" showErrorMessage="1" error="Die Tätigkeit muss sich innerhalb des Projektzeitraums (Allgemeine Angaben) befinden. " xr:uid="{00000000-0002-0000-0100-000003000000}">
          <x14:formula1>
            <xm:f>'Allgemeine Angaben'!E27</xm:f>
          </x14:formula1>
          <xm:sqref>N5</xm:sqref>
        </x14:dataValidation>
        <x14:dataValidation type="date" allowBlank="1" showInputMessage="1" showErrorMessage="1" error="Die Projekttätigkeit muss sich innerhalb des Projektzeitraums (Allgemeine Angaben) befinden." xr:uid="{00000000-0002-0000-0100-000004000000}">
          <x14:formula1>
            <xm:f>'Allgemeine Angaben'!E27</xm:f>
          </x14:formula1>
          <x14:formula2>
            <xm:f>'Allgemeine Angaben'!H27</xm:f>
          </x14:formula2>
          <xm:sqref>O5</xm:sqref>
        </x14:dataValidation>
        <x14:dataValidation type="date" operator="greaterThanOrEqual" allowBlank="1" showInputMessage="1" showErrorMessage="1" error="Die Tätigkeit muss sich innerhalb des Projektzeitraums (Allgemeine Angaben) befinden. " xr:uid="{00000000-0002-0000-0100-000005000000}">
          <x14:formula1>
            <xm:f>'Allgemeine Angaben'!E27</xm:f>
          </x14:formula1>
          <xm:sqref>N6</xm:sqref>
        </x14:dataValidation>
        <x14:dataValidation type="date" operator="greaterThanOrEqual" allowBlank="1" showInputMessage="1" showErrorMessage="1" error="Die Tätigkeit muss sich innerhalb des Projektzeitraums (Allgemeine Angaben) befinden. " xr:uid="{00000000-0002-0000-0100-000006000000}">
          <x14:formula1>
            <xm:f>'Allgemeine Angaben'!E27</xm:f>
          </x14:formula1>
          <xm:sqref>N7</xm:sqref>
        </x14:dataValidation>
        <x14:dataValidation type="date" operator="greaterThanOrEqual" allowBlank="1" showInputMessage="1" showErrorMessage="1" error="Die Tätigkeit muss sich innerhalb des Projektzeitraums (Allgemeine Angaben) befinden. " xr:uid="{00000000-0002-0000-0100-000007000000}">
          <x14:formula1>
            <xm:f>'Allgemeine Angaben'!E27</xm:f>
          </x14:formula1>
          <xm:sqref>N8</xm:sqref>
        </x14:dataValidation>
        <x14:dataValidation type="date" operator="greaterThanOrEqual" allowBlank="1" showInputMessage="1" showErrorMessage="1" error="Die Tätigkeit muss sich innerhalb des Projektzeitraums (Allgemeine Angaben) befinden. " xr:uid="{00000000-0002-0000-0100-000008000000}">
          <x14:formula1>
            <xm:f>'Allgemeine Angaben'!E27</xm:f>
          </x14:formula1>
          <xm:sqref>N9</xm:sqref>
        </x14:dataValidation>
        <x14:dataValidation type="date" allowBlank="1" showInputMessage="1" showErrorMessage="1" error="Die Projekttätigkeit muss sich innerhalb des Projektzeitraums (Allgemeine Angaben) befinden." xr:uid="{00000000-0002-0000-0100-000009000000}">
          <x14:formula1>
            <xm:f>'Allgemeine Angaben'!E27</xm:f>
          </x14:formula1>
          <x14:formula2>
            <xm:f>'Allgemeine Angaben'!H27</xm:f>
          </x14:formula2>
          <xm:sqref>O6</xm:sqref>
        </x14:dataValidation>
        <x14:dataValidation type="date" allowBlank="1" showInputMessage="1" showErrorMessage="1" error="Die Projekttätigkeit muss sich innerhalb des Projektzeitraums (Allgemeine Angaben) befinden." xr:uid="{00000000-0002-0000-0100-00000A000000}">
          <x14:formula1>
            <xm:f>'Allgemeine Angaben'!E27</xm:f>
          </x14:formula1>
          <x14:formula2>
            <xm:f>'Allgemeine Angaben'!H27</xm:f>
          </x14:formula2>
          <xm:sqref>O7</xm:sqref>
        </x14:dataValidation>
        <x14:dataValidation type="date" allowBlank="1" showInputMessage="1" showErrorMessage="1" error="Die Projekttätigkeit muss sich innerhalb des Projektzeitraums (Allgemeine Angaben) befinden." xr:uid="{00000000-0002-0000-0100-00000B000000}">
          <x14:formula1>
            <xm:f>'Allgemeine Angaben'!E27</xm:f>
          </x14:formula1>
          <x14:formula2>
            <xm:f>'Allgemeine Angaben'!H27</xm:f>
          </x14:formula2>
          <xm:sqref>O8</xm:sqref>
        </x14:dataValidation>
        <x14:dataValidation type="date" allowBlank="1" showInputMessage="1" showErrorMessage="1" error="Die Projekttätigkeit muss sich innerhalb des Projektzeitraums (Allgemeine Angaben) befinden." xr:uid="{00000000-0002-0000-0100-00000C000000}">
          <x14:formula1>
            <xm:f>'Allgemeine Angaben'!E27</xm:f>
          </x14:formula1>
          <x14:formula2>
            <xm:f>'Allgemeine Angaben'!H27</xm:f>
          </x14:formula2>
          <xm:sqref>O9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"/>
  <sheetViews>
    <sheetView showGridLines="0" zoomScaleNormal="100" workbookViewId="0">
      <selection activeCell="A21" sqref="A21:E25"/>
    </sheetView>
  </sheetViews>
  <sheetFormatPr baseColWidth="10" defaultColWidth="10" defaultRowHeight="14.25" x14ac:dyDescent="0.2"/>
  <cols>
    <col min="1" max="1" width="27.5" style="31" customWidth="1"/>
    <col min="2" max="2" width="12.875" style="31" customWidth="1"/>
    <col min="3" max="3" width="15.5" style="31" customWidth="1"/>
    <col min="4" max="4" width="19.5" style="31" customWidth="1"/>
    <col min="5" max="6" width="14.125" style="31" customWidth="1"/>
    <col min="7" max="7" width="37.125" style="31" customWidth="1"/>
    <col min="8" max="8" width="31.75" style="31" customWidth="1"/>
    <col min="9" max="9" width="13" style="31" customWidth="1"/>
    <col min="10" max="10" width="28.625" style="31" customWidth="1"/>
    <col min="11" max="11" width="25.25" style="31" bestFit="1" customWidth="1"/>
    <col min="12" max="12" width="5.875" style="31" customWidth="1"/>
    <col min="13" max="13" width="4.125" style="31" customWidth="1"/>
    <col min="14" max="14" width="10" style="31"/>
    <col min="15" max="17" width="10" style="31" customWidth="1"/>
    <col min="18" max="16384" width="10" style="31"/>
  </cols>
  <sheetData>
    <row r="1" spans="1:16" x14ac:dyDescent="0.2">
      <c r="A1" s="30" t="s">
        <v>41</v>
      </c>
    </row>
    <row r="2" spans="1:16" x14ac:dyDescent="0.2">
      <c r="A2" s="45"/>
      <c r="B2" s="45"/>
      <c r="C2" s="46"/>
    </row>
    <row r="3" spans="1:16" ht="12.75" customHeight="1" x14ac:dyDescent="0.2">
      <c r="A3" s="164" t="s">
        <v>29</v>
      </c>
      <c r="B3" s="165"/>
      <c r="C3" s="165"/>
      <c r="D3" s="165"/>
      <c r="E3" s="165"/>
      <c r="F3" s="165"/>
      <c r="G3" s="165"/>
      <c r="H3" s="166"/>
      <c r="P3" s="47"/>
    </row>
    <row r="4" spans="1:16" x14ac:dyDescent="0.2">
      <c r="A4" s="48"/>
      <c r="B4" s="48"/>
    </row>
    <row r="6" spans="1:16" ht="25.5" x14ac:dyDescent="0.2">
      <c r="A6" s="22" t="s">
        <v>13</v>
      </c>
      <c r="B6" s="22" t="s">
        <v>19</v>
      </c>
      <c r="C6" s="22" t="s">
        <v>30</v>
      </c>
      <c r="D6" s="22" t="s">
        <v>68</v>
      </c>
      <c r="E6" s="49" t="s">
        <v>31</v>
      </c>
      <c r="F6" s="50" t="s">
        <v>32</v>
      </c>
      <c r="G6" s="25" t="s">
        <v>33</v>
      </c>
    </row>
    <row r="7" spans="1:16" s="55" customFormat="1" x14ac:dyDescent="0.2">
      <c r="A7" s="51" t="str">
        <f>IF('1.1 (Personalausgaben)'!A5="","",'1.1 (Personalausgaben)'!A5)</f>
        <v/>
      </c>
      <c r="B7" s="51" t="str">
        <f>IF('1.1 (Personalausgaben)'!H5="","",'1.1 (Personalausgaben)'!H5)</f>
        <v/>
      </c>
      <c r="C7" s="52" t="str">
        <f>IF('1.1 (Personalausgaben)'!R5="","",'1.1 (Personalausgaben)'!R5)</f>
        <v/>
      </c>
      <c r="D7" s="34" t="str">
        <f>IF(A7="","",Nebenberechnungen!B16/12*'1.1 (Personalausgaben)'!L5/39.8*'1.1 (Personalausgaben)'!D5)</f>
        <v/>
      </c>
      <c r="E7" s="53" t="str">
        <f>IF(D7="","",IF(C7&lt;=D7,C7,D7))</f>
        <v/>
      </c>
      <c r="F7" s="54" t="str">
        <f>IF(E7="","",IF(C7&gt;D7,C7-D7,""))</f>
        <v/>
      </c>
      <c r="G7" s="10"/>
    </row>
    <row r="8" spans="1:16" s="55" customFormat="1" x14ac:dyDescent="0.2">
      <c r="A8" s="51" t="str">
        <f>IF('1.1 (Personalausgaben)'!A6="","",'1.1 (Personalausgaben)'!A6)</f>
        <v/>
      </c>
      <c r="B8" s="51" t="str">
        <f>IF('1.1 (Personalausgaben)'!H6="","",'1.1 (Personalausgaben)'!H6)</f>
        <v/>
      </c>
      <c r="C8" s="52" t="str">
        <f>IF('1.1 (Personalausgaben)'!R6="","",'1.1 (Personalausgaben)'!R6)</f>
        <v/>
      </c>
      <c r="D8" s="34" t="str">
        <f>IF(A8="","",Nebenberechnungen!B16/12*'1.1 (Personalausgaben)'!L6/39.8*'1.1 (Personalausgaben)'!D6)</f>
        <v/>
      </c>
      <c r="E8" s="53" t="str">
        <f t="shared" ref="E8:E11" si="0">IF(D8="","",IF(C8&lt;=D8,C8,D8))</f>
        <v/>
      </c>
      <c r="F8" s="54" t="str">
        <f t="shared" ref="F8:F11" si="1">IF(E8="","",IF(C8&gt;D8,C8-D8,""))</f>
        <v/>
      </c>
      <c r="G8" s="10"/>
    </row>
    <row r="9" spans="1:16" s="55" customFormat="1" x14ac:dyDescent="0.2">
      <c r="A9" s="51" t="str">
        <f>IF('1.1 (Personalausgaben)'!A7="","",'1.1 (Personalausgaben)'!A7)</f>
        <v/>
      </c>
      <c r="B9" s="51" t="str">
        <f>IF('1.1 (Personalausgaben)'!H7="","",'1.1 (Personalausgaben)'!H7)</f>
        <v/>
      </c>
      <c r="C9" s="52" t="str">
        <f>IF('1.1 (Personalausgaben)'!R7="","",'1.1 (Personalausgaben)'!R7)</f>
        <v/>
      </c>
      <c r="D9" s="34" t="str">
        <f>IF(A9="","",Nebenberechnungen!B16/12*'1.1 (Personalausgaben)'!L7/39.8*'1.1 (Personalausgaben)'!D7)</f>
        <v/>
      </c>
      <c r="E9" s="53" t="str">
        <f t="shared" si="0"/>
        <v/>
      </c>
      <c r="F9" s="54" t="str">
        <f t="shared" si="1"/>
        <v/>
      </c>
      <c r="G9" s="10"/>
    </row>
    <row r="10" spans="1:16" x14ac:dyDescent="0.2">
      <c r="A10" s="51" t="str">
        <f>IF('1.1 (Personalausgaben)'!A8="","",'1.1 (Personalausgaben)'!A8)</f>
        <v/>
      </c>
      <c r="B10" s="51" t="str">
        <f>IF('1.1 (Personalausgaben)'!H8="","",'1.1 (Personalausgaben)'!H8)</f>
        <v/>
      </c>
      <c r="C10" s="52" t="str">
        <f>IF('1.1 (Personalausgaben)'!R8="","",'1.1 (Personalausgaben)'!R8)</f>
        <v/>
      </c>
      <c r="D10" s="34" t="str">
        <f>IF(A10="","",Nebenberechnungen!B16/12*'1.1 (Personalausgaben)'!L8/39.8*'1.1 (Personalausgaben)'!D8)</f>
        <v/>
      </c>
      <c r="E10" s="53" t="str">
        <f t="shared" si="0"/>
        <v/>
      </c>
      <c r="F10" s="54" t="str">
        <f t="shared" si="1"/>
        <v/>
      </c>
      <c r="G10" s="10"/>
    </row>
    <row r="11" spans="1:16" x14ac:dyDescent="0.2">
      <c r="A11" s="51" t="str">
        <f>IF('1.1 (Personalausgaben)'!A9="","",'1.1 (Personalausgaben)'!A9)</f>
        <v/>
      </c>
      <c r="B11" s="51" t="str">
        <f>IF('1.1 (Personalausgaben)'!H9="","",'1.1 (Personalausgaben)'!H9)</f>
        <v/>
      </c>
      <c r="C11" s="52" t="str">
        <f>IF('1.1 (Personalausgaben)'!R9="","",'1.1 (Personalausgaben)'!R9)</f>
        <v/>
      </c>
      <c r="D11" s="34" t="str">
        <f>IF(A11="","",Nebenberechnungen!B16/12*'1.1 (Personalausgaben)'!L9/39.8*'1.1 (Personalausgaben)'!D9)</f>
        <v/>
      </c>
      <c r="E11" s="53" t="str">
        <f t="shared" si="0"/>
        <v/>
      </c>
      <c r="F11" s="54" t="str">
        <f t="shared" si="1"/>
        <v/>
      </c>
      <c r="G11" s="10"/>
    </row>
    <row r="12" spans="1:16" x14ac:dyDescent="0.2">
      <c r="A12" s="35"/>
      <c r="B12" s="35"/>
      <c r="C12" s="35"/>
      <c r="D12" s="56" t="s">
        <v>25</v>
      </c>
      <c r="E12" s="57">
        <f>SUM(E7:E11)</f>
        <v>0</v>
      </c>
      <c r="F12" s="58">
        <f>SUM(F7:F11)</f>
        <v>0</v>
      </c>
      <c r="G12" s="59"/>
      <c r="H12" s="60"/>
      <c r="I12" s="61"/>
      <c r="J12" s="62"/>
    </row>
    <row r="14" spans="1:16" s="66" customFormat="1" x14ac:dyDescent="0.2">
      <c r="A14" s="167"/>
      <c r="B14" s="167"/>
      <c r="C14" s="167"/>
      <c r="D14" s="167"/>
      <c r="E14" s="63"/>
      <c r="F14" s="64"/>
      <c r="G14" s="63"/>
      <c r="H14" s="65"/>
    </row>
    <row r="15" spans="1:16" ht="24" customHeight="1" x14ac:dyDescent="0.2">
      <c r="A15" s="168" t="s">
        <v>34</v>
      </c>
      <c r="B15" s="169"/>
      <c r="C15" s="169"/>
      <c r="D15" s="169"/>
      <c r="E15" s="148" t="s">
        <v>44</v>
      </c>
      <c r="F15" s="150"/>
      <c r="H15" s="65"/>
    </row>
    <row r="16" spans="1:16" ht="16.5" customHeight="1" x14ac:dyDescent="0.2">
      <c r="A16" s="170"/>
      <c r="B16" s="171"/>
      <c r="C16" s="171"/>
      <c r="D16" s="171"/>
      <c r="E16" s="149"/>
      <c r="F16" s="151"/>
      <c r="H16" s="65"/>
    </row>
    <row r="17" spans="1:11" ht="36.75" customHeight="1" x14ac:dyDescent="0.2">
      <c r="A17" s="172" t="s">
        <v>38</v>
      </c>
      <c r="B17" s="173"/>
      <c r="C17" s="174"/>
      <c r="D17" s="174"/>
      <c r="E17" s="67" t="s">
        <v>44</v>
      </c>
      <c r="F17" s="73"/>
      <c r="H17" s="65"/>
      <c r="I17" s="55"/>
      <c r="J17" s="55"/>
    </row>
    <row r="18" spans="1:11" x14ac:dyDescent="0.2">
      <c r="H18" s="55"/>
      <c r="I18" s="55"/>
      <c r="J18" s="55"/>
    </row>
    <row r="19" spans="1:11" x14ac:dyDescent="0.2">
      <c r="H19" s="55"/>
      <c r="I19" s="55"/>
      <c r="J19" s="55"/>
      <c r="K19" s="31" t="s">
        <v>39</v>
      </c>
    </row>
    <row r="20" spans="1:11" x14ac:dyDescent="0.2">
      <c r="A20" s="152" t="s">
        <v>33</v>
      </c>
      <c r="B20" s="153"/>
      <c r="C20" s="153"/>
      <c r="D20" s="153"/>
      <c r="E20" s="154"/>
    </row>
    <row r="21" spans="1:11" x14ac:dyDescent="0.2">
      <c r="A21" s="155"/>
      <c r="B21" s="156"/>
      <c r="C21" s="156"/>
      <c r="D21" s="156"/>
      <c r="E21" s="157"/>
    </row>
    <row r="22" spans="1:11" ht="40.5" customHeight="1" x14ac:dyDescent="0.2">
      <c r="A22" s="158"/>
      <c r="B22" s="159"/>
      <c r="C22" s="159"/>
      <c r="D22" s="159"/>
      <c r="E22" s="160"/>
    </row>
    <row r="23" spans="1:11" ht="36" customHeight="1" x14ac:dyDescent="0.2">
      <c r="A23" s="158"/>
      <c r="B23" s="159"/>
      <c r="C23" s="159"/>
      <c r="D23" s="159"/>
      <c r="E23" s="160"/>
    </row>
    <row r="24" spans="1:11" x14ac:dyDescent="0.2">
      <c r="A24" s="158"/>
      <c r="B24" s="159"/>
      <c r="C24" s="159"/>
      <c r="D24" s="159"/>
      <c r="E24" s="160"/>
    </row>
    <row r="25" spans="1:11" x14ac:dyDescent="0.2">
      <c r="A25" s="161"/>
      <c r="B25" s="162"/>
      <c r="C25" s="162"/>
      <c r="D25" s="162"/>
      <c r="E25" s="163"/>
    </row>
    <row r="26" spans="1:11" x14ac:dyDescent="0.2">
      <c r="A26" s="68"/>
      <c r="B26" s="68"/>
      <c r="C26" s="69"/>
      <c r="G26" s="55"/>
    </row>
    <row r="27" spans="1:11" x14ac:dyDescent="0.2">
      <c r="A27" s="68"/>
      <c r="B27" s="68"/>
    </row>
    <row r="28" spans="1:11" x14ac:dyDescent="0.2">
      <c r="A28" s="68"/>
      <c r="B28" s="68"/>
    </row>
    <row r="29" spans="1:11" x14ac:dyDescent="0.2">
      <c r="A29" s="68"/>
      <c r="B29" s="68"/>
    </row>
    <row r="30" spans="1:11" x14ac:dyDescent="0.2">
      <c r="A30" s="68"/>
      <c r="B30" s="68"/>
    </row>
    <row r="31" spans="1:11" x14ac:dyDescent="0.2">
      <c r="A31" s="68"/>
      <c r="B31" s="68"/>
    </row>
    <row r="32" spans="1:11" x14ac:dyDescent="0.2">
      <c r="A32" s="68"/>
      <c r="B32" s="68"/>
    </row>
    <row r="33" spans="1:3" x14ac:dyDescent="0.2">
      <c r="A33" s="68"/>
      <c r="B33" s="68"/>
    </row>
    <row r="34" spans="1:3" x14ac:dyDescent="0.2">
      <c r="A34" s="70"/>
      <c r="B34" s="70"/>
    </row>
    <row r="37" spans="1:3" x14ac:dyDescent="0.2">
      <c r="A37" s="55"/>
    </row>
    <row r="38" spans="1:3" x14ac:dyDescent="0.2">
      <c r="A38" s="55"/>
    </row>
    <row r="39" spans="1:3" x14ac:dyDescent="0.2">
      <c r="A39" s="55"/>
    </row>
    <row r="40" spans="1:3" x14ac:dyDescent="0.2">
      <c r="A40" s="71"/>
      <c r="B40" s="63"/>
      <c r="C40" s="55"/>
    </row>
    <row r="41" spans="1:3" x14ac:dyDescent="0.2">
      <c r="A41" s="55"/>
      <c r="B41" s="55"/>
      <c r="C41" s="55"/>
    </row>
    <row r="42" spans="1:3" x14ac:dyDescent="0.2">
      <c r="A42" s="55"/>
      <c r="B42" s="55"/>
    </row>
    <row r="43" spans="1:3" x14ac:dyDescent="0.2">
      <c r="A43" s="72"/>
      <c r="B43" s="55"/>
    </row>
  </sheetData>
  <sheetProtection password="CB5C" sheet="1" objects="1" scenarios="1" selectLockedCells="1"/>
  <mergeCells count="8">
    <mergeCell ref="E15:E16"/>
    <mergeCell ref="F15:F16"/>
    <mergeCell ref="A20:E20"/>
    <mergeCell ref="A21:E25"/>
    <mergeCell ref="A3:H3"/>
    <mergeCell ref="A14:D14"/>
    <mergeCell ref="A15:D16"/>
    <mergeCell ref="A17:D17"/>
  </mergeCells>
  <pageMargins left="0.7" right="0.7" top="0.78740157499999996" bottom="0.78740157499999996" header="0.3" footer="0.3"/>
  <pageSetup paperSize="9" scale="43" orientation="portrait" r:id="rId1"/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123825</xdr:rowOff>
                  </from>
                  <to>
                    <xdr:col>0</xdr:col>
                    <xdr:colOff>295275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123825</xdr:rowOff>
                  </from>
                  <to>
                    <xdr:col>0</xdr:col>
                    <xdr:colOff>295275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123825</xdr:rowOff>
                  </from>
                  <to>
                    <xdr:col>0</xdr:col>
                    <xdr:colOff>295275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123825</xdr:rowOff>
                  </from>
                  <to>
                    <xdr:col>0</xdr:col>
                    <xdr:colOff>295275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123825</xdr:rowOff>
                  </from>
                  <to>
                    <xdr:col>0</xdr:col>
                    <xdr:colOff>295275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123825</xdr:rowOff>
                  </from>
                  <to>
                    <xdr:col>0</xdr:col>
                    <xdr:colOff>295275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123825</xdr:rowOff>
                  </from>
                  <to>
                    <xdr:col>0</xdr:col>
                    <xdr:colOff>295275</xdr:colOff>
                    <xdr:row>46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Nebenberechnungen!$F$15:$F$17</xm:f>
          </x14:formula1>
          <xm:sqref>F15 F17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showGridLines="0" zoomScaleNormal="100" workbookViewId="0">
      <selection activeCell="A16" sqref="A16:G19"/>
    </sheetView>
  </sheetViews>
  <sheetFormatPr baseColWidth="10" defaultRowHeight="14.25" x14ac:dyDescent="0.2"/>
  <cols>
    <col min="1" max="1" width="12.75" customWidth="1"/>
    <col min="2" max="2" width="13" customWidth="1"/>
    <col min="3" max="3" width="13.5" customWidth="1"/>
    <col min="4" max="4" width="13" customWidth="1"/>
    <col min="5" max="6" width="17.25" hidden="1" customWidth="1"/>
    <col min="7" max="7" width="20.5" customWidth="1"/>
  </cols>
  <sheetData>
    <row r="1" spans="1:7" x14ac:dyDescent="0.2">
      <c r="A1" s="11" t="s">
        <v>75</v>
      </c>
    </row>
    <row r="3" spans="1:7" x14ac:dyDescent="0.2">
      <c r="A3" s="179" t="s">
        <v>47</v>
      </c>
      <c r="B3" s="178" t="s">
        <v>49</v>
      </c>
      <c r="C3" s="178"/>
      <c r="D3" s="181" t="s">
        <v>48</v>
      </c>
      <c r="E3" s="27" t="s">
        <v>50</v>
      </c>
      <c r="F3" s="27"/>
      <c r="G3" s="181" t="s">
        <v>50</v>
      </c>
    </row>
    <row r="4" spans="1:7" x14ac:dyDescent="0.2">
      <c r="A4" s="180"/>
      <c r="B4" s="27" t="s">
        <v>7</v>
      </c>
      <c r="C4" s="27" t="s">
        <v>8</v>
      </c>
      <c r="D4" s="182"/>
      <c r="E4" s="20"/>
      <c r="F4" s="20"/>
      <c r="G4" s="182"/>
    </row>
    <row r="5" spans="1:7" x14ac:dyDescent="0.2">
      <c r="A5" s="16">
        <v>2021</v>
      </c>
      <c r="B5" s="17" t="str">
        <f>IF('Allgemeine Angaben'!E27="","",'Allgemeine Angaben'!E27)</f>
        <v/>
      </c>
      <c r="C5" s="17" t="str">
        <f>IF('Allgemeine Angaben'!H27="","","31.12.2021")</f>
        <v/>
      </c>
      <c r="D5" s="18" t="str">
        <f>IF(B5="","",DATEDIF(B5,C5,"d")+1)</f>
        <v/>
      </c>
      <c r="E5" s="19" t="str">
        <f>IF(D5&gt;=365,"19.000,00 €",D5*52.0547945205)</f>
        <v>19.000,00 €</v>
      </c>
      <c r="F5" s="19" t="str">
        <f>IF(D5="","",E5)</f>
        <v/>
      </c>
      <c r="G5" s="19" t="str">
        <f>IF(B5="","0,00 €",E5)</f>
        <v>0,00 €</v>
      </c>
    </row>
    <row r="6" spans="1:7" x14ac:dyDescent="0.2">
      <c r="A6" s="16">
        <v>2022</v>
      </c>
      <c r="B6" s="17" t="str">
        <f>IF('Allgemeine Angaben'!H27&gt;A12,"01.01.2022","")</f>
        <v/>
      </c>
      <c r="C6" s="17">
        <f>IF(B7="",'Allgemeine Angaben'!H27,"31.12.2022")</f>
        <v>0</v>
      </c>
      <c r="D6" s="18" t="str">
        <f>IF(B6="","",DATEDIF(B6,C6,"d")+1)</f>
        <v/>
      </c>
      <c r="E6" s="19" t="str">
        <f>IF(D6&gt;=365,"19.000,00 €",D6*52.0547945205)</f>
        <v>19.000,00 €</v>
      </c>
      <c r="F6" s="19" t="str">
        <f t="shared" ref="F6:F7" si="0">IF(D6="","",E6)</f>
        <v/>
      </c>
      <c r="G6" s="19" t="str">
        <f>IF(B6="","0,00 €",E6)</f>
        <v>0,00 €</v>
      </c>
    </row>
    <row r="7" spans="1:7" x14ac:dyDescent="0.2">
      <c r="A7" s="16">
        <v>2023</v>
      </c>
      <c r="B7" s="17" t="str">
        <f>IF('Allgemeine Angaben'!H27&gt;A13,"01.01.2023","")</f>
        <v/>
      </c>
      <c r="C7" s="17" t="str">
        <f>IF(B7="","",'Allgemeine Angaben'!H27)</f>
        <v/>
      </c>
      <c r="D7" s="18" t="str">
        <f>IF(B7="","",(DATEDIF(B7,C7,"d")+1))</f>
        <v/>
      </c>
      <c r="E7" s="19" t="str">
        <f>IF(D7&gt;=365,"19.000,00 €",D7*52.0547945205)</f>
        <v>19.000,00 €</v>
      </c>
      <c r="F7" s="19" t="str">
        <f t="shared" si="0"/>
        <v/>
      </c>
      <c r="G7" s="19">
        <f>IF(SUM(E5+E7)&gt;19000,SUM(19000-E5),E7)</f>
        <v>0</v>
      </c>
    </row>
    <row r="8" spans="1:7" x14ac:dyDescent="0.2">
      <c r="A8" s="13"/>
      <c r="B8" s="13"/>
      <c r="C8" s="14"/>
      <c r="D8" s="26" t="s">
        <v>25</v>
      </c>
      <c r="E8" s="15">
        <f>SUM(E5+E6+E7)</f>
        <v>57000</v>
      </c>
      <c r="F8" s="15" t="e">
        <f>SUM(F5+F6+F7)</f>
        <v>#VALUE!</v>
      </c>
      <c r="G8" s="15">
        <f>SUM(G5+G6+G7)</f>
        <v>0</v>
      </c>
    </row>
    <row r="12" spans="1:7" hidden="1" x14ac:dyDescent="0.2">
      <c r="A12" s="12">
        <v>44561</v>
      </c>
    </row>
    <row r="13" spans="1:7" hidden="1" x14ac:dyDescent="0.2">
      <c r="A13" s="12">
        <v>44926</v>
      </c>
    </row>
    <row r="14" spans="1:7" hidden="1" x14ac:dyDescent="0.2">
      <c r="A14" s="12">
        <v>45291</v>
      </c>
    </row>
    <row r="15" spans="1:7" x14ac:dyDescent="0.2">
      <c r="A15" s="183" t="s">
        <v>59</v>
      </c>
      <c r="B15" s="184"/>
      <c r="C15" s="184"/>
      <c r="D15" s="184"/>
      <c r="E15" s="184"/>
      <c r="F15" s="184"/>
      <c r="G15" s="185"/>
    </row>
    <row r="16" spans="1:7" x14ac:dyDescent="0.2">
      <c r="A16" s="175"/>
      <c r="B16" s="176"/>
      <c r="C16" s="176"/>
      <c r="D16" s="176"/>
      <c r="E16" s="176"/>
      <c r="F16" s="176"/>
      <c r="G16" s="177"/>
    </row>
    <row r="17" spans="1:7" x14ac:dyDescent="0.2">
      <c r="A17" s="175"/>
      <c r="B17" s="176"/>
      <c r="C17" s="176"/>
      <c r="D17" s="176"/>
      <c r="E17" s="176"/>
      <c r="F17" s="176"/>
      <c r="G17" s="177"/>
    </row>
    <row r="18" spans="1:7" x14ac:dyDescent="0.2">
      <c r="A18" s="175"/>
      <c r="B18" s="176"/>
      <c r="C18" s="176"/>
      <c r="D18" s="176"/>
      <c r="E18" s="176"/>
      <c r="F18" s="176"/>
      <c r="G18" s="177"/>
    </row>
    <row r="19" spans="1:7" x14ac:dyDescent="0.2">
      <c r="A19" s="175"/>
      <c r="B19" s="176"/>
      <c r="C19" s="176"/>
      <c r="D19" s="176"/>
      <c r="E19" s="176"/>
      <c r="F19" s="176"/>
      <c r="G19" s="177"/>
    </row>
  </sheetData>
  <sheetProtection algorithmName="SHA-512" hashValue="xGRVmd35RnhrI6oRdRFRmoNOvCpehflKFlYcHgdxgsV25N/GGmUv1K0epV6Jmm2wxSUcvtaDjkvxMkss4+9XCg==" saltValue="0L4Ot7TBaoO97dzWr+ZVCA==" spinCount="100000" sheet="1" objects="1" scenarios="1" selectLockedCells="1"/>
  <mergeCells count="6">
    <mergeCell ref="A16:G19"/>
    <mergeCell ref="B3:C3"/>
    <mergeCell ref="A3:A4"/>
    <mergeCell ref="D3:D4"/>
    <mergeCell ref="G3:G4"/>
    <mergeCell ref="A15:G15"/>
  </mergeCells>
  <pageMargins left="0.7" right="0.7" top="0.78740157499999996" bottom="0.78740157499999996" header="0.3" footer="0.3"/>
  <pageSetup paperSize="9" scale="44" orientation="portrait" r:id="rId1"/>
  <colBreaks count="1" manualBreakCount="1">
    <brk id="17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showGridLines="0" tabSelected="1" zoomScaleNormal="100" workbookViewId="0">
      <selection activeCell="A17" sqref="A17:E21"/>
    </sheetView>
  </sheetViews>
  <sheetFormatPr baseColWidth="10" defaultRowHeight="14.25" x14ac:dyDescent="0.2"/>
  <cols>
    <col min="1" max="1" width="25.75" style="31" customWidth="1"/>
    <col min="2" max="2" width="14.375" style="31" customWidth="1"/>
    <col min="3" max="5" width="11" style="31"/>
    <col min="6" max="6" width="4" style="31" customWidth="1"/>
    <col min="7" max="7" width="13" style="31" customWidth="1"/>
    <col min="8" max="16384" width="11" style="31"/>
  </cols>
  <sheetData>
    <row r="1" spans="1:8" x14ac:dyDescent="0.2">
      <c r="A1" s="30" t="s">
        <v>51</v>
      </c>
    </row>
    <row r="3" spans="1:8" x14ac:dyDescent="0.2">
      <c r="A3" s="75" t="s">
        <v>52</v>
      </c>
      <c r="B3" s="76"/>
    </row>
    <row r="4" spans="1:8" x14ac:dyDescent="0.2">
      <c r="A4" s="77" t="s">
        <v>53</v>
      </c>
      <c r="B4" s="78">
        <f>IF('1.1 (Personalausgaben)'!R10="","0,00 €",'1.1 (Personalausgaben)'!R10)</f>
        <v>0</v>
      </c>
    </row>
    <row r="5" spans="1:8" x14ac:dyDescent="0.2">
      <c r="A5" s="79" t="s">
        <v>69</v>
      </c>
      <c r="B5" s="78">
        <f>IF('1.4 (Pauschale)'!G8="","",'1.4 (Pauschale)'!G8)</f>
        <v>0</v>
      </c>
    </row>
    <row r="6" spans="1:8" x14ac:dyDescent="0.2">
      <c r="A6" s="80" t="s">
        <v>25</v>
      </c>
      <c r="B6" s="81">
        <f>ROUND(SUM(B4:B5),2)</f>
        <v>0</v>
      </c>
    </row>
    <row r="9" spans="1:8" x14ac:dyDescent="0.2">
      <c r="A9" s="75" t="s">
        <v>54</v>
      </c>
      <c r="B9" s="75"/>
      <c r="C9" s="82" t="s">
        <v>58</v>
      </c>
    </row>
    <row r="10" spans="1:8" x14ac:dyDescent="0.2">
      <c r="A10" s="83" t="s">
        <v>55</v>
      </c>
      <c r="B10" s="90"/>
      <c r="C10" s="84" t="str">
        <f>IF(B10="","",B10/B13)</f>
        <v/>
      </c>
    </row>
    <row r="11" spans="1:8" x14ac:dyDescent="0.2">
      <c r="A11" s="83" t="s">
        <v>56</v>
      </c>
      <c r="B11" s="90"/>
      <c r="C11" s="84" t="str">
        <f>IF(B11="","",B11/B13)</f>
        <v/>
      </c>
      <c r="D11" s="85">
        <f>SUM(B6-B13)</f>
        <v>0</v>
      </c>
    </row>
    <row r="12" spans="1:8" x14ac:dyDescent="0.2">
      <c r="A12" s="83" t="s">
        <v>57</v>
      </c>
      <c r="B12" s="78">
        <f>ROUNDDOWN(B6*0.9,2)</f>
        <v>0</v>
      </c>
      <c r="C12" s="84">
        <v>0.9</v>
      </c>
      <c r="D12" s="86" t="str">
        <f>IF(C12&gt;90%,"max. Förderquote überschritten!","")</f>
        <v/>
      </c>
    </row>
    <row r="13" spans="1:8" ht="15" x14ac:dyDescent="0.25">
      <c r="A13" s="38" t="s">
        <v>25</v>
      </c>
      <c r="B13" s="81">
        <f>ROUND(SUM(B10:B12),2)</f>
        <v>0</v>
      </c>
      <c r="C13" s="87">
        <f>ROUND(SUM(C10:C12),2)</f>
        <v>0.9</v>
      </c>
      <c r="D13" s="189" t="str">
        <f>IF(C13&lt;100%,"Bitte Kofinanzierung i.H.v.","")</f>
        <v>Bitte Kofinanzierung i.H.v.</v>
      </c>
      <c r="E13" s="190"/>
      <c r="F13" s="190"/>
      <c r="G13" s="88" t="str">
        <f>IF(D11&lt;=0,"",D11)</f>
        <v/>
      </c>
      <c r="H13" s="89" t="str">
        <f>IF(C13&lt;100%,"anpassen!","")</f>
        <v>anpassen!</v>
      </c>
    </row>
    <row r="14" spans="1:8" ht="15" x14ac:dyDescent="0.25">
      <c r="D14" s="74" t="str">
        <f>IF(C13&gt;100%,"Bitte Kofinanzierung i.H.v.","")</f>
        <v/>
      </c>
      <c r="G14" s="124" t="str">
        <f>IF(D11&lt;0,D11,"")</f>
        <v/>
      </c>
      <c r="H14" s="74" t="str">
        <f>IF(C13&gt;100%,"anpassen!","")</f>
        <v/>
      </c>
    </row>
    <row r="16" spans="1:8" x14ac:dyDescent="0.2">
      <c r="A16" s="186" t="s">
        <v>59</v>
      </c>
      <c r="B16" s="187"/>
      <c r="C16" s="187"/>
      <c r="D16" s="187"/>
      <c r="E16" s="188"/>
    </row>
    <row r="17" spans="1:5" x14ac:dyDescent="0.2">
      <c r="A17" s="139"/>
      <c r="B17" s="140"/>
      <c r="C17" s="140"/>
      <c r="D17" s="140"/>
      <c r="E17" s="141"/>
    </row>
    <row r="18" spans="1:5" x14ac:dyDescent="0.2">
      <c r="A18" s="139"/>
      <c r="B18" s="140"/>
      <c r="C18" s="140"/>
      <c r="D18" s="140"/>
      <c r="E18" s="141"/>
    </row>
    <row r="19" spans="1:5" x14ac:dyDescent="0.2">
      <c r="A19" s="139"/>
      <c r="B19" s="140"/>
      <c r="C19" s="140"/>
      <c r="D19" s="140"/>
      <c r="E19" s="141"/>
    </row>
    <row r="20" spans="1:5" x14ac:dyDescent="0.2">
      <c r="A20" s="139"/>
      <c r="B20" s="140"/>
      <c r="C20" s="140"/>
      <c r="D20" s="140"/>
      <c r="E20" s="141"/>
    </row>
    <row r="21" spans="1:5" x14ac:dyDescent="0.2">
      <c r="A21" s="142"/>
      <c r="B21" s="143"/>
      <c r="C21" s="143"/>
      <c r="D21" s="143"/>
      <c r="E21" s="144"/>
    </row>
  </sheetData>
  <sheetProtection algorithmName="SHA-512" hashValue="G4yq0rMTbwjuzp1As702W2pattxo10gz8QQI0K6VtiDdjE1K51BoIjTJug8bChwPmZ4YlMq2+xMY5okpWatRfQ==" saltValue="ch7xm8oVjTIE1lxNql86AA==" spinCount="100000" sheet="1" objects="1" scenarios="1" selectLockedCells="1"/>
  <mergeCells count="3">
    <mergeCell ref="A16:E16"/>
    <mergeCell ref="A17:E21"/>
    <mergeCell ref="D13:F13"/>
  </mergeCells>
  <conditionalFormatting sqref="C12">
    <cfRule type="cellIs" dxfId="9" priority="5" operator="greaterThan">
      <formula>0.9</formula>
    </cfRule>
    <cfRule type="cellIs" dxfId="8" priority="6" operator="greaterThan">
      <formula>90</formula>
    </cfRule>
    <cfRule type="cellIs" dxfId="7" priority="7" operator="greaterThan">
      <formula>90</formula>
    </cfRule>
  </conditionalFormatting>
  <conditionalFormatting sqref="C13">
    <cfRule type="cellIs" dxfId="6" priority="4" operator="greaterThan">
      <formula>1</formula>
    </cfRule>
    <cfRule type="cellIs" dxfId="5" priority="3" operator="lessThan">
      <formula>1</formula>
    </cfRule>
    <cfRule type="cellIs" dxfId="4" priority="2" operator="lessThan">
      <formula>1</formula>
    </cfRule>
    <cfRule type="cellIs" dxfId="3" priority="1" operator="equal">
      <formula>1</formula>
    </cfRule>
  </conditionalFormatting>
  <pageMargins left="0.7" right="0.7" top="0.78740157499999996" bottom="0.78740157499999996" header="0.3" footer="0.3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showGridLines="0" zoomScaleNormal="100" workbookViewId="0">
      <selection activeCell="A17" sqref="A17:F23"/>
    </sheetView>
  </sheetViews>
  <sheetFormatPr baseColWidth="10" defaultRowHeight="14.25" x14ac:dyDescent="0.2"/>
  <cols>
    <col min="1" max="1" width="26" style="31" customWidth="1"/>
    <col min="2" max="2" width="16.75" style="31" customWidth="1"/>
    <col min="3" max="3" width="14.25" style="31" customWidth="1"/>
    <col min="4" max="4" width="10.25" style="31" customWidth="1"/>
    <col min="5" max="16384" width="11" style="31"/>
  </cols>
  <sheetData>
    <row r="1" spans="1:6" ht="15" x14ac:dyDescent="0.25">
      <c r="A1" s="74" t="s">
        <v>60</v>
      </c>
    </row>
    <row r="3" spans="1:6" x14ac:dyDescent="0.2">
      <c r="A3" s="75" t="s">
        <v>52</v>
      </c>
      <c r="B3" s="76"/>
      <c r="C3" s="40"/>
    </row>
    <row r="4" spans="1:6" x14ac:dyDescent="0.2">
      <c r="A4" s="77" t="s">
        <v>53</v>
      </c>
      <c r="B4" s="78">
        <f>IF('1.1 Prüfung'!E12="","",'1.1 Prüfung'!E12)</f>
        <v>0</v>
      </c>
      <c r="C4" s="91"/>
    </row>
    <row r="5" spans="1:6" x14ac:dyDescent="0.2">
      <c r="A5" s="79" t="s">
        <v>69</v>
      </c>
      <c r="B5" s="78">
        <f>IF('1.4 (Pauschale)'!G8="","",'1.4 (Pauschale)'!G8)</f>
        <v>0</v>
      </c>
      <c r="C5" s="91"/>
    </row>
    <row r="6" spans="1:6" x14ac:dyDescent="0.2">
      <c r="A6" s="92" t="s">
        <v>25</v>
      </c>
      <c r="B6" s="81">
        <f>ROUND(SUM(B4:B5),2)</f>
        <v>0</v>
      </c>
      <c r="C6" s="93"/>
    </row>
    <row r="9" spans="1:6" x14ac:dyDescent="0.2">
      <c r="A9" s="75" t="s">
        <v>54</v>
      </c>
      <c r="B9" s="82" t="s">
        <v>40</v>
      </c>
      <c r="C9" s="82" t="s">
        <v>66</v>
      </c>
      <c r="D9" s="82" t="s">
        <v>58</v>
      </c>
    </row>
    <row r="10" spans="1:6" x14ac:dyDescent="0.2">
      <c r="A10" s="83" t="s">
        <v>55</v>
      </c>
      <c r="B10" s="78" t="str">
        <f>IF('Einnahmen Ausgaben'!B10="","",'Einnahmen Ausgaben'!B10)</f>
        <v/>
      </c>
      <c r="C10" s="125" t="str">
        <f>IF(B10="","",B10)</f>
        <v/>
      </c>
      <c r="D10" s="84" t="str">
        <f>IF(C10="","",C10/C13)</f>
        <v/>
      </c>
    </row>
    <row r="11" spans="1:6" x14ac:dyDescent="0.2">
      <c r="A11" s="83" t="s">
        <v>56</v>
      </c>
      <c r="B11" s="78" t="str">
        <f>IF('Einnahmen Ausgaben'!B11="","",'Einnahmen Ausgaben'!B11)</f>
        <v/>
      </c>
      <c r="C11" s="125" t="str">
        <f>IF(B11="","",B11)</f>
        <v/>
      </c>
      <c r="D11" s="84" t="str">
        <f>IF(C11="","",C11/C13)</f>
        <v/>
      </c>
    </row>
    <row r="12" spans="1:6" x14ac:dyDescent="0.2">
      <c r="A12" s="83" t="s">
        <v>57</v>
      </c>
      <c r="B12" s="78">
        <f>IF('Einnahmen Ausgaben'!B12="","",'Einnahmen Ausgaben'!B12)</f>
        <v>0</v>
      </c>
      <c r="C12" s="94">
        <f>IF(B6="","",ROUNDDOWN(B6*0.9,2))</f>
        <v>0</v>
      </c>
      <c r="D12" s="84" t="e">
        <f>IF(C12="","",C12/C13)</f>
        <v>#DIV/0!</v>
      </c>
      <c r="E12" s="86" t="e">
        <f>IF(D12&gt;90%,"max. Förderquote überschritten!","")</f>
        <v>#DIV/0!</v>
      </c>
    </row>
    <row r="13" spans="1:6" ht="15" x14ac:dyDescent="0.25">
      <c r="A13" s="95" t="s">
        <v>25</v>
      </c>
      <c r="B13" s="81">
        <f>ROUND(SUM(B10:B12),2)</f>
        <v>0</v>
      </c>
      <c r="C13" s="96">
        <f>ROUND(SUM(C10:C12),2)</f>
        <v>0</v>
      </c>
      <c r="D13" s="87" t="e">
        <f>ROUND(SUM(D10:D12),2)</f>
        <v>#DIV/0!</v>
      </c>
      <c r="E13" s="123" t="str">
        <f>IF(B6&lt;&gt;C13,"Ausgaben entsprechen nicht den Einnahmen!","")</f>
        <v/>
      </c>
    </row>
    <row r="16" spans="1:6" x14ac:dyDescent="0.2">
      <c r="A16" s="186" t="s">
        <v>59</v>
      </c>
      <c r="B16" s="187"/>
      <c r="C16" s="187"/>
      <c r="D16" s="187"/>
      <c r="E16" s="187"/>
      <c r="F16" s="188"/>
    </row>
    <row r="17" spans="1:6" x14ac:dyDescent="0.2">
      <c r="A17" s="136"/>
      <c r="B17" s="137"/>
      <c r="C17" s="137"/>
      <c r="D17" s="137"/>
      <c r="E17" s="137"/>
      <c r="F17" s="138"/>
    </row>
    <row r="18" spans="1:6" x14ac:dyDescent="0.2">
      <c r="A18" s="139"/>
      <c r="B18" s="140"/>
      <c r="C18" s="140"/>
      <c r="D18" s="140"/>
      <c r="E18" s="140"/>
      <c r="F18" s="141"/>
    </row>
    <row r="19" spans="1:6" x14ac:dyDescent="0.2">
      <c r="A19" s="139"/>
      <c r="B19" s="140"/>
      <c r="C19" s="140"/>
      <c r="D19" s="140"/>
      <c r="E19" s="140"/>
      <c r="F19" s="141"/>
    </row>
    <row r="20" spans="1:6" x14ac:dyDescent="0.2">
      <c r="A20" s="139"/>
      <c r="B20" s="140"/>
      <c r="C20" s="140"/>
      <c r="D20" s="140"/>
      <c r="E20" s="140"/>
      <c r="F20" s="141"/>
    </row>
    <row r="21" spans="1:6" x14ac:dyDescent="0.2">
      <c r="A21" s="139"/>
      <c r="B21" s="140"/>
      <c r="C21" s="140"/>
      <c r="D21" s="140"/>
      <c r="E21" s="140"/>
      <c r="F21" s="141"/>
    </row>
    <row r="22" spans="1:6" x14ac:dyDescent="0.2">
      <c r="A22" s="139"/>
      <c r="B22" s="140"/>
      <c r="C22" s="140"/>
      <c r="D22" s="140"/>
      <c r="E22" s="140"/>
      <c r="F22" s="141"/>
    </row>
    <row r="23" spans="1:6" x14ac:dyDescent="0.2">
      <c r="A23" s="142"/>
      <c r="B23" s="143"/>
      <c r="C23" s="143"/>
      <c r="D23" s="143"/>
      <c r="E23" s="143"/>
      <c r="F23" s="144"/>
    </row>
    <row r="27" spans="1:6" x14ac:dyDescent="0.2">
      <c r="A27" s="97">
        <f ca="1">TODAY()</f>
        <v>45671</v>
      </c>
    </row>
    <row r="28" spans="1:6" x14ac:dyDescent="0.2">
      <c r="A28" s="30" t="s">
        <v>61</v>
      </c>
      <c r="B28" s="98" t="s">
        <v>63</v>
      </c>
      <c r="C28" s="30"/>
      <c r="D28" s="191" t="s">
        <v>62</v>
      </c>
      <c r="E28" s="191"/>
    </row>
  </sheetData>
  <sheetProtection algorithmName="SHA-512" hashValue="WkanN8SyWFNtnIqnnylLBz8O/SQbYwFZbZhjMOCFuN3A8RHKWqBWfVHeaYgmuSYdTwAE9C0r1iAQky7VTuImjQ==" saltValue="vzG32C6IRk7TytmlMubIww==" spinCount="100000" sheet="1" objects="1" scenarios="1" selectLockedCells="1"/>
  <mergeCells count="3">
    <mergeCell ref="A16:F16"/>
    <mergeCell ref="A17:F23"/>
    <mergeCell ref="D28:E28"/>
  </mergeCells>
  <conditionalFormatting sqref="D12">
    <cfRule type="cellIs" dxfId="2" priority="1" operator="greaterThan">
      <formula>0.9</formula>
    </cfRule>
    <cfRule type="cellIs" dxfId="1" priority="2" operator="greaterThan">
      <formula>90</formula>
    </cfRule>
    <cfRule type="cellIs" dxfId="0" priority="3" operator="greaterThan">
      <formula>90</formula>
    </cfRule>
  </conditionalFormatting>
  <pageMargins left="0.7" right="0.7" top="0.78740157499999996" bottom="0.78740157499999996" header="0.3" footer="0.3"/>
  <pageSetup paperSize="9" scale="65" orientation="portrait" r:id="rId1"/>
  <ignoredErrors>
    <ignoredError sqref="C10:C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showGridLines="0" zoomScaleNormal="100" workbookViewId="0">
      <selection activeCell="E22" sqref="E22"/>
    </sheetView>
  </sheetViews>
  <sheetFormatPr baseColWidth="10" defaultRowHeight="14.25" x14ac:dyDescent="0.2"/>
  <cols>
    <col min="1" max="1" width="22.5" style="31" customWidth="1"/>
    <col min="2" max="2" width="14.75" style="31" customWidth="1"/>
    <col min="3" max="3" width="11.625" style="31" bestFit="1" customWidth="1"/>
    <col min="4" max="4" width="12.125" style="31" customWidth="1"/>
    <col min="5" max="5" width="13.5" style="31" customWidth="1"/>
    <col min="6" max="6" width="11.625" style="31" bestFit="1" customWidth="1"/>
    <col min="7" max="16384" width="11" style="31"/>
  </cols>
  <sheetData>
    <row r="1" spans="1:5" ht="15" x14ac:dyDescent="0.25">
      <c r="A1" s="74" t="s">
        <v>64</v>
      </c>
    </row>
    <row r="2" spans="1:5" ht="15" x14ac:dyDescent="0.25">
      <c r="A2" s="74"/>
    </row>
    <row r="3" spans="1:5" x14ac:dyDescent="0.2">
      <c r="A3" s="99" t="s">
        <v>2</v>
      </c>
      <c r="B3" s="196" t="str">
        <f>IF('Allgemeine Angaben'!D20="","",'Allgemeine Angaben'!D20)</f>
        <v/>
      </c>
      <c r="C3" s="196"/>
      <c r="D3" s="196"/>
      <c r="E3" s="196"/>
    </row>
    <row r="4" spans="1:5" x14ac:dyDescent="0.2">
      <c r="A4" s="99" t="s">
        <v>3</v>
      </c>
      <c r="B4" s="196" t="str">
        <f>IF('Allgemeine Angaben'!D21="","",'Allgemeine Angaben'!D21)</f>
        <v/>
      </c>
      <c r="C4" s="196"/>
      <c r="D4" s="196"/>
      <c r="E4" s="196"/>
    </row>
    <row r="5" spans="1:5" x14ac:dyDescent="0.2">
      <c r="A5" s="99" t="s">
        <v>4</v>
      </c>
      <c r="B5" s="196" t="str">
        <f>IF('Allgemeine Angaben'!D22="","",'Allgemeine Angaben'!D22)</f>
        <v/>
      </c>
      <c r="C5" s="196"/>
      <c r="D5" s="196"/>
      <c r="E5" s="196"/>
    </row>
    <row r="6" spans="1:5" x14ac:dyDescent="0.2">
      <c r="A6" s="99" t="s">
        <v>5</v>
      </c>
      <c r="B6" s="196" t="str">
        <f>IF('Allgemeine Angaben'!D23="","",'Allgemeine Angaben'!D23)</f>
        <v/>
      </c>
      <c r="C6" s="196"/>
      <c r="D6" s="196"/>
      <c r="E6" s="196"/>
    </row>
    <row r="7" spans="1:5" x14ac:dyDescent="0.2">
      <c r="A7" s="99" t="s">
        <v>61</v>
      </c>
      <c r="B7" s="197">
        <f ca="1">TODAY()</f>
        <v>45671</v>
      </c>
      <c r="C7" s="197"/>
      <c r="D7" s="197"/>
      <c r="E7" s="197"/>
    </row>
    <row r="9" spans="1:5" ht="15" x14ac:dyDescent="0.25">
      <c r="A9" s="100"/>
      <c r="B9" s="101">
        <v>2021</v>
      </c>
      <c r="C9" s="101">
        <v>2022</v>
      </c>
      <c r="D9" s="101">
        <v>2023</v>
      </c>
      <c r="E9" s="102" t="s">
        <v>45</v>
      </c>
    </row>
    <row r="10" spans="1:5" hidden="1" x14ac:dyDescent="0.2">
      <c r="A10" s="103"/>
      <c r="B10" s="104" t="str">
        <f>IF('1.4 (Pauschale)'!B5="","",DATEDIF('1.4 (Pauschale)'!B5,'1.4 (Pauschale)'!C5,"m")+1)</f>
        <v/>
      </c>
      <c r="C10" s="104" t="str">
        <f>IF('1.4 (Pauschale)'!B6="","",DATEDIF('1.4 (Pauschale)'!B6,'1.4 (Pauschale)'!C6,"m")+1)</f>
        <v/>
      </c>
      <c r="D10" s="104" t="str">
        <f>IF('1.4 (Pauschale)'!B7="","",DATEDIF('1.4 (Pauschale)'!B7,'1.4 (Pauschale)'!C7,"m")+1)</f>
        <v/>
      </c>
      <c r="E10" s="105">
        <f>SUM(B10:D10)</f>
        <v>0</v>
      </c>
    </row>
    <row r="11" spans="1:5" hidden="1" x14ac:dyDescent="0.2">
      <c r="A11" s="106"/>
      <c r="B11" s="105" t="str">
        <f>IF(E10&gt;24,B10-0.5,B10)</f>
        <v/>
      </c>
      <c r="C11" s="105" t="str">
        <f>C10</f>
        <v/>
      </c>
      <c r="D11" s="105" t="str">
        <f>IF(E10&gt;24,D10-0.5,D10)</f>
        <v/>
      </c>
      <c r="E11" s="105">
        <f>SUM(B11:D11)</f>
        <v>0</v>
      </c>
    </row>
    <row r="12" spans="1:5" ht="14.25" customHeight="1" x14ac:dyDescent="0.2">
      <c r="A12" s="192" t="s">
        <v>52</v>
      </c>
      <c r="B12" s="107"/>
      <c r="C12" s="107"/>
      <c r="D12" s="107"/>
      <c r="E12" s="107"/>
    </row>
    <row r="13" spans="1:5" ht="14.25" customHeight="1" x14ac:dyDescent="0.2">
      <c r="A13" s="193"/>
      <c r="B13" s="108"/>
      <c r="C13" s="108"/>
      <c r="D13" s="108"/>
      <c r="E13" s="108"/>
    </row>
    <row r="14" spans="1:5" x14ac:dyDescent="0.2">
      <c r="A14" s="109" t="s">
        <v>65</v>
      </c>
      <c r="B14" s="110" t="e">
        <f>E14/E11*B11</f>
        <v>#DIV/0!</v>
      </c>
      <c r="C14" s="110" t="e">
        <f>E14/E11*C11</f>
        <v>#DIV/0!</v>
      </c>
      <c r="D14" s="110" t="str">
        <f>IF(D11="","",E14/E11*D11)</f>
        <v/>
      </c>
      <c r="E14" s="110">
        <f>'1.1 Prüfung'!E12</f>
        <v>0</v>
      </c>
    </row>
    <row r="15" spans="1:5" x14ac:dyDescent="0.2">
      <c r="A15" s="109" t="s">
        <v>70</v>
      </c>
      <c r="B15" s="110" t="e">
        <f>E15/E11*B11</f>
        <v>#DIV/0!</v>
      </c>
      <c r="C15" s="110" t="e">
        <f>E15/E11*C11</f>
        <v>#DIV/0!</v>
      </c>
      <c r="D15" s="110" t="str">
        <f>IF(D11="","",E15/E11*D11)</f>
        <v/>
      </c>
      <c r="E15" s="110">
        <f>'1.4 (Pauschale)'!G8</f>
        <v>0</v>
      </c>
    </row>
    <row r="16" spans="1:5" ht="15" x14ac:dyDescent="0.25">
      <c r="A16" s="111"/>
      <c r="B16" s="194"/>
      <c r="C16" s="194"/>
      <c r="D16" s="194"/>
      <c r="E16" s="194"/>
    </row>
    <row r="17" spans="1:6" ht="15" x14ac:dyDescent="0.25">
      <c r="A17" s="112"/>
      <c r="B17" s="113" t="e">
        <f>SUM(B14:B16)</f>
        <v>#DIV/0!</v>
      </c>
      <c r="C17" s="113" t="e">
        <f>SUM(C14:C16)</f>
        <v>#DIV/0!</v>
      </c>
      <c r="D17" s="113" t="str">
        <f>IF(D11="","",SUM(D14:D15))</f>
        <v/>
      </c>
      <c r="E17" s="113" t="e">
        <f>SUM(B17:D17)</f>
        <v>#DIV/0!</v>
      </c>
      <c r="F17" s="114"/>
    </row>
    <row r="18" spans="1:6" x14ac:dyDescent="0.2">
      <c r="A18" s="198" t="s">
        <v>54</v>
      </c>
      <c r="B18" s="199"/>
      <c r="C18" s="199"/>
      <c r="D18" s="199"/>
      <c r="E18" s="200"/>
    </row>
    <row r="19" spans="1:6" x14ac:dyDescent="0.2">
      <c r="A19" s="201"/>
      <c r="B19" s="202"/>
      <c r="C19" s="202"/>
      <c r="D19" s="202"/>
      <c r="E19" s="203"/>
    </row>
    <row r="20" spans="1:6" x14ac:dyDescent="0.2">
      <c r="A20" s="115" t="s">
        <v>55</v>
      </c>
      <c r="B20" s="116" t="e">
        <f>E20/E11*B11</f>
        <v>#VALUE!</v>
      </c>
      <c r="C20" s="116" t="e">
        <f>E20/E11*C11</f>
        <v>#VALUE!</v>
      </c>
      <c r="D20" s="116" t="str">
        <f>IF(D11="","",E20/E11*D11)</f>
        <v/>
      </c>
      <c r="E20" s="116" t="str">
        <f>'Prüfung Einnahmen Ausgaben'!C10</f>
        <v/>
      </c>
    </row>
    <row r="21" spans="1:6" x14ac:dyDescent="0.2">
      <c r="A21" s="117" t="s">
        <v>56</v>
      </c>
      <c r="B21" s="118"/>
      <c r="C21" s="118"/>
      <c r="D21" s="118"/>
      <c r="E21" s="116" t="str">
        <f>'Prüfung Einnahmen Ausgaben'!C11</f>
        <v/>
      </c>
    </row>
    <row r="22" spans="1:6" x14ac:dyDescent="0.2">
      <c r="A22" s="117" t="s">
        <v>67</v>
      </c>
      <c r="B22" s="116" t="e">
        <f>E22/E11*B11</f>
        <v>#DIV/0!</v>
      </c>
      <c r="C22" s="116" t="e">
        <f>E22/E11*C11</f>
        <v>#DIV/0!</v>
      </c>
      <c r="D22" s="116" t="str">
        <f>IF(D11="","",E22/E11*D11)</f>
        <v/>
      </c>
      <c r="E22" s="116">
        <f>'Prüfung Einnahmen Ausgaben'!C12</f>
        <v>0</v>
      </c>
    </row>
    <row r="23" spans="1:6" x14ac:dyDescent="0.2">
      <c r="A23" s="119"/>
      <c r="B23" s="195"/>
      <c r="C23" s="195"/>
      <c r="D23" s="195"/>
      <c r="E23" s="195"/>
    </row>
    <row r="24" spans="1:6" ht="15" x14ac:dyDescent="0.25">
      <c r="A24" s="120"/>
      <c r="B24" s="121" t="e">
        <f>SUM(B20:B22)</f>
        <v>#VALUE!</v>
      </c>
      <c r="C24" s="121" t="e">
        <f>SUM(C20:C22)</f>
        <v>#VALUE!</v>
      </c>
      <c r="D24" s="121" t="str">
        <f>IF(D11="","",SUM(D20:D22))</f>
        <v/>
      </c>
      <c r="E24" s="121">
        <f>SUM(E20:E22)</f>
        <v>0</v>
      </c>
    </row>
    <row r="25" spans="1:6" x14ac:dyDescent="0.2">
      <c r="D25" s="114"/>
    </row>
  </sheetData>
  <sheetProtection algorithmName="SHA-512" hashValue="wx0dlqrYVnm/F+f97jA6+wyVe5x/vy1IKgzHoiM4VY6yEJWJ36SPpl1ybyTXlp2CyAE6yvAfCWniOh8xRWrx/A==" saltValue="RkdbkGAnwh5rvpPKTPAhOQ==" spinCount="100000" sheet="1" objects="1" scenarios="1" selectLockedCells="1"/>
  <mergeCells count="9">
    <mergeCell ref="A12:A13"/>
    <mergeCell ref="B16:E16"/>
    <mergeCell ref="B23:E23"/>
    <mergeCell ref="B3:E3"/>
    <mergeCell ref="B4:E4"/>
    <mergeCell ref="B5:E5"/>
    <mergeCell ref="B6:E6"/>
    <mergeCell ref="B7:E7"/>
    <mergeCell ref="A18:E19"/>
  </mergeCells>
  <pageMargins left="0.7" right="0.7" top="0.78740157499999996" bottom="0.78740157499999996" header="0.3" footer="0.3"/>
  <pageSetup paperSize="9" scale="82" orientation="portrait" r:id="rId1"/>
  <ignoredErrors>
    <ignoredError sqref="D2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F17"/>
  <sheetViews>
    <sheetView workbookViewId="0">
      <selection activeCell="B16" sqref="B16"/>
    </sheetView>
  </sheetViews>
  <sheetFormatPr baseColWidth="10" defaultRowHeight="14.25" x14ac:dyDescent="0.2"/>
  <cols>
    <col min="2" max="2" width="11.625" bestFit="1" customWidth="1"/>
  </cols>
  <sheetData>
    <row r="4" spans="1:6" x14ac:dyDescent="0.2">
      <c r="A4" t="s">
        <v>5</v>
      </c>
    </row>
    <row r="6" spans="1:6" x14ac:dyDescent="0.2">
      <c r="A6" t="s">
        <v>9</v>
      </c>
    </row>
    <row r="7" spans="1:6" x14ac:dyDescent="0.2">
      <c r="A7" t="s">
        <v>10</v>
      </c>
    </row>
    <row r="8" spans="1:6" x14ac:dyDescent="0.2">
      <c r="A8" t="s">
        <v>11</v>
      </c>
    </row>
    <row r="9" spans="1:6" x14ac:dyDescent="0.2">
      <c r="A9" t="s">
        <v>12</v>
      </c>
    </row>
    <row r="15" spans="1:6" x14ac:dyDescent="0.2">
      <c r="B15">
        <v>2020</v>
      </c>
      <c r="C15">
        <v>2021</v>
      </c>
      <c r="D15">
        <v>2022</v>
      </c>
      <c r="F15" t="s">
        <v>35</v>
      </c>
    </row>
    <row r="16" spans="1:6" x14ac:dyDescent="0.2">
      <c r="A16" t="s">
        <v>26</v>
      </c>
      <c r="B16" s="3">
        <v>66827</v>
      </c>
      <c r="F16" t="s">
        <v>36</v>
      </c>
    </row>
    <row r="17" spans="6:6" x14ac:dyDescent="0.2">
      <c r="F17" t="s">
        <v>37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A4" sqref="A4"/>
    </sheetView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Allgemeine Angaben</vt:lpstr>
      <vt:lpstr>1.1 (Personalausgaben)</vt:lpstr>
      <vt:lpstr>1.1 Prüfung</vt:lpstr>
      <vt:lpstr>1.4 (Pauschale)</vt:lpstr>
      <vt:lpstr>Einnahmen Ausgaben</vt:lpstr>
      <vt:lpstr>Prüfung Einnahmen Ausgaben</vt:lpstr>
      <vt:lpstr>F-Plan</vt:lpstr>
      <vt:lpstr>Nebenberechnungen</vt:lpstr>
      <vt:lpstr>Durchschnittssätze</vt:lpstr>
      <vt:lpstr>'1.1 (Personalausgaben)'!Druckbereich</vt:lpstr>
      <vt:lpstr>'1.1 Prüfung'!Druckbereich</vt:lpstr>
      <vt:lpstr>'1.4 (Pauschale)'!Druckbereich</vt:lpstr>
      <vt:lpstr>'Allgemeine Angaben'!Druckbereich</vt:lpstr>
      <vt:lpstr>'Einnahmen Ausgaben'!Druckbereich</vt:lpstr>
      <vt:lpstr>'F-Plan'!Druckbereich</vt:lpstr>
      <vt:lpstr>'Prüfung Einnahmen Ausgaben'!Druckbereich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Reiter, Sebastian</dc:creator>
  <cp:lastModifiedBy>Lorenz, Carina</cp:lastModifiedBy>
  <dcterms:created xsi:type="dcterms:W3CDTF">2015-01-28T10:11:31Z</dcterms:created>
  <dcterms:modified xsi:type="dcterms:W3CDTF">2025-01-14T08:32:39Z</dcterms:modified>
</cp:coreProperties>
</file>