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DieseArbeitsmappe"/>
  <mc:AlternateContent xmlns:mc="http://schemas.openxmlformats.org/markup-compatibility/2006">
    <mc:Choice Requires="x15">
      <x15ac:absPath xmlns:x15ac="http://schemas.microsoft.com/office/spreadsheetml/2010/11/ac" url="C:\Users\MONIKA~1.WES\AppData\Local\Temp\FirstSpirit_1517905828908\"/>
    </mc:Choice>
  </mc:AlternateContent>
  <workbookProtection workbookPassword="C497" lockStructure="1"/>
  <bookViews>
    <workbookView xWindow="0" yWindow="0" windowWidth="2700" windowHeight="12285"/>
  </bookViews>
  <sheets>
    <sheet name="Allgemeine Angaben" sheetId="1" r:id="rId1"/>
    <sheet name="Bildungs- und Beratungspersonal" sheetId="2" r:id="rId2"/>
    <sheet name="Eingruppierung" sheetId="13" state="hidden" r:id="rId3"/>
    <sheet name="Ausdruck für ZE" sheetId="14" state="hidden" r:id="rId4"/>
    <sheet name="Durchschnittssätze" sheetId="15" state="hidden" r:id="rId5"/>
    <sheet name="Prüfung 1.3 u. 1.4" sheetId="12" state="hidden" r:id="rId6"/>
    <sheet name="Vergütungen der Teilnehmenden" sheetId="3" r:id="rId7"/>
    <sheet name="Prüfung Teilnehmer" sheetId="10" state="hidden" r:id="rId8"/>
    <sheet name="Verbrauchsgüter und Ausstattung" sheetId="4" r:id="rId9"/>
    <sheet name="Prüfung Verbrauchsgüter" sheetId="11" state="hidden" r:id="rId10"/>
    <sheet name="Pauschale u. Einnahmen" sheetId="8" r:id="rId11"/>
    <sheet name="Prüfung Pauschale u. Einnahmen" sheetId="5" state="hidden" r:id="rId12"/>
    <sheet name="F-Plan geprüft" sheetId="18" state="hidden" r:id="rId13"/>
  </sheets>
  <definedNames>
    <definedName name="_xlnm.Print_Area" localSheetId="0">'Allgemeine Angaben'!$A$1:$N$41</definedName>
    <definedName name="_xlnm.Print_Area" localSheetId="3">'Ausdruck für ZE'!$B$2:$S$171</definedName>
    <definedName name="_xlnm.Print_Area" localSheetId="1">'Bildungs- und Beratungspersonal'!$A$1:$R$141</definedName>
    <definedName name="_xlnm.Print_Area" localSheetId="2">Eingruppierung!$B$1:$S$182</definedName>
    <definedName name="_xlnm.Print_Area" localSheetId="12">'F-Plan geprüft'!$A$1:$F$78</definedName>
    <definedName name="_xlnm.Print_Area" localSheetId="10">'Pauschale u. Einnahmen'!$A$1:$L$47</definedName>
    <definedName name="_xlnm.Print_Area" localSheetId="5">'Prüfung 1.3 u. 1.4'!$A$1:$M$50</definedName>
    <definedName name="_xlnm.Print_Area" localSheetId="11">'Prüfung Pauschale u. Einnahmen'!$A$1:$M$60</definedName>
    <definedName name="_xlnm.Print_Area" localSheetId="7">'Prüfung Teilnehmer'!$A$1:$Q$56</definedName>
    <definedName name="_xlnm.Print_Area" localSheetId="9">'Prüfung Verbrauchsgüter'!$A$1:$R$120</definedName>
    <definedName name="_xlnm.Print_Area" localSheetId="8">'Verbrauchsgüter und Ausstattung'!$A$1:$Q$101</definedName>
    <definedName name="_xlnm.Print_Area" localSheetId="6">'Vergütungen der Teilnehmenden'!$A$1:$Q$55</definedName>
    <definedName name="Nachbetreuung">'Bildungs- und Beratungspersonal'!$H$44</definedName>
    <definedName name="Zeitraum" localSheetId="3">'Ausdruck für ZE'!#REF!</definedName>
    <definedName name="Zeitraum" localSheetId="2">Eingruppierung!#REF!</definedName>
  </definedNames>
  <calcPr calcId="162913"/>
</workbook>
</file>

<file path=xl/calcChain.xml><?xml version="1.0" encoding="utf-8"?>
<calcChain xmlns="http://schemas.openxmlformats.org/spreadsheetml/2006/main">
  <c r="R14" i="13" l="1"/>
  <c r="C5" i="14"/>
  <c r="C6" i="14"/>
  <c r="I6" i="14"/>
  <c r="I7" i="14"/>
  <c r="B11" i="14"/>
  <c r="D11" i="14"/>
  <c r="E11" i="14"/>
  <c r="F11" i="14"/>
  <c r="G11" i="14"/>
  <c r="H11" i="14"/>
  <c r="I11" i="14"/>
  <c r="L11" i="14"/>
  <c r="B12" i="14"/>
  <c r="D12" i="14"/>
  <c r="E12" i="14"/>
  <c r="F12" i="14"/>
  <c r="G12" i="14"/>
  <c r="H12" i="14"/>
  <c r="I12" i="14"/>
  <c r="L12" i="14"/>
  <c r="B13" i="14"/>
  <c r="D13" i="14"/>
  <c r="E13" i="14"/>
  <c r="F13" i="14"/>
  <c r="G13" i="14"/>
  <c r="H13" i="14"/>
  <c r="I13" i="14"/>
  <c r="L13" i="14"/>
  <c r="B14" i="14"/>
  <c r="D14" i="14"/>
  <c r="E14" i="14"/>
  <c r="F14" i="14"/>
  <c r="G14" i="14"/>
  <c r="H14" i="14"/>
  <c r="I14" i="14"/>
  <c r="L14" i="14"/>
  <c r="B15" i="14"/>
  <c r="D15" i="14"/>
  <c r="E15" i="14"/>
  <c r="F15" i="14"/>
  <c r="G15" i="14"/>
  <c r="H15" i="14"/>
  <c r="I15" i="14"/>
  <c r="L15" i="14"/>
  <c r="B16" i="14"/>
  <c r="D16" i="14"/>
  <c r="E16" i="14"/>
  <c r="F16" i="14"/>
  <c r="G16" i="14"/>
  <c r="H16" i="14"/>
  <c r="I16" i="14"/>
  <c r="L16" i="14"/>
  <c r="B17" i="14"/>
  <c r="D17" i="14"/>
  <c r="E17" i="14"/>
  <c r="F17" i="14"/>
  <c r="G17" i="14"/>
  <c r="H17" i="14"/>
  <c r="I17" i="14"/>
  <c r="L17" i="14"/>
  <c r="B18" i="14"/>
  <c r="D18" i="14"/>
  <c r="E18" i="14"/>
  <c r="F18" i="14"/>
  <c r="G18" i="14"/>
  <c r="H18" i="14"/>
  <c r="I18" i="14"/>
  <c r="L18" i="14"/>
  <c r="B19" i="14"/>
  <c r="D19" i="14"/>
  <c r="E19" i="14"/>
  <c r="F19" i="14"/>
  <c r="G19" i="14"/>
  <c r="H19" i="14"/>
  <c r="I19" i="14"/>
  <c r="L19" i="14"/>
  <c r="B20" i="14"/>
  <c r="D20" i="14"/>
  <c r="E20" i="14"/>
  <c r="F20" i="14"/>
  <c r="G20" i="14"/>
  <c r="H20" i="14"/>
  <c r="I20" i="14"/>
  <c r="L20" i="14"/>
  <c r="B26" i="14"/>
  <c r="C26" i="14"/>
  <c r="D26" i="14"/>
  <c r="E26" i="14"/>
  <c r="F26" i="14"/>
  <c r="H26" i="14"/>
  <c r="I26" i="14"/>
  <c r="K26" i="14"/>
  <c r="L26" i="14"/>
  <c r="M26" i="14"/>
  <c r="B27" i="14"/>
  <c r="C27" i="14"/>
  <c r="D27" i="14"/>
  <c r="E27" i="14"/>
  <c r="F27" i="14"/>
  <c r="H27" i="14"/>
  <c r="K27" i="14"/>
  <c r="I27" i="14"/>
  <c r="L27" i="14"/>
  <c r="M27" i="14"/>
  <c r="B28" i="14"/>
  <c r="C28" i="14"/>
  <c r="D28" i="14"/>
  <c r="E28" i="14"/>
  <c r="F28" i="14"/>
  <c r="H28" i="14"/>
  <c r="I28" i="14"/>
  <c r="K28" i="14"/>
  <c r="L28" i="14"/>
  <c r="M28" i="14"/>
  <c r="B29" i="14"/>
  <c r="C29" i="14"/>
  <c r="D29" i="14"/>
  <c r="E29" i="14"/>
  <c r="F29" i="14"/>
  <c r="H29" i="14"/>
  <c r="K29" i="14"/>
  <c r="I29" i="14"/>
  <c r="L29" i="14"/>
  <c r="M29" i="14"/>
  <c r="B30" i="14"/>
  <c r="C30" i="14"/>
  <c r="D30" i="14"/>
  <c r="E30" i="14"/>
  <c r="F30" i="14"/>
  <c r="H30" i="14"/>
  <c r="I30" i="14"/>
  <c r="K30" i="14"/>
  <c r="L30" i="14"/>
  <c r="M30" i="14"/>
  <c r="B31" i="14"/>
  <c r="C31" i="14"/>
  <c r="D31" i="14"/>
  <c r="E31" i="14"/>
  <c r="F31" i="14"/>
  <c r="H31" i="14"/>
  <c r="I31" i="14"/>
  <c r="L31" i="14"/>
  <c r="M31" i="14"/>
  <c r="B32" i="14"/>
  <c r="C32" i="14"/>
  <c r="D32" i="14"/>
  <c r="E32" i="14"/>
  <c r="F32" i="14"/>
  <c r="H32" i="14"/>
  <c r="I32" i="14"/>
  <c r="K32" i="14"/>
  <c r="L32" i="14"/>
  <c r="M32" i="14"/>
  <c r="B33" i="14"/>
  <c r="C33" i="14"/>
  <c r="D33" i="14"/>
  <c r="E33" i="14"/>
  <c r="F33" i="14"/>
  <c r="H33" i="14"/>
  <c r="I33" i="14"/>
  <c r="L33" i="14"/>
  <c r="M33" i="14"/>
  <c r="B34" i="14"/>
  <c r="C34" i="14"/>
  <c r="D34" i="14"/>
  <c r="E34" i="14"/>
  <c r="F34" i="14"/>
  <c r="H34" i="14"/>
  <c r="I34" i="14"/>
  <c r="K34" i="14"/>
  <c r="L34" i="14"/>
  <c r="M34" i="14"/>
  <c r="B35" i="14"/>
  <c r="C35" i="14"/>
  <c r="D35" i="14"/>
  <c r="E35" i="14"/>
  <c r="F35" i="14"/>
  <c r="H35" i="14"/>
  <c r="I35" i="14"/>
  <c r="L35" i="14"/>
  <c r="M35" i="14"/>
  <c r="B36" i="14"/>
  <c r="C36" i="14"/>
  <c r="D36" i="14"/>
  <c r="E36" i="14"/>
  <c r="F36" i="14"/>
  <c r="H36" i="14"/>
  <c r="I36" i="14"/>
  <c r="K36" i="14"/>
  <c r="L36" i="14"/>
  <c r="M36" i="14"/>
  <c r="B41" i="14"/>
  <c r="C41" i="14"/>
  <c r="D41" i="14"/>
  <c r="E41" i="14"/>
  <c r="F41" i="14"/>
  <c r="H41" i="14"/>
  <c r="I41" i="14"/>
  <c r="K41" i="14"/>
  <c r="L41" i="14"/>
  <c r="M41" i="14"/>
  <c r="B42" i="14"/>
  <c r="C42" i="14"/>
  <c r="D42" i="14"/>
  <c r="E42" i="14"/>
  <c r="F42" i="14"/>
  <c r="H42" i="14"/>
  <c r="I42" i="14"/>
  <c r="K42" i="14"/>
  <c r="L42" i="14"/>
  <c r="M42" i="14"/>
  <c r="B43" i="14"/>
  <c r="C43" i="14"/>
  <c r="D43" i="14"/>
  <c r="E43" i="14"/>
  <c r="F43" i="14"/>
  <c r="H43" i="14"/>
  <c r="I43" i="14"/>
  <c r="K43" i="14"/>
  <c r="L43" i="14"/>
  <c r="M43" i="14"/>
  <c r="B44" i="14"/>
  <c r="C44" i="14"/>
  <c r="D44" i="14"/>
  <c r="E44" i="14"/>
  <c r="F44" i="14"/>
  <c r="H44" i="14"/>
  <c r="I44" i="14"/>
  <c r="K44" i="14"/>
  <c r="L44" i="14"/>
  <c r="M44" i="14"/>
  <c r="B45" i="14"/>
  <c r="C45" i="14"/>
  <c r="D45" i="14"/>
  <c r="E45" i="14"/>
  <c r="F45" i="14"/>
  <c r="H45" i="14"/>
  <c r="K45" i="14"/>
  <c r="I45" i="14"/>
  <c r="L45" i="14"/>
  <c r="M45" i="14"/>
  <c r="B46" i="14"/>
  <c r="C46" i="14"/>
  <c r="D46" i="14"/>
  <c r="E46" i="14"/>
  <c r="F46" i="14"/>
  <c r="H46" i="14"/>
  <c r="I46" i="14"/>
  <c r="K46" i="14"/>
  <c r="L46" i="14"/>
  <c r="M46" i="14"/>
  <c r="B47" i="14"/>
  <c r="C47" i="14"/>
  <c r="D47" i="14"/>
  <c r="E47" i="14"/>
  <c r="F47" i="14"/>
  <c r="H47" i="14"/>
  <c r="K47" i="14"/>
  <c r="I47" i="14"/>
  <c r="L47" i="14"/>
  <c r="M47" i="14"/>
  <c r="B48" i="14"/>
  <c r="C48" i="14"/>
  <c r="D48" i="14"/>
  <c r="E48" i="14"/>
  <c r="F48" i="14"/>
  <c r="H48" i="14"/>
  <c r="I48" i="14"/>
  <c r="K48" i="14"/>
  <c r="L48" i="14"/>
  <c r="M48" i="14"/>
  <c r="B49" i="14"/>
  <c r="C49" i="14"/>
  <c r="D49" i="14"/>
  <c r="E49" i="14"/>
  <c r="F49" i="14"/>
  <c r="H49" i="14"/>
  <c r="I49" i="14"/>
  <c r="K49" i="14"/>
  <c r="L49" i="14"/>
  <c r="M49" i="14"/>
  <c r="B50" i="14"/>
  <c r="C50" i="14"/>
  <c r="D50" i="14"/>
  <c r="E50" i="14"/>
  <c r="F50" i="14"/>
  <c r="H50" i="14"/>
  <c r="I50" i="14"/>
  <c r="K50" i="14"/>
  <c r="L50" i="14"/>
  <c r="M50" i="14"/>
  <c r="B51" i="14"/>
  <c r="C51" i="14"/>
  <c r="D51" i="14"/>
  <c r="E51" i="14"/>
  <c r="F51" i="14"/>
  <c r="H51" i="14"/>
  <c r="I51" i="14"/>
  <c r="K51" i="14"/>
  <c r="L51" i="14"/>
  <c r="M51" i="14"/>
  <c r="B56" i="14"/>
  <c r="C56" i="14"/>
  <c r="D56" i="14"/>
  <c r="E56" i="14"/>
  <c r="F56" i="14"/>
  <c r="H56" i="14"/>
  <c r="I56" i="14"/>
  <c r="K56" i="14"/>
  <c r="L56" i="14"/>
  <c r="M56" i="14"/>
  <c r="B57" i="14"/>
  <c r="C57" i="14"/>
  <c r="D57" i="14"/>
  <c r="E57" i="14"/>
  <c r="F57" i="14"/>
  <c r="H57" i="14"/>
  <c r="I57" i="14"/>
  <c r="K57" i="14"/>
  <c r="L57" i="14"/>
  <c r="M57" i="14"/>
  <c r="B58" i="14"/>
  <c r="C58" i="14"/>
  <c r="D58" i="14"/>
  <c r="E58" i="14"/>
  <c r="F58" i="14"/>
  <c r="H58" i="14"/>
  <c r="K58" i="14"/>
  <c r="I58" i="14"/>
  <c r="L58" i="14"/>
  <c r="M58" i="14"/>
  <c r="B59" i="14"/>
  <c r="C59" i="14"/>
  <c r="D59" i="14"/>
  <c r="E59" i="14"/>
  <c r="F59" i="14"/>
  <c r="H59" i="14"/>
  <c r="I59" i="14"/>
  <c r="K59" i="14"/>
  <c r="L59" i="14"/>
  <c r="M59" i="14"/>
  <c r="B60" i="14"/>
  <c r="C60" i="14"/>
  <c r="D60" i="14"/>
  <c r="E60" i="14"/>
  <c r="F60" i="14"/>
  <c r="H60" i="14"/>
  <c r="K60" i="14"/>
  <c r="I60" i="14"/>
  <c r="L60" i="14"/>
  <c r="M60" i="14"/>
  <c r="B61" i="14"/>
  <c r="C61" i="14"/>
  <c r="D61" i="14"/>
  <c r="E61" i="14"/>
  <c r="F61" i="14"/>
  <c r="H61" i="14"/>
  <c r="I61" i="14"/>
  <c r="K61" i="14"/>
  <c r="L61" i="14"/>
  <c r="M61" i="14"/>
  <c r="B62" i="14"/>
  <c r="C62" i="14"/>
  <c r="D62" i="14"/>
  <c r="E62" i="14"/>
  <c r="F62" i="14"/>
  <c r="H62" i="14"/>
  <c r="I62" i="14"/>
  <c r="L62" i="14"/>
  <c r="M62" i="14"/>
  <c r="B63" i="14"/>
  <c r="C63" i="14"/>
  <c r="D63" i="14"/>
  <c r="E63" i="14"/>
  <c r="F63" i="14"/>
  <c r="H63" i="14"/>
  <c r="I63" i="14"/>
  <c r="K63" i="14"/>
  <c r="L63" i="14"/>
  <c r="M63" i="14"/>
  <c r="B64" i="14"/>
  <c r="C64" i="14"/>
  <c r="D64" i="14"/>
  <c r="E64" i="14"/>
  <c r="F64" i="14"/>
  <c r="H64" i="14"/>
  <c r="I64" i="14"/>
  <c r="L64" i="14"/>
  <c r="M64" i="14"/>
  <c r="B65" i="14"/>
  <c r="C65" i="14"/>
  <c r="D65" i="14"/>
  <c r="E65" i="14"/>
  <c r="F65" i="14"/>
  <c r="H65" i="14"/>
  <c r="I65" i="14"/>
  <c r="K65" i="14"/>
  <c r="L65" i="14"/>
  <c r="M65" i="14"/>
  <c r="B66" i="14"/>
  <c r="C66" i="14"/>
  <c r="D66" i="14"/>
  <c r="E66" i="14"/>
  <c r="F66" i="14"/>
  <c r="H66" i="14"/>
  <c r="K66" i="14"/>
  <c r="I66" i="14"/>
  <c r="L66" i="14"/>
  <c r="M66" i="14"/>
  <c r="B71" i="14"/>
  <c r="C71" i="14"/>
  <c r="D71" i="14"/>
  <c r="E71" i="14"/>
  <c r="F71" i="14"/>
  <c r="H71" i="14"/>
  <c r="K71" i="14"/>
  <c r="I71" i="14"/>
  <c r="L71" i="14"/>
  <c r="M71" i="14"/>
  <c r="B72" i="14"/>
  <c r="C72" i="14"/>
  <c r="D72" i="14"/>
  <c r="E72" i="14"/>
  <c r="F72" i="14"/>
  <c r="H72" i="14"/>
  <c r="K72" i="14"/>
  <c r="I72" i="14"/>
  <c r="L72" i="14"/>
  <c r="M72" i="14"/>
  <c r="B73" i="14"/>
  <c r="C73" i="14"/>
  <c r="D73" i="14"/>
  <c r="E73" i="14"/>
  <c r="F73" i="14"/>
  <c r="H73" i="14"/>
  <c r="I73" i="14"/>
  <c r="K73" i="14"/>
  <c r="L73" i="14"/>
  <c r="M73" i="14"/>
  <c r="B74" i="14"/>
  <c r="C74" i="14"/>
  <c r="D74" i="14"/>
  <c r="E74" i="14"/>
  <c r="F74" i="14"/>
  <c r="H74" i="14"/>
  <c r="I74" i="14"/>
  <c r="L74" i="14"/>
  <c r="M74" i="14"/>
  <c r="B75" i="14"/>
  <c r="C75" i="14"/>
  <c r="D75" i="14"/>
  <c r="E75" i="14"/>
  <c r="F75" i="14"/>
  <c r="H75" i="14"/>
  <c r="I75" i="14"/>
  <c r="K75" i="14"/>
  <c r="L75" i="14"/>
  <c r="M75" i="14"/>
  <c r="B76" i="14"/>
  <c r="C76" i="14"/>
  <c r="D76" i="14"/>
  <c r="E76" i="14"/>
  <c r="F76" i="14"/>
  <c r="H76" i="14"/>
  <c r="K76" i="14"/>
  <c r="I76" i="14"/>
  <c r="L76" i="14"/>
  <c r="M76" i="14"/>
  <c r="B77" i="14"/>
  <c r="C77" i="14"/>
  <c r="D77" i="14"/>
  <c r="E77" i="14"/>
  <c r="F77" i="14"/>
  <c r="H77" i="14"/>
  <c r="I77" i="14"/>
  <c r="K77" i="14"/>
  <c r="L77" i="14"/>
  <c r="M77" i="14"/>
  <c r="B78" i="14"/>
  <c r="C78" i="14"/>
  <c r="D78" i="14"/>
  <c r="E78" i="14"/>
  <c r="F78" i="14"/>
  <c r="H78" i="14"/>
  <c r="I78" i="14"/>
  <c r="L78" i="14"/>
  <c r="M78" i="14"/>
  <c r="B79" i="14"/>
  <c r="C79" i="14"/>
  <c r="D79" i="14"/>
  <c r="E79" i="14"/>
  <c r="F79" i="14"/>
  <c r="H79" i="14"/>
  <c r="I79" i="14"/>
  <c r="K79" i="14"/>
  <c r="L79" i="14"/>
  <c r="M79" i="14"/>
  <c r="B80" i="14"/>
  <c r="C80" i="14"/>
  <c r="D80" i="14"/>
  <c r="E80" i="14"/>
  <c r="F80" i="14"/>
  <c r="H80" i="14"/>
  <c r="K80" i="14"/>
  <c r="I80" i="14"/>
  <c r="L80" i="14"/>
  <c r="M80" i="14"/>
  <c r="B81" i="14"/>
  <c r="C81" i="14"/>
  <c r="D81" i="14"/>
  <c r="E81" i="14"/>
  <c r="F81" i="14"/>
  <c r="H81" i="14"/>
  <c r="I81" i="14"/>
  <c r="K81" i="14"/>
  <c r="L81" i="14"/>
  <c r="M81" i="14"/>
  <c r="B86" i="14"/>
  <c r="C86" i="14"/>
  <c r="D86" i="14"/>
  <c r="E86" i="14"/>
  <c r="F86" i="14"/>
  <c r="H86" i="14"/>
  <c r="I86" i="14"/>
  <c r="K86" i="14"/>
  <c r="L86" i="14"/>
  <c r="M86" i="14"/>
  <c r="B87" i="14"/>
  <c r="C87" i="14"/>
  <c r="D87" i="14"/>
  <c r="E87" i="14"/>
  <c r="F87" i="14"/>
  <c r="H87" i="14"/>
  <c r="K87" i="14"/>
  <c r="I87" i="14"/>
  <c r="L87" i="14"/>
  <c r="M87" i="14"/>
  <c r="B88" i="14"/>
  <c r="C88" i="14"/>
  <c r="D88" i="14"/>
  <c r="E88" i="14"/>
  <c r="F88" i="14"/>
  <c r="H88" i="14"/>
  <c r="I88" i="14"/>
  <c r="K88" i="14"/>
  <c r="L88" i="14"/>
  <c r="M88" i="14"/>
  <c r="B89" i="14"/>
  <c r="C89" i="14"/>
  <c r="D89" i="14"/>
  <c r="E89" i="14"/>
  <c r="F89" i="14"/>
  <c r="H89" i="14"/>
  <c r="I89" i="14"/>
  <c r="L89" i="14"/>
  <c r="M89" i="14"/>
  <c r="B90" i="14"/>
  <c r="C90" i="14"/>
  <c r="D90" i="14"/>
  <c r="E90" i="14"/>
  <c r="F90" i="14"/>
  <c r="H90" i="14"/>
  <c r="K90" i="14"/>
  <c r="I90" i="14"/>
  <c r="L90" i="14"/>
  <c r="M90" i="14"/>
  <c r="B91" i="14"/>
  <c r="C91" i="14"/>
  <c r="D91" i="14"/>
  <c r="E91" i="14"/>
  <c r="F91" i="14"/>
  <c r="H91" i="14"/>
  <c r="K91" i="14"/>
  <c r="I91" i="14"/>
  <c r="L91" i="14"/>
  <c r="M91" i="14"/>
  <c r="B92" i="14"/>
  <c r="C92" i="14"/>
  <c r="D92" i="14"/>
  <c r="E92" i="14"/>
  <c r="F92" i="14"/>
  <c r="H92" i="14"/>
  <c r="I92" i="14"/>
  <c r="K92" i="14"/>
  <c r="L92" i="14"/>
  <c r="M92" i="14"/>
  <c r="B93" i="14"/>
  <c r="C93" i="14"/>
  <c r="D93" i="14"/>
  <c r="E93" i="14"/>
  <c r="F93" i="14"/>
  <c r="H93" i="14"/>
  <c r="I93" i="14"/>
  <c r="L93" i="14"/>
  <c r="M93" i="14"/>
  <c r="B94" i="14"/>
  <c r="C94" i="14"/>
  <c r="D94" i="14"/>
  <c r="E94" i="14"/>
  <c r="F94" i="14"/>
  <c r="H94" i="14"/>
  <c r="K94" i="14"/>
  <c r="I94" i="14"/>
  <c r="L94" i="14"/>
  <c r="M94" i="14"/>
  <c r="B95" i="14"/>
  <c r="C95" i="14"/>
  <c r="D95" i="14"/>
  <c r="E95" i="14"/>
  <c r="F95" i="14"/>
  <c r="H95" i="14"/>
  <c r="K95" i="14"/>
  <c r="I95" i="14"/>
  <c r="L95" i="14"/>
  <c r="M95" i="14"/>
  <c r="B96" i="14"/>
  <c r="C96" i="14"/>
  <c r="D96" i="14"/>
  <c r="E96" i="14"/>
  <c r="F96" i="14"/>
  <c r="H96" i="14"/>
  <c r="K96" i="14"/>
  <c r="I96" i="14"/>
  <c r="L96" i="14"/>
  <c r="M96" i="14"/>
  <c r="B101" i="14"/>
  <c r="C101" i="14"/>
  <c r="D101" i="14"/>
  <c r="E101" i="14"/>
  <c r="F101" i="14"/>
  <c r="H101" i="14"/>
  <c r="K101" i="14"/>
  <c r="I101" i="14"/>
  <c r="L101" i="14"/>
  <c r="M101" i="14"/>
  <c r="B102" i="14"/>
  <c r="C102" i="14"/>
  <c r="D102" i="14"/>
  <c r="E102" i="14"/>
  <c r="F102" i="14"/>
  <c r="H102" i="14"/>
  <c r="I102" i="14"/>
  <c r="K102" i="14"/>
  <c r="L102" i="14"/>
  <c r="M102" i="14"/>
  <c r="B103" i="14"/>
  <c r="C103" i="14"/>
  <c r="D103" i="14"/>
  <c r="E103" i="14"/>
  <c r="F103" i="14"/>
  <c r="H103" i="14"/>
  <c r="I103" i="14"/>
  <c r="K103" i="14"/>
  <c r="L103" i="14"/>
  <c r="M103" i="14"/>
  <c r="B104" i="14"/>
  <c r="C104" i="14"/>
  <c r="D104" i="14"/>
  <c r="E104" i="14"/>
  <c r="F104" i="14"/>
  <c r="H104" i="14"/>
  <c r="I104" i="14"/>
  <c r="L104" i="14"/>
  <c r="M104" i="14"/>
  <c r="B105" i="14"/>
  <c r="C105" i="14"/>
  <c r="D105" i="14"/>
  <c r="E105" i="14"/>
  <c r="F105" i="14"/>
  <c r="H105" i="14"/>
  <c r="I105" i="14"/>
  <c r="K105" i="14"/>
  <c r="L105" i="14"/>
  <c r="M105" i="14"/>
  <c r="B106" i="14"/>
  <c r="C106" i="14"/>
  <c r="D106" i="14"/>
  <c r="E106" i="14"/>
  <c r="F106" i="14"/>
  <c r="H106" i="14"/>
  <c r="K106" i="14"/>
  <c r="I106" i="14"/>
  <c r="L106" i="14"/>
  <c r="M106" i="14"/>
  <c r="B107" i="14"/>
  <c r="C107" i="14"/>
  <c r="D107" i="14"/>
  <c r="E107" i="14"/>
  <c r="F107" i="14"/>
  <c r="H107" i="14"/>
  <c r="I107" i="14"/>
  <c r="K107" i="14"/>
  <c r="L107" i="14"/>
  <c r="M107" i="14"/>
  <c r="B108" i="14"/>
  <c r="C108" i="14"/>
  <c r="D108" i="14"/>
  <c r="E108" i="14"/>
  <c r="F108" i="14"/>
  <c r="H108" i="14"/>
  <c r="K108" i="14"/>
  <c r="I108" i="14"/>
  <c r="L108" i="14"/>
  <c r="M108" i="14"/>
  <c r="B109" i="14"/>
  <c r="C109" i="14"/>
  <c r="D109" i="14"/>
  <c r="E109" i="14"/>
  <c r="F109" i="14"/>
  <c r="H109" i="14"/>
  <c r="I109" i="14"/>
  <c r="K109" i="14"/>
  <c r="L109" i="14"/>
  <c r="M109" i="14"/>
  <c r="B110" i="14"/>
  <c r="C110" i="14"/>
  <c r="D110" i="14"/>
  <c r="E110" i="14"/>
  <c r="F110" i="14"/>
  <c r="H110" i="14"/>
  <c r="I110" i="14"/>
  <c r="L110" i="14"/>
  <c r="M110" i="14"/>
  <c r="B111" i="14"/>
  <c r="C111" i="14"/>
  <c r="D111" i="14"/>
  <c r="E111" i="14"/>
  <c r="F111" i="14"/>
  <c r="H111" i="14"/>
  <c r="I111" i="14"/>
  <c r="K111" i="14"/>
  <c r="L111" i="14"/>
  <c r="M111" i="14"/>
  <c r="B116" i="14"/>
  <c r="C116" i="14"/>
  <c r="D116" i="14"/>
  <c r="E116" i="14"/>
  <c r="F116" i="14"/>
  <c r="H116" i="14"/>
  <c r="I116" i="14"/>
  <c r="K116" i="14"/>
  <c r="L116" i="14"/>
  <c r="M116" i="14"/>
  <c r="B117" i="14"/>
  <c r="C117" i="14"/>
  <c r="D117" i="14"/>
  <c r="E117" i="14"/>
  <c r="F117" i="14"/>
  <c r="H117" i="14"/>
  <c r="I117" i="14"/>
  <c r="K117" i="14"/>
  <c r="L117" i="14"/>
  <c r="M117" i="14"/>
  <c r="B118" i="14"/>
  <c r="C118" i="14"/>
  <c r="D118" i="14"/>
  <c r="E118" i="14"/>
  <c r="F118" i="14"/>
  <c r="H118" i="14"/>
  <c r="K118" i="14"/>
  <c r="I118" i="14"/>
  <c r="L118" i="14"/>
  <c r="M118" i="14"/>
  <c r="B119" i="14"/>
  <c r="C119" i="14"/>
  <c r="D119" i="14"/>
  <c r="E119" i="14"/>
  <c r="F119" i="14"/>
  <c r="H119" i="14"/>
  <c r="K119" i="14"/>
  <c r="I119" i="14"/>
  <c r="L119" i="14"/>
  <c r="M119" i="14"/>
  <c r="B120" i="14"/>
  <c r="C120" i="14"/>
  <c r="D120" i="14"/>
  <c r="E120" i="14"/>
  <c r="F120" i="14"/>
  <c r="H120" i="14"/>
  <c r="K120" i="14"/>
  <c r="I120" i="14"/>
  <c r="L120" i="14"/>
  <c r="M120" i="14"/>
  <c r="B121" i="14"/>
  <c r="C121" i="14"/>
  <c r="D121" i="14"/>
  <c r="E121" i="14"/>
  <c r="F121" i="14"/>
  <c r="H121" i="14"/>
  <c r="K121" i="14"/>
  <c r="I121" i="14"/>
  <c r="L121" i="14"/>
  <c r="M121" i="14"/>
  <c r="B122" i="14"/>
  <c r="C122" i="14"/>
  <c r="D122" i="14"/>
  <c r="E122" i="14"/>
  <c r="F122" i="14"/>
  <c r="H122" i="14"/>
  <c r="K122" i="14"/>
  <c r="I122" i="14"/>
  <c r="L122" i="14"/>
  <c r="M122" i="14"/>
  <c r="B123" i="14"/>
  <c r="C123" i="14"/>
  <c r="D123" i="14"/>
  <c r="E123" i="14"/>
  <c r="F123" i="14"/>
  <c r="H123" i="14"/>
  <c r="K123" i="14"/>
  <c r="I123" i="14"/>
  <c r="L123" i="14"/>
  <c r="M123" i="14"/>
  <c r="B124" i="14"/>
  <c r="C124" i="14"/>
  <c r="D124" i="14"/>
  <c r="E124" i="14"/>
  <c r="F124" i="14"/>
  <c r="H124" i="14"/>
  <c r="I124" i="14"/>
  <c r="K124" i="14"/>
  <c r="L124" i="14"/>
  <c r="M124" i="14"/>
  <c r="B125" i="14"/>
  <c r="C125" i="14"/>
  <c r="D125" i="14"/>
  <c r="E125" i="14"/>
  <c r="F125" i="14"/>
  <c r="H125" i="14"/>
  <c r="K125" i="14"/>
  <c r="I125" i="14"/>
  <c r="L125" i="14"/>
  <c r="M125" i="14"/>
  <c r="B126" i="14"/>
  <c r="C126" i="14"/>
  <c r="D126" i="14"/>
  <c r="E126" i="14"/>
  <c r="F126" i="14"/>
  <c r="H126" i="14"/>
  <c r="I126" i="14"/>
  <c r="K126" i="14"/>
  <c r="L126" i="14"/>
  <c r="M126" i="14"/>
  <c r="B131" i="14"/>
  <c r="C131" i="14"/>
  <c r="D131" i="14"/>
  <c r="E131" i="14"/>
  <c r="F131" i="14"/>
  <c r="H131" i="14"/>
  <c r="I131" i="14"/>
  <c r="K131" i="14"/>
  <c r="L131" i="14"/>
  <c r="M131" i="14"/>
  <c r="B132" i="14"/>
  <c r="C132" i="14"/>
  <c r="D132" i="14"/>
  <c r="E132" i="14"/>
  <c r="F132" i="14"/>
  <c r="H132" i="14"/>
  <c r="I132" i="14"/>
  <c r="L132" i="14"/>
  <c r="M132" i="14"/>
  <c r="B133" i="14"/>
  <c r="C133" i="14"/>
  <c r="D133" i="14"/>
  <c r="E133" i="14"/>
  <c r="F133" i="14"/>
  <c r="H133" i="14"/>
  <c r="I133" i="14"/>
  <c r="K133" i="14"/>
  <c r="L133" i="14"/>
  <c r="M133" i="14"/>
  <c r="B134" i="14"/>
  <c r="C134" i="14"/>
  <c r="D134" i="14"/>
  <c r="E134" i="14"/>
  <c r="F134" i="14"/>
  <c r="H134" i="14"/>
  <c r="K134" i="14"/>
  <c r="I134" i="14"/>
  <c r="L134" i="14"/>
  <c r="M134" i="14"/>
  <c r="B135" i="14"/>
  <c r="C135" i="14"/>
  <c r="D135" i="14"/>
  <c r="E135" i="14"/>
  <c r="F135" i="14"/>
  <c r="H135" i="14"/>
  <c r="I135" i="14"/>
  <c r="K135" i="14"/>
  <c r="L135" i="14"/>
  <c r="M135" i="14"/>
  <c r="B136" i="14"/>
  <c r="C136" i="14"/>
  <c r="D136" i="14"/>
  <c r="E136" i="14"/>
  <c r="F136" i="14"/>
  <c r="H136" i="14"/>
  <c r="I136" i="14"/>
  <c r="L136" i="14"/>
  <c r="M136" i="14"/>
  <c r="B137" i="14"/>
  <c r="C137" i="14"/>
  <c r="D137" i="14"/>
  <c r="E137" i="14"/>
  <c r="F137" i="14"/>
  <c r="H137" i="14"/>
  <c r="I137" i="14"/>
  <c r="K137" i="14"/>
  <c r="L137" i="14"/>
  <c r="M137" i="14"/>
  <c r="B138" i="14"/>
  <c r="C138" i="14"/>
  <c r="D138" i="14"/>
  <c r="E138" i="14"/>
  <c r="F138" i="14"/>
  <c r="H138" i="14"/>
  <c r="K138" i="14"/>
  <c r="I138" i="14"/>
  <c r="L138" i="14"/>
  <c r="M138" i="14"/>
  <c r="B139" i="14"/>
  <c r="C139" i="14"/>
  <c r="D139" i="14"/>
  <c r="E139" i="14"/>
  <c r="F139" i="14"/>
  <c r="H139" i="14"/>
  <c r="I139" i="14"/>
  <c r="K139" i="14"/>
  <c r="L139" i="14"/>
  <c r="M139" i="14"/>
  <c r="B140" i="14"/>
  <c r="C140" i="14"/>
  <c r="D140" i="14"/>
  <c r="E140" i="14"/>
  <c r="F140" i="14"/>
  <c r="H140" i="14"/>
  <c r="I140" i="14"/>
  <c r="L140" i="14"/>
  <c r="M140" i="14"/>
  <c r="B141" i="14"/>
  <c r="C141" i="14"/>
  <c r="D141" i="14"/>
  <c r="E141" i="14"/>
  <c r="F141" i="14"/>
  <c r="H141" i="14"/>
  <c r="I141" i="14"/>
  <c r="K141" i="14"/>
  <c r="L141" i="14"/>
  <c r="M141" i="14"/>
  <c r="B146" i="14"/>
  <c r="C146" i="14"/>
  <c r="D146" i="14"/>
  <c r="E146" i="14"/>
  <c r="F146" i="14"/>
  <c r="H146" i="14"/>
  <c r="I146" i="14"/>
  <c r="K146" i="14"/>
  <c r="L146" i="14"/>
  <c r="M146" i="14"/>
  <c r="B147" i="14"/>
  <c r="C147" i="14"/>
  <c r="D147" i="14"/>
  <c r="E147" i="14"/>
  <c r="F147" i="14"/>
  <c r="H147" i="14"/>
  <c r="I147" i="14"/>
  <c r="K147" i="14"/>
  <c r="L147" i="14"/>
  <c r="M147" i="14"/>
  <c r="B148" i="14"/>
  <c r="C148" i="14"/>
  <c r="D148" i="14"/>
  <c r="E148" i="14"/>
  <c r="F148" i="14"/>
  <c r="H148" i="14"/>
  <c r="K148" i="14"/>
  <c r="I148" i="14"/>
  <c r="L148" i="14"/>
  <c r="M148" i="14"/>
  <c r="B149" i="14"/>
  <c r="C149" i="14"/>
  <c r="D149" i="14"/>
  <c r="E149" i="14"/>
  <c r="F149" i="14"/>
  <c r="H149" i="14"/>
  <c r="I149" i="14"/>
  <c r="K149" i="14"/>
  <c r="L149" i="14"/>
  <c r="M149" i="14"/>
  <c r="B150" i="14"/>
  <c r="C150" i="14"/>
  <c r="D150" i="14"/>
  <c r="E150" i="14"/>
  <c r="F150" i="14"/>
  <c r="H150" i="14"/>
  <c r="K150" i="14"/>
  <c r="I150" i="14"/>
  <c r="L150" i="14"/>
  <c r="M150" i="14"/>
  <c r="B151" i="14"/>
  <c r="C151" i="14"/>
  <c r="D151" i="14"/>
  <c r="E151" i="14"/>
  <c r="F151" i="14"/>
  <c r="H151" i="14"/>
  <c r="I151" i="14"/>
  <c r="K151" i="14"/>
  <c r="L151" i="14"/>
  <c r="M151" i="14"/>
  <c r="B152" i="14"/>
  <c r="C152" i="14"/>
  <c r="D152" i="14"/>
  <c r="E152" i="14"/>
  <c r="F152" i="14"/>
  <c r="H152" i="14"/>
  <c r="K152" i="14"/>
  <c r="I152" i="14"/>
  <c r="L152" i="14"/>
  <c r="M152" i="14"/>
  <c r="B153" i="14"/>
  <c r="C153" i="14"/>
  <c r="D153" i="14"/>
  <c r="E153" i="14"/>
  <c r="F153" i="14"/>
  <c r="H153" i="14"/>
  <c r="I153" i="14"/>
  <c r="K153" i="14"/>
  <c r="L153" i="14"/>
  <c r="M153" i="14"/>
  <c r="B154" i="14"/>
  <c r="C154" i="14"/>
  <c r="D154" i="14"/>
  <c r="E154" i="14"/>
  <c r="F154" i="14"/>
  <c r="H154" i="14"/>
  <c r="K154" i="14"/>
  <c r="I154" i="14"/>
  <c r="L154" i="14"/>
  <c r="M154" i="14"/>
  <c r="B155" i="14"/>
  <c r="C155" i="14"/>
  <c r="D155" i="14"/>
  <c r="E155" i="14"/>
  <c r="F155" i="14"/>
  <c r="H155" i="14"/>
  <c r="I155" i="14"/>
  <c r="K155" i="14"/>
  <c r="L155" i="14"/>
  <c r="M155" i="14"/>
  <c r="B156" i="14"/>
  <c r="C156" i="14"/>
  <c r="D156" i="14"/>
  <c r="E156" i="14"/>
  <c r="F156" i="14"/>
  <c r="H156" i="14"/>
  <c r="K156" i="14"/>
  <c r="I156" i="14"/>
  <c r="L156" i="14"/>
  <c r="M156" i="14"/>
  <c r="B161" i="14"/>
  <c r="C161" i="14"/>
  <c r="D161" i="14"/>
  <c r="E161" i="14"/>
  <c r="F161" i="14"/>
  <c r="H161" i="14"/>
  <c r="I161" i="14"/>
  <c r="L161" i="14"/>
  <c r="M161" i="14"/>
  <c r="B162" i="14"/>
  <c r="C162" i="14"/>
  <c r="D162" i="14"/>
  <c r="E162" i="14"/>
  <c r="F162" i="14"/>
  <c r="H162" i="14"/>
  <c r="I162" i="14"/>
  <c r="K162" i="14"/>
  <c r="L162" i="14"/>
  <c r="M162" i="14"/>
  <c r="B163" i="14"/>
  <c r="C163" i="14"/>
  <c r="D163" i="14"/>
  <c r="E163" i="14"/>
  <c r="F163" i="14"/>
  <c r="H163" i="14"/>
  <c r="I163" i="14"/>
  <c r="L163" i="14"/>
  <c r="M163" i="14"/>
  <c r="B164" i="14"/>
  <c r="C164" i="14"/>
  <c r="D164" i="14"/>
  <c r="E164" i="14"/>
  <c r="F164" i="14"/>
  <c r="H164" i="14"/>
  <c r="K164" i="14"/>
  <c r="I164" i="14"/>
  <c r="L164" i="14"/>
  <c r="M164" i="14"/>
  <c r="B165" i="14"/>
  <c r="C165" i="14"/>
  <c r="D165" i="14"/>
  <c r="E165" i="14"/>
  <c r="F165" i="14"/>
  <c r="H165" i="14"/>
  <c r="K165" i="14"/>
  <c r="I165" i="14"/>
  <c r="L165" i="14"/>
  <c r="M165" i="14"/>
  <c r="B166" i="14"/>
  <c r="C166" i="14"/>
  <c r="D166" i="14"/>
  <c r="E166" i="14"/>
  <c r="F166" i="14"/>
  <c r="H166" i="14"/>
  <c r="I166" i="14"/>
  <c r="K166" i="14"/>
  <c r="L166" i="14"/>
  <c r="M166" i="14"/>
  <c r="B167" i="14"/>
  <c r="C167" i="14"/>
  <c r="D167" i="14"/>
  <c r="E167" i="14"/>
  <c r="F167" i="14"/>
  <c r="H167" i="14"/>
  <c r="K167" i="14"/>
  <c r="I167" i="14"/>
  <c r="L167" i="14"/>
  <c r="M167" i="14"/>
  <c r="B168" i="14"/>
  <c r="C168" i="14"/>
  <c r="D168" i="14"/>
  <c r="E168" i="14"/>
  <c r="F168" i="14"/>
  <c r="H168" i="14"/>
  <c r="K168" i="14"/>
  <c r="I168" i="14"/>
  <c r="L168" i="14"/>
  <c r="M168" i="14"/>
  <c r="B169" i="14"/>
  <c r="C169" i="14"/>
  <c r="D169" i="14"/>
  <c r="E169" i="14"/>
  <c r="F169" i="14"/>
  <c r="H169" i="14"/>
  <c r="K169" i="14"/>
  <c r="I169" i="14"/>
  <c r="L169" i="14"/>
  <c r="M169" i="14"/>
  <c r="B170" i="14"/>
  <c r="C170" i="14"/>
  <c r="D170" i="14"/>
  <c r="E170" i="14"/>
  <c r="F170" i="14"/>
  <c r="H170" i="14"/>
  <c r="K170" i="14"/>
  <c r="I170" i="14"/>
  <c r="L170" i="14"/>
  <c r="M170" i="14"/>
  <c r="B171" i="14"/>
  <c r="C171" i="14"/>
  <c r="D171" i="14"/>
  <c r="E171" i="14"/>
  <c r="F171" i="14"/>
  <c r="H171" i="14"/>
  <c r="K171" i="14"/>
  <c r="I171" i="14"/>
  <c r="L171" i="14"/>
  <c r="M171" i="14"/>
  <c r="E8" i="2"/>
  <c r="L8" i="2"/>
  <c r="E9" i="2"/>
  <c r="L9" i="2"/>
  <c r="E10" i="2"/>
  <c r="L10" i="2"/>
  <c r="E11" i="2"/>
  <c r="L11" i="2"/>
  <c r="E12" i="2"/>
  <c r="L12" i="2"/>
  <c r="E13" i="2"/>
  <c r="L13" i="2"/>
  <c r="E14" i="2"/>
  <c r="L14" i="2"/>
  <c r="E15" i="2"/>
  <c r="L15" i="2"/>
  <c r="E16" i="2"/>
  <c r="L16" i="2"/>
  <c r="E17" i="2"/>
  <c r="L17" i="2"/>
  <c r="E18" i="2"/>
  <c r="L18" i="2"/>
  <c r="E19" i="2"/>
  <c r="L19" i="2"/>
  <c r="E20" i="2"/>
  <c r="L20" i="2"/>
  <c r="E21" i="2"/>
  <c r="L21" i="2"/>
  <c r="E22" i="2"/>
  <c r="L22" i="2"/>
  <c r="E23" i="2"/>
  <c r="L23" i="2"/>
  <c r="E24" i="2"/>
  <c r="L24" i="2"/>
  <c r="E25" i="2"/>
  <c r="L25" i="2"/>
  <c r="E26" i="2"/>
  <c r="L26" i="2"/>
  <c r="E27" i="2"/>
  <c r="L27" i="2"/>
  <c r="O28" i="2"/>
  <c r="N44" i="2"/>
  <c r="N60" i="2"/>
  <c r="N45" i="2"/>
  <c r="N46" i="2"/>
  <c r="N47" i="2"/>
  <c r="N48" i="2"/>
  <c r="N49" i="2"/>
  <c r="N50" i="2"/>
  <c r="N51" i="2"/>
  <c r="N52" i="2"/>
  <c r="N53" i="2"/>
  <c r="N54" i="2"/>
  <c r="N55" i="2"/>
  <c r="N56" i="2"/>
  <c r="N57" i="2"/>
  <c r="N58" i="2"/>
  <c r="N59" i="2"/>
  <c r="F74" i="2"/>
  <c r="F77" i="2"/>
  <c r="F78" i="2"/>
  <c r="F79" i="2"/>
  <c r="F84" i="2"/>
  <c r="F82" i="2"/>
  <c r="F83" i="2"/>
  <c r="F90" i="2"/>
  <c r="F105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E113" i="2"/>
  <c r="J113" i="2"/>
  <c r="E114" i="2"/>
  <c r="J114" i="2"/>
  <c r="E115" i="2"/>
  <c r="J115" i="2"/>
  <c r="E116" i="2"/>
  <c r="J116" i="2"/>
  <c r="E117" i="2"/>
  <c r="J117" i="2"/>
  <c r="E118" i="2"/>
  <c r="J118" i="2"/>
  <c r="E119" i="2"/>
  <c r="J119" i="2"/>
  <c r="E120" i="2"/>
  <c r="J120" i="2"/>
  <c r="E121" i="2"/>
  <c r="J121" i="2"/>
  <c r="E122" i="2"/>
  <c r="J122" i="2"/>
  <c r="E123" i="2"/>
  <c r="J123" i="2"/>
  <c r="E124" i="2"/>
  <c r="J124" i="2"/>
  <c r="E125" i="2"/>
  <c r="J125" i="2"/>
  <c r="E126" i="2"/>
  <c r="J126" i="2"/>
  <c r="E127" i="2"/>
  <c r="J127" i="2"/>
  <c r="E128" i="2"/>
  <c r="J128" i="2"/>
  <c r="E129" i="2"/>
  <c r="J129" i="2"/>
  <c r="E130" i="2"/>
  <c r="J130" i="2"/>
  <c r="E131" i="2"/>
  <c r="J131" i="2"/>
  <c r="E132" i="2"/>
  <c r="J132" i="2"/>
  <c r="M133" i="2"/>
  <c r="Q19" i="15"/>
  <c r="Q20" i="15"/>
  <c r="Q21" i="15"/>
  <c r="Q22" i="15"/>
  <c r="Q23" i="15"/>
  <c r="Q24" i="15"/>
  <c r="Q25" i="15"/>
  <c r="Q26" i="15"/>
  <c r="Q27" i="15"/>
  <c r="Q28" i="15"/>
  <c r="Q29" i="15"/>
  <c r="Q30" i="15"/>
  <c r="Q31" i="15"/>
  <c r="Q32" i="15"/>
  <c r="Q33" i="15"/>
  <c r="Q34" i="15"/>
  <c r="Q35" i="15"/>
  <c r="Q36" i="15"/>
  <c r="Q37" i="15"/>
  <c r="Q38" i="15"/>
  <c r="Q39" i="15"/>
  <c r="Q40" i="15"/>
  <c r="Q41" i="15"/>
  <c r="Q42" i="15"/>
  <c r="Q43" i="15"/>
  <c r="Q44" i="15"/>
  <c r="Q45" i="15"/>
  <c r="Q46" i="15"/>
  <c r="Q47" i="15"/>
  <c r="Q48" i="15"/>
  <c r="E6" i="13"/>
  <c r="J7" i="13"/>
  <c r="O7" i="13"/>
  <c r="O7" i="14"/>
  <c r="Z7" i="13"/>
  <c r="AD7" i="13"/>
  <c r="AG4" i="13"/>
  <c r="Z8" i="13"/>
  <c r="AG8" i="13"/>
  <c r="Z9" i="13"/>
  <c r="AA9" i="13"/>
  <c r="H11" i="13"/>
  <c r="K11" i="14"/>
  <c r="J11" i="13"/>
  <c r="W11" i="13"/>
  <c r="X11" i="13"/>
  <c r="Y11" i="13"/>
  <c r="Z11" i="13"/>
  <c r="AG11" i="13"/>
  <c r="AP11" i="13"/>
  <c r="AQ11" i="13"/>
  <c r="H12" i="13"/>
  <c r="K12" i="14"/>
  <c r="J12" i="13"/>
  <c r="W12" i="13"/>
  <c r="X12" i="13"/>
  <c r="Y12" i="13"/>
  <c r="Z12" i="13"/>
  <c r="AA12" i="13"/>
  <c r="AG12" i="13"/>
  <c r="AQ12" i="13"/>
  <c r="H13" i="13"/>
  <c r="K13" i="14"/>
  <c r="J13" i="13"/>
  <c r="S13" i="14"/>
  <c r="W13" i="13"/>
  <c r="X13" i="13"/>
  <c r="Y13" i="13"/>
  <c r="Z13" i="13"/>
  <c r="AP13" i="13"/>
  <c r="AQ13" i="13"/>
  <c r="H14" i="13"/>
  <c r="K14" i="14"/>
  <c r="J14" i="13"/>
  <c r="W14" i="13"/>
  <c r="X14" i="13"/>
  <c r="Y14" i="13"/>
  <c r="Z14" i="13"/>
  <c r="AP14" i="13"/>
  <c r="AQ14" i="13"/>
  <c r="H15" i="13"/>
  <c r="K15" i="14"/>
  <c r="J15" i="13"/>
  <c r="W15" i="13"/>
  <c r="X15" i="13"/>
  <c r="Y15" i="13"/>
  <c r="Z15" i="13"/>
  <c r="AP15" i="13"/>
  <c r="AQ15" i="13"/>
  <c r="H16" i="13"/>
  <c r="K16" i="14"/>
  <c r="J16" i="13"/>
  <c r="W16" i="13"/>
  <c r="X16" i="13"/>
  <c r="Y16" i="13"/>
  <c r="Z16" i="13"/>
  <c r="AQ16" i="13"/>
  <c r="H17" i="13"/>
  <c r="K17" i="14"/>
  <c r="J17" i="13"/>
  <c r="W17" i="13"/>
  <c r="X17" i="13"/>
  <c r="Y17" i="13"/>
  <c r="Z17" i="13"/>
  <c r="AG17" i="13"/>
  <c r="AP17" i="13"/>
  <c r="AQ17" i="13"/>
  <c r="H18" i="13"/>
  <c r="K18" i="14"/>
  <c r="J18" i="13"/>
  <c r="W18" i="13"/>
  <c r="X18" i="13"/>
  <c r="Y18" i="13"/>
  <c r="Z18" i="13"/>
  <c r="AP18" i="13"/>
  <c r="AQ18" i="13"/>
  <c r="H19" i="13"/>
  <c r="K19" i="14"/>
  <c r="J19" i="13"/>
  <c r="W19" i="13"/>
  <c r="X19" i="13"/>
  <c r="Y19" i="13"/>
  <c r="Z19" i="13"/>
  <c r="AG19" i="13"/>
  <c r="AP19" i="13"/>
  <c r="AQ19" i="13"/>
  <c r="H20" i="13"/>
  <c r="K20" i="14"/>
  <c r="J20" i="13"/>
  <c r="W20" i="13"/>
  <c r="X20" i="13"/>
  <c r="Y20" i="13"/>
  <c r="Z20" i="13"/>
  <c r="AQ20" i="13"/>
  <c r="AQ21" i="13"/>
  <c r="S15" i="14"/>
  <c r="B23" i="13"/>
  <c r="B23" i="14"/>
  <c r="G26" i="13"/>
  <c r="G26" i="14"/>
  <c r="J26" i="13"/>
  <c r="K26" i="13"/>
  <c r="N26" i="13"/>
  <c r="N26" i="14"/>
  <c r="O26" i="13"/>
  <c r="O27" i="14"/>
  <c r="P26" i="13"/>
  <c r="W26" i="13"/>
  <c r="X26" i="13"/>
  <c r="Y26" i="13"/>
  <c r="Z26" i="13"/>
  <c r="AA26" i="13"/>
  <c r="AG26" i="13"/>
  <c r="AM26" i="13"/>
  <c r="AM37" i="13"/>
  <c r="D23" i="13"/>
  <c r="AN26" i="13"/>
  <c r="G27" i="13"/>
  <c r="G27" i="14"/>
  <c r="K27" i="13"/>
  <c r="N27" i="13"/>
  <c r="N27" i="14"/>
  <c r="O27" i="13"/>
  <c r="O28" i="14"/>
  <c r="P27" i="13"/>
  <c r="P28" i="14"/>
  <c r="Q27" i="13"/>
  <c r="Q28" i="14"/>
  <c r="S27" i="13"/>
  <c r="S28" i="14"/>
  <c r="W27" i="13"/>
  <c r="X27" i="13"/>
  <c r="Y27" i="13"/>
  <c r="Z27" i="13"/>
  <c r="AA27" i="13"/>
  <c r="AM27" i="13"/>
  <c r="AN27" i="13"/>
  <c r="AN37" i="13"/>
  <c r="G28" i="13"/>
  <c r="G28" i="14"/>
  <c r="J28" i="13"/>
  <c r="J28" i="14"/>
  <c r="K28" i="13"/>
  <c r="N28" i="13"/>
  <c r="N28" i="14"/>
  <c r="O28" i="13"/>
  <c r="O29" i="14"/>
  <c r="P28" i="13"/>
  <c r="P29" i="14"/>
  <c r="R28" i="13"/>
  <c r="R29" i="14"/>
  <c r="W28" i="13"/>
  <c r="X28" i="13"/>
  <c r="Y28" i="13"/>
  <c r="Z28" i="13"/>
  <c r="AG28" i="13"/>
  <c r="AM28" i="13"/>
  <c r="AN28" i="13"/>
  <c r="G29" i="13"/>
  <c r="K29" i="13"/>
  <c r="N29" i="13"/>
  <c r="N29" i="14"/>
  <c r="O29" i="13"/>
  <c r="S29" i="13"/>
  <c r="S30" i="14"/>
  <c r="P29" i="13"/>
  <c r="P30" i="14"/>
  <c r="W29" i="13"/>
  <c r="X29" i="13"/>
  <c r="Y29" i="13"/>
  <c r="Z29" i="13"/>
  <c r="AM29" i="13"/>
  <c r="AN29" i="13"/>
  <c r="G30" i="13"/>
  <c r="G30" i="14"/>
  <c r="J30" i="13"/>
  <c r="J30" i="14"/>
  <c r="K30" i="13"/>
  <c r="N30" i="13"/>
  <c r="N30" i="14"/>
  <c r="O30" i="13"/>
  <c r="O31" i="14"/>
  <c r="P30" i="13"/>
  <c r="W30" i="13"/>
  <c r="X30" i="13"/>
  <c r="Y30" i="13"/>
  <c r="Z30" i="13"/>
  <c r="AG30" i="13"/>
  <c r="AM30" i="13"/>
  <c r="AN30" i="13"/>
  <c r="G31" i="13"/>
  <c r="G31" i="14"/>
  <c r="K31" i="13"/>
  <c r="N31" i="13"/>
  <c r="N31" i="14"/>
  <c r="O31" i="13"/>
  <c r="O32" i="14"/>
  <c r="P31" i="13"/>
  <c r="P32" i="14"/>
  <c r="Q31" i="13"/>
  <c r="Q32" i="14"/>
  <c r="S31" i="13"/>
  <c r="S32" i="14"/>
  <c r="W31" i="13"/>
  <c r="X31" i="13"/>
  <c r="Y31" i="13"/>
  <c r="Z31" i="13"/>
  <c r="AM31" i="13"/>
  <c r="AN31" i="13"/>
  <c r="G32" i="13"/>
  <c r="G32" i="14"/>
  <c r="J32" i="13"/>
  <c r="J32" i="14"/>
  <c r="K32" i="13"/>
  <c r="N32" i="13"/>
  <c r="N32" i="14"/>
  <c r="O32" i="13"/>
  <c r="O33" i="14"/>
  <c r="P32" i="13"/>
  <c r="R32" i="13"/>
  <c r="R33" i="14"/>
  <c r="W32" i="13"/>
  <c r="X32" i="13"/>
  <c r="Y32" i="13"/>
  <c r="Z32" i="13"/>
  <c r="AG32" i="13"/>
  <c r="AM32" i="13"/>
  <c r="AN32" i="13"/>
  <c r="G33" i="13"/>
  <c r="K33" i="13"/>
  <c r="N33" i="13"/>
  <c r="N33" i="14"/>
  <c r="O33" i="13"/>
  <c r="P33" i="13"/>
  <c r="P34" i="14"/>
  <c r="W33" i="13"/>
  <c r="X33" i="13"/>
  <c r="Y33" i="13"/>
  <c r="Z33" i="13"/>
  <c r="AM33" i="13"/>
  <c r="AN33" i="13"/>
  <c r="G34" i="13"/>
  <c r="G34" i="14"/>
  <c r="J34" i="13"/>
  <c r="J34" i="14"/>
  <c r="K34" i="13"/>
  <c r="N34" i="13"/>
  <c r="N34" i="14"/>
  <c r="O34" i="13"/>
  <c r="O35" i="14"/>
  <c r="P34" i="13"/>
  <c r="R34" i="13"/>
  <c r="R35" i="14"/>
  <c r="W34" i="13"/>
  <c r="X34" i="13"/>
  <c r="Y34" i="13"/>
  <c r="Z34" i="13"/>
  <c r="AG34" i="13"/>
  <c r="AM34" i="13"/>
  <c r="AN34" i="13"/>
  <c r="G35" i="13"/>
  <c r="K35" i="13"/>
  <c r="N35" i="13"/>
  <c r="N35" i="14"/>
  <c r="O35" i="13"/>
  <c r="O36" i="14"/>
  <c r="P35" i="13"/>
  <c r="P36" i="14"/>
  <c r="Q35" i="13"/>
  <c r="Q36" i="14"/>
  <c r="S35" i="13"/>
  <c r="S36" i="14"/>
  <c r="W35" i="13"/>
  <c r="X35" i="13"/>
  <c r="Y35" i="13"/>
  <c r="Z35" i="13"/>
  <c r="AM35" i="13"/>
  <c r="AN35" i="13"/>
  <c r="G36" i="13"/>
  <c r="G36" i="14"/>
  <c r="J36" i="13"/>
  <c r="J36" i="14"/>
  <c r="K36" i="13"/>
  <c r="N36" i="13"/>
  <c r="N36" i="14"/>
  <c r="O36" i="13"/>
  <c r="O37" i="14"/>
  <c r="P36" i="13"/>
  <c r="R36" i="13"/>
  <c r="R37" i="14"/>
  <c r="W36" i="13"/>
  <c r="X36" i="13"/>
  <c r="Y36" i="13"/>
  <c r="Z36" i="13"/>
  <c r="AG36" i="13"/>
  <c r="AM36" i="13"/>
  <c r="AN36" i="13"/>
  <c r="B39" i="13"/>
  <c r="B38" i="14"/>
  <c r="G42" i="13"/>
  <c r="K42" i="13"/>
  <c r="N42" i="13"/>
  <c r="N41" i="14"/>
  <c r="O42" i="13"/>
  <c r="O42" i="14"/>
  <c r="P42" i="13"/>
  <c r="P42" i="14"/>
  <c r="Q42" i="13"/>
  <c r="Q42" i="14"/>
  <c r="W42" i="13"/>
  <c r="X42" i="13"/>
  <c r="Y42" i="13"/>
  <c r="Z42" i="13"/>
  <c r="AG42" i="13"/>
  <c r="AM42" i="13"/>
  <c r="AN42" i="13"/>
  <c r="G43" i="13"/>
  <c r="G42" i="14"/>
  <c r="J43" i="13"/>
  <c r="J42" i="14"/>
  <c r="K43" i="13"/>
  <c r="N43" i="13"/>
  <c r="N42" i="14"/>
  <c r="O43" i="13"/>
  <c r="O43" i="14"/>
  <c r="P43" i="13"/>
  <c r="Q43" i="13"/>
  <c r="Q43" i="14"/>
  <c r="R43" i="13"/>
  <c r="R43" i="14"/>
  <c r="W43" i="13"/>
  <c r="X43" i="13"/>
  <c r="Y43" i="13"/>
  <c r="Z43" i="13"/>
  <c r="AG43" i="13"/>
  <c r="AM43" i="13"/>
  <c r="AN43" i="13"/>
  <c r="G44" i="13"/>
  <c r="K44" i="13"/>
  <c r="N44" i="13"/>
  <c r="N43" i="14"/>
  <c r="O44" i="13"/>
  <c r="P44" i="13"/>
  <c r="P44" i="14"/>
  <c r="S44" i="13"/>
  <c r="S44" i="14"/>
  <c r="W44" i="13"/>
  <c r="X44" i="13"/>
  <c r="Y44" i="13"/>
  <c r="Z44" i="13"/>
  <c r="AM44" i="13"/>
  <c r="AN44" i="13"/>
  <c r="G45" i="13"/>
  <c r="K45" i="13"/>
  <c r="N45" i="13"/>
  <c r="N44" i="14"/>
  <c r="O45" i="13"/>
  <c r="O45" i="14"/>
  <c r="P45" i="13"/>
  <c r="W45" i="13"/>
  <c r="X45" i="13"/>
  <c r="Y45" i="13"/>
  <c r="Z45" i="13"/>
  <c r="AA45" i="13"/>
  <c r="AG45" i="13"/>
  <c r="AM45" i="13"/>
  <c r="AN45" i="13"/>
  <c r="G46" i="13"/>
  <c r="G45" i="14"/>
  <c r="J46" i="13"/>
  <c r="J45" i="14"/>
  <c r="K46" i="13"/>
  <c r="N46" i="13"/>
  <c r="N45" i="14"/>
  <c r="O46" i="13"/>
  <c r="O46" i="14"/>
  <c r="P46" i="13"/>
  <c r="W46" i="13"/>
  <c r="X46" i="13"/>
  <c r="Y46" i="13"/>
  <c r="Z46" i="13"/>
  <c r="AG46" i="13"/>
  <c r="AM46" i="13"/>
  <c r="AN46" i="13"/>
  <c r="G47" i="13"/>
  <c r="G46" i="14"/>
  <c r="J47" i="13"/>
  <c r="J46" i="14"/>
  <c r="K47" i="13"/>
  <c r="N47" i="13"/>
  <c r="N46" i="14"/>
  <c r="O47" i="13"/>
  <c r="O47" i="14"/>
  <c r="P47" i="13"/>
  <c r="Q47" i="13"/>
  <c r="Q47" i="14"/>
  <c r="R47" i="13"/>
  <c r="R47" i="14"/>
  <c r="W47" i="13"/>
  <c r="X47" i="13"/>
  <c r="Y47" i="13"/>
  <c r="Z47" i="13"/>
  <c r="AG47" i="13"/>
  <c r="AM47" i="13"/>
  <c r="AN47" i="13"/>
  <c r="G48" i="13"/>
  <c r="K48" i="13"/>
  <c r="N48" i="13"/>
  <c r="N47" i="14"/>
  <c r="O48" i="13"/>
  <c r="P48" i="13"/>
  <c r="P48" i="14"/>
  <c r="S48" i="13"/>
  <c r="S48" i="14"/>
  <c r="W48" i="13"/>
  <c r="X48" i="13"/>
  <c r="Y48" i="13"/>
  <c r="Z48" i="13"/>
  <c r="AM48" i="13"/>
  <c r="AN48" i="13"/>
  <c r="G49" i="13"/>
  <c r="K49" i="13"/>
  <c r="N49" i="13"/>
  <c r="N48" i="14"/>
  <c r="O49" i="13"/>
  <c r="O49" i="14"/>
  <c r="P49" i="13"/>
  <c r="W49" i="13"/>
  <c r="X49" i="13"/>
  <c r="Y49" i="13"/>
  <c r="Z49" i="13"/>
  <c r="AA49" i="13"/>
  <c r="AG49" i="13"/>
  <c r="AM49" i="13"/>
  <c r="AN49" i="13"/>
  <c r="G50" i="13"/>
  <c r="G49" i="14"/>
  <c r="J50" i="13"/>
  <c r="J49" i="14"/>
  <c r="K50" i="13"/>
  <c r="N50" i="13"/>
  <c r="N49" i="14"/>
  <c r="O50" i="13"/>
  <c r="O50" i="14"/>
  <c r="P50" i="13"/>
  <c r="W50" i="13"/>
  <c r="X50" i="13"/>
  <c r="Y50" i="13"/>
  <c r="Z50" i="13"/>
  <c r="AG50" i="13"/>
  <c r="AM50" i="13"/>
  <c r="AN50" i="13"/>
  <c r="G51" i="13"/>
  <c r="G50" i="14"/>
  <c r="J51" i="13"/>
  <c r="J50" i="14"/>
  <c r="K51" i="13"/>
  <c r="N51" i="13"/>
  <c r="N50" i="14"/>
  <c r="O51" i="13"/>
  <c r="O51" i="14"/>
  <c r="P51" i="13"/>
  <c r="Q51" i="13"/>
  <c r="Q51" i="14"/>
  <c r="R51" i="13"/>
  <c r="R51" i="14"/>
  <c r="W51" i="13"/>
  <c r="X51" i="13"/>
  <c r="Y51" i="13"/>
  <c r="Z51" i="13"/>
  <c r="AG51" i="13"/>
  <c r="AM51" i="13"/>
  <c r="AN51" i="13"/>
  <c r="G52" i="13"/>
  <c r="K52" i="13"/>
  <c r="N52" i="13"/>
  <c r="N51" i="14"/>
  <c r="O52" i="13"/>
  <c r="S52" i="13"/>
  <c r="S52" i="14"/>
  <c r="P52" i="13"/>
  <c r="P52" i="14"/>
  <c r="W52" i="13"/>
  <c r="X52" i="13"/>
  <c r="Y52" i="13"/>
  <c r="Z52" i="13"/>
  <c r="AM52" i="13"/>
  <c r="AN52" i="13"/>
  <c r="K54" i="13"/>
  <c r="B55" i="13"/>
  <c r="B53" i="14"/>
  <c r="G58" i="13"/>
  <c r="G56" i="14"/>
  <c r="J58" i="13"/>
  <c r="K58" i="13"/>
  <c r="N58" i="13"/>
  <c r="N56" i="14"/>
  <c r="O58" i="13"/>
  <c r="O57" i="14"/>
  <c r="P58" i="13"/>
  <c r="W58" i="13"/>
  <c r="X58" i="13"/>
  <c r="Y58" i="13"/>
  <c r="Z58" i="13"/>
  <c r="AG58" i="13"/>
  <c r="AA58" i="13"/>
  <c r="AM58" i="13"/>
  <c r="AN58" i="13"/>
  <c r="G59" i="13"/>
  <c r="G57" i="14"/>
  <c r="J59" i="13"/>
  <c r="J57" i="14"/>
  <c r="K59" i="13"/>
  <c r="N59" i="13"/>
  <c r="N57" i="14"/>
  <c r="O59" i="13"/>
  <c r="O58" i="14"/>
  <c r="P59" i="13"/>
  <c r="P58" i="14"/>
  <c r="Q59" i="13"/>
  <c r="Q58" i="14"/>
  <c r="R59" i="13"/>
  <c r="R58" i="14"/>
  <c r="W59" i="13"/>
  <c r="X59" i="13"/>
  <c r="Y59" i="13"/>
  <c r="Z59" i="13"/>
  <c r="AG59" i="13"/>
  <c r="AM59" i="13"/>
  <c r="AN59" i="13"/>
  <c r="G60" i="13"/>
  <c r="G58" i="14"/>
  <c r="K60" i="13"/>
  <c r="N60" i="13"/>
  <c r="O60" i="13"/>
  <c r="O59" i="14"/>
  <c r="P60" i="13"/>
  <c r="P59" i="14"/>
  <c r="R60" i="13"/>
  <c r="R59" i="14"/>
  <c r="W60" i="13"/>
  <c r="X60" i="13"/>
  <c r="Y60" i="13"/>
  <c r="Z60" i="13"/>
  <c r="AA60" i="13"/>
  <c r="AG60" i="13"/>
  <c r="AM60" i="13"/>
  <c r="AN60" i="13"/>
  <c r="G61" i="13"/>
  <c r="K61" i="13"/>
  <c r="N61" i="13"/>
  <c r="N59" i="14"/>
  <c r="O61" i="13"/>
  <c r="O60" i="14"/>
  <c r="P61" i="13"/>
  <c r="P60" i="14"/>
  <c r="W61" i="13"/>
  <c r="X61" i="13"/>
  <c r="Y61" i="13"/>
  <c r="Z61" i="13"/>
  <c r="AM61" i="13"/>
  <c r="AN61" i="13"/>
  <c r="G62" i="13"/>
  <c r="G60" i="14"/>
  <c r="J62" i="13"/>
  <c r="J60" i="14"/>
  <c r="K62" i="13"/>
  <c r="N62" i="13"/>
  <c r="N60" i="14"/>
  <c r="O62" i="13"/>
  <c r="O61" i="14"/>
  <c r="P62" i="13"/>
  <c r="W62" i="13"/>
  <c r="X62" i="13"/>
  <c r="Y62" i="13"/>
  <c r="Z62" i="13"/>
  <c r="AG62" i="13"/>
  <c r="AA62" i="13"/>
  <c r="AM62" i="13"/>
  <c r="AN62" i="13"/>
  <c r="G63" i="13"/>
  <c r="G61" i="14"/>
  <c r="J63" i="13"/>
  <c r="J61" i="14"/>
  <c r="K63" i="13"/>
  <c r="N63" i="13"/>
  <c r="N61" i="14"/>
  <c r="O63" i="13"/>
  <c r="O62" i="14"/>
  <c r="P63" i="13"/>
  <c r="P62" i="14"/>
  <c r="Q63" i="13"/>
  <c r="Q62" i="14"/>
  <c r="R63" i="13"/>
  <c r="R62" i="14"/>
  <c r="W63" i="13"/>
  <c r="X63" i="13"/>
  <c r="Y63" i="13"/>
  <c r="Z63" i="13"/>
  <c r="AG63" i="13"/>
  <c r="AM63" i="13"/>
  <c r="AN63" i="13"/>
  <c r="G64" i="13"/>
  <c r="G62" i="14"/>
  <c r="K64" i="13"/>
  <c r="N64" i="13"/>
  <c r="O64" i="13"/>
  <c r="O63" i="14"/>
  <c r="P64" i="13"/>
  <c r="P63" i="14"/>
  <c r="W64" i="13"/>
  <c r="X64" i="13"/>
  <c r="Y64" i="13"/>
  <c r="Z64" i="13"/>
  <c r="AA64" i="13"/>
  <c r="AG64" i="13"/>
  <c r="AM64" i="13"/>
  <c r="AN64" i="13"/>
  <c r="G65" i="13"/>
  <c r="K65" i="13"/>
  <c r="N65" i="13"/>
  <c r="N63" i="14"/>
  <c r="O65" i="13"/>
  <c r="P65" i="13"/>
  <c r="P64" i="14"/>
  <c r="W65" i="13"/>
  <c r="X65" i="13"/>
  <c r="Y65" i="13"/>
  <c r="Z65" i="13"/>
  <c r="AM65" i="13"/>
  <c r="AN65" i="13"/>
  <c r="G66" i="13"/>
  <c r="G64" i="14"/>
  <c r="J66" i="13"/>
  <c r="J64" i="14"/>
  <c r="K66" i="13"/>
  <c r="N66" i="13"/>
  <c r="N64" i="14"/>
  <c r="O66" i="13"/>
  <c r="O65" i="14"/>
  <c r="P66" i="13"/>
  <c r="W66" i="13"/>
  <c r="X66" i="13"/>
  <c r="Y66" i="13"/>
  <c r="Z66" i="13"/>
  <c r="AG66" i="13"/>
  <c r="AA66" i="13"/>
  <c r="AM66" i="13"/>
  <c r="AN66" i="13"/>
  <c r="G67" i="13"/>
  <c r="G65" i="14"/>
  <c r="J67" i="13"/>
  <c r="J65" i="14"/>
  <c r="K67" i="13"/>
  <c r="N67" i="13"/>
  <c r="N65" i="14"/>
  <c r="O67" i="13"/>
  <c r="O66" i="14"/>
  <c r="P67" i="13"/>
  <c r="P66" i="14"/>
  <c r="Q67" i="13"/>
  <c r="Q66" i="14"/>
  <c r="R67" i="13"/>
  <c r="R66" i="14"/>
  <c r="W67" i="13"/>
  <c r="X67" i="13"/>
  <c r="Y67" i="13"/>
  <c r="Z67" i="13"/>
  <c r="AG67" i="13"/>
  <c r="AM67" i="13"/>
  <c r="AN67" i="13"/>
  <c r="G68" i="13"/>
  <c r="G66" i="14"/>
  <c r="K68" i="13"/>
  <c r="N68" i="13"/>
  <c r="O68" i="13"/>
  <c r="O67" i="14"/>
  <c r="P68" i="13"/>
  <c r="P67" i="14"/>
  <c r="W68" i="13"/>
  <c r="X68" i="13"/>
  <c r="Y68" i="13"/>
  <c r="Z68" i="13"/>
  <c r="AA68" i="13"/>
  <c r="AG68" i="13"/>
  <c r="AH68" i="13"/>
  <c r="AM68" i="13"/>
  <c r="AN68" i="13"/>
  <c r="AM69" i="13"/>
  <c r="D55" i="13"/>
  <c r="B71" i="13"/>
  <c r="B68" i="14"/>
  <c r="G74" i="13"/>
  <c r="G71" i="14"/>
  <c r="J74" i="13"/>
  <c r="K74" i="13"/>
  <c r="N74" i="13"/>
  <c r="N71" i="14"/>
  <c r="O74" i="13"/>
  <c r="O72" i="14"/>
  <c r="P74" i="13"/>
  <c r="P72" i="14"/>
  <c r="Q74" i="13"/>
  <c r="Q72" i="14"/>
  <c r="R74" i="13"/>
  <c r="R72" i="14"/>
  <c r="W74" i="13"/>
  <c r="X74" i="13"/>
  <c r="Y74" i="13"/>
  <c r="Z74" i="13"/>
  <c r="AG74" i="13"/>
  <c r="AM74" i="13"/>
  <c r="AN74" i="13"/>
  <c r="G75" i="13"/>
  <c r="K75" i="13"/>
  <c r="N75" i="13"/>
  <c r="O75" i="13"/>
  <c r="O73" i="14"/>
  <c r="P75" i="13"/>
  <c r="P73" i="14"/>
  <c r="R75" i="13"/>
  <c r="R73" i="14"/>
  <c r="S75" i="13"/>
  <c r="S73" i="14"/>
  <c r="W75" i="13"/>
  <c r="X75" i="13"/>
  <c r="Y75" i="13"/>
  <c r="Z75" i="13"/>
  <c r="AA75" i="13"/>
  <c r="AG75" i="13"/>
  <c r="AH75" i="13"/>
  <c r="AM75" i="13"/>
  <c r="AN75" i="13"/>
  <c r="G76" i="13"/>
  <c r="G73" i="14"/>
  <c r="J76" i="13"/>
  <c r="J73" i="14"/>
  <c r="K76" i="13"/>
  <c r="N76" i="13"/>
  <c r="N73" i="14"/>
  <c r="O76" i="13"/>
  <c r="O74" i="14"/>
  <c r="P76" i="13"/>
  <c r="S76" i="13"/>
  <c r="S74" i="14"/>
  <c r="W76" i="13"/>
  <c r="X76" i="13"/>
  <c r="Y76" i="13"/>
  <c r="Z76" i="13"/>
  <c r="AM76" i="13"/>
  <c r="AN76" i="13"/>
  <c r="G77" i="13"/>
  <c r="G74" i="14"/>
  <c r="J77" i="13"/>
  <c r="J74" i="14"/>
  <c r="K77" i="13"/>
  <c r="N77" i="13"/>
  <c r="N74" i="14"/>
  <c r="O77" i="13"/>
  <c r="O75" i="14"/>
  <c r="P77" i="13"/>
  <c r="Q77" i="13"/>
  <c r="Q75" i="14"/>
  <c r="W77" i="13"/>
  <c r="X77" i="13"/>
  <c r="Y77" i="13"/>
  <c r="Z77" i="13"/>
  <c r="AG77" i="13"/>
  <c r="AA77" i="13"/>
  <c r="AM77" i="13"/>
  <c r="AN77" i="13"/>
  <c r="G78" i="13"/>
  <c r="G75" i="14"/>
  <c r="J78" i="13"/>
  <c r="J75" i="14"/>
  <c r="K78" i="13"/>
  <c r="N78" i="13"/>
  <c r="N75" i="14"/>
  <c r="O78" i="13"/>
  <c r="O76" i="14"/>
  <c r="P78" i="13"/>
  <c r="Q78" i="13"/>
  <c r="Q76" i="14"/>
  <c r="W78" i="13"/>
  <c r="X78" i="13"/>
  <c r="Y78" i="13"/>
  <c r="Z78" i="13"/>
  <c r="AA78" i="13"/>
  <c r="AG78" i="13"/>
  <c r="AM78" i="13"/>
  <c r="AM85" i="13"/>
  <c r="D71" i="13"/>
  <c r="AN78" i="13"/>
  <c r="G79" i="13"/>
  <c r="K79" i="13"/>
  <c r="N79" i="13"/>
  <c r="N76" i="14"/>
  <c r="O79" i="13"/>
  <c r="O77" i="14"/>
  <c r="P79" i="13"/>
  <c r="P77" i="14"/>
  <c r="Q79" i="13"/>
  <c r="Q77" i="14"/>
  <c r="R79" i="13"/>
  <c r="R77" i="14"/>
  <c r="W79" i="13"/>
  <c r="X79" i="13"/>
  <c r="Y79" i="13"/>
  <c r="Z79" i="13"/>
  <c r="AA79" i="13"/>
  <c r="AG79" i="13"/>
  <c r="AH79" i="13"/>
  <c r="AM79" i="13"/>
  <c r="AN79" i="13"/>
  <c r="AN85" i="13"/>
  <c r="G80" i="13"/>
  <c r="G77" i="14"/>
  <c r="J80" i="13"/>
  <c r="J77" i="14"/>
  <c r="K80" i="13"/>
  <c r="N80" i="13"/>
  <c r="N77" i="14"/>
  <c r="O80" i="13"/>
  <c r="O78" i="14"/>
  <c r="P80" i="13"/>
  <c r="R80" i="13"/>
  <c r="R78" i="14"/>
  <c r="S80" i="13"/>
  <c r="S78" i="14"/>
  <c r="W80" i="13"/>
  <c r="X80" i="13"/>
  <c r="Y80" i="13"/>
  <c r="Z80" i="13"/>
  <c r="AA80" i="13"/>
  <c r="AM80" i="13"/>
  <c r="AN80" i="13"/>
  <c r="G81" i="13"/>
  <c r="G78" i="14"/>
  <c r="K81" i="13"/>
  <c r="N81" i="13"/>
  <c r="N78" i="14"/>
  <c r="O81" i="13"/>
  <c r="O79" i="14"/>
  <c r="P81" i="13"/>
  <c r="S81" i="13"/>
  <c r="S79" i="14"/>
  <c r="W81" i="13"/>
  <c r="X81" i="13"/>
  <c r="Y81" i="13"/>
  <c r="Z81" i="13"/>
  <c r="AM81" i="13"/>
  <c r="AN81" i="13"/>
  <c r="G82" i="13"/>
  <c r="G79" i="14"/>
  <c r="J82" i="13"/>
  <c r="J79" i="14"/>
  <c r="K82" i="13"/>
  <c r="N82" i="13"/>
  <c r="N79" i="14"/>
  <c r="O82" i="13"/>
  <c r="O80" i="14"/>
  <c r="P82" i="13"/>
  <c r="Q82" i="13"/>
  <c r="Q80" i="14"/>
  <c r="W82" i="13"/>
  <c r="X82" i="13"/>
  <c r="Y82" i="13"/>
  <c r="Z82" i="13"/>
  <c r="AA82" i="13"/>
  <c r="AG82" i="13"/>
  <c r="AM82" i="13"/>
  <c r="AN82" i="13"/>
  <c r="G83" i="13"/>
  <c r="K83" i="13"/>
  <c r="N83" i="13"/>
  <c r="N80" i="14"/>
  <c r="O83" i="13"/>
  <c r="O81" i="14"/>
  <c r="P83" i="13"/>
  <c r="P81" i="14"/>
  <c r="Q83" i="13"/>
  <c r="Q81" i="14"/>
  <c r="R83" i="13"/>
  <c r="R81" i="14"/>
  <c r="W83" i="13"/>
  <c r="X83" i="13"/>
  <c r="Y83" i="13"/>
  <c r="Z83" i="13"/>
  <c r="AA83" i="13"/>
  <c r="AG83" i="13"/>
  <c r="AH83" i="13"/>
  <c r="AM83" i="13"/>
  <c r="AN83" i="13"/>
  <c r="G84" i="13"/>
  <c r="G81" i="14"/>
  <c r="J84" i="13"/>
  <c r="J81" i="14"/>
  <c r="K84" i="13"/>
  <c r="N84" i="13"/>
  <c r="N81" i="14"/>
  <c r="O84" i="13"/>
  <c r="O82" i="14"/>
  <c r="P84" i="13"/>
  <c r="R84" i="13"/>
  <c r="R82" i="14"/>
  <c r="S84" i="13"/>
  <c r="S82" i="14"/>
  <c r="W84" i="13"/>
  <c r="X84" i="13"/>
  <c r="Y84" i="13"/>
  <c r="Z84" i="13"/>
  <c r="AA84" i="13"/>
  <c r="AM84" i="13"/>
  <c r="AN84" i="13"/>
  <c r="B87" i="13"/>
  <c r="B83" i="14"/>
  <c r="G90" i="13"/>
  <c r="K90" i="13"/>
  <c r="N90" i="13"/>
  <c r="R90" i="13"/>
  <c r="R87" i="14"/>
  <c r="O90" i="13"/>
  <c r="O87" i="14"/>
  <c r="P90" i="13"/>
  <c r="P87" i="14"/>
  <c r="W90" i="13"/>
  <c r="X90" i="13"/>
  <c r="Y90" i="13"/>
  <c r="Z90" i="13"/>
  <c r="AA90" i="13"/>
  <c r="AM90" i="13"/>
  <c r="AN90" i="13"/>
  <c r="G91" i="13"/>
  <c r="G87" i="14"/>
  <c r="K91" i="13"/>
  <c r="N91" i="13"/>
  <c r="O91" i="13"/>
  <c r="O88" i="14"/>
  <c r="P91" i="13"/>
  <c r="W91" i="13"/>
  <c r="X91" i="13"/>
  <c r="Y91" i="13"/>
  <c r="Z91" i="13"/>
  <c r="AM91" i="13"/>
  <c r="AN91" i="13"/>
  <c r="G92" i="13"/>
  <c r="K92" i="13"/>
  <c r="N92" i="13"/>
  <c r="N88" i="14"/>
  <c r="O92" i="13"/>
  <c r="O89" i="14"/>
  <c r="P92" i="13"/>
  <c r="Q92" i="13"/>
  <c r="Q89" i="14"/>
  <c r="W92" i="13"/>
  <c r="X92" i="13"/>
  <c r="Y92" i="13"/>
  <c r="Z92" i="13"/>
  <c r="AG92" i="13"/>
  <c r="AA92" i="13"/>
  <c r="AM92" i="13"/>
  <c r="AM101" i="13"/>
  <c r="D87" i="13"/>
  <c r="AN92" i="13"/>
  <c r="G93" i="13"/>
  <c r="G89" i="14"/>
  <c r="J93" i="13"/>
  <c r="J89" i="14"/>
  <c r="K93" i="13"/>
  <c r="N93" i="13"/>
  <c r="N89" i="14"/>
  <c r="O93" i="13"/>
  <c r="O90" i="14"/>
  <c r="P93" i="13"/>
  <c r="W93" i="13"/>
  <c r="X93" i="13"/>
  <c r="Y93" i="13"/>
  <c r="Z93" i="13"/>
  <c r="AA93" i="13"/>
  <c r="AG93" i="13"/>
  <c r="AH93" i="13"/>
  <c r="AM93" i="13"/>
  <c r="AN93" i="13"/>
  <c r="G94" i="13"/>
  <c r="K94" i="13"/>
  <c r="N94" i="13"/>
  <c r="N90" i="14"/>
  <c r="O94" i="13"/>
  <c r="O91" i="14"/>
  <c r="P94" i="13"/>
  <c r="P91" i="14"/>
  <c r="S94" i="13"/>
  <c r="S91" i="14"/>
  <c r="W94" i="13"/>
  <c r="X94" i="13"/>
  <c r="Y94" i="13"/>
  <c r="Z94" i="13"/>
  <c r="AM94" i="13"/>
  <c r="AN94" i="13"/>
  <c r="G95" i="13"/>
  <c r="G91" i="14"/>
  <c r="J95" i="13"/>
  <c r="J91" i="14"/>
  <c r="K95" i="13"/>
  <c r="N95" i="13"/>
  <c r="N91" i="14"/>
  <c r="O95" i="13"/>
  <c r="O92" i="14"/>
  <c r="P95" i="13"/>
  <c r="W95" i="13"/>
  <c r="X95" i="13"/>
  <c r="Y95" i="13"/>
  <c r="Z95" i="13"/>
  <c r="AG95" i="13"/>
  <c r="AA95" i="13"/>
  <c r="AM95" i="13"/>
  <c r="AN95" i="13"/>
  <c r="G96" i="13"/>
  <c r="G92" i="14"/>
  <c r="J96" i="13"/>
  <c r="J92" i="14"/>
  <c r="K96" i="13"/>
  <c r="N96" i="13"/>
  <c r="N92" i="14"/>
  <c r="O96" i="13"/>
  <c r="O93" i="14"/>
  <c r="P96" i="13"/>
  <c r="P93" i="14"/>
  <c r="Q96" i="13"/>
  <c r="Q93" i="14"/>
  <c r="R96" i="13"/>
  <c r="R93" i="14"/>
  <c r="W96" i="13"/>
  <c r="X96" i="13"/>
  <c r="Y96" i="13"/>
  <c r="Z96" i="13"/>
  <c r="AA96" i="13"/>
  <c r="AH96" i="13"/>
  <c r="AG96" i="13"/>
  <c r="AM96" i="13"/>
  <c r="AN96" i="13"/>
  <c r="G97" i="13"/>
  <c r="G93" i="14"/>
  <c r="K97" i="13"/>
  <c r="N97" i="13"/>
  <c r="R97" i="13"/>
  <c r="R94" i="14"/>
  <c r="O97" i="13"/>
  <c r="O94" i="14"/>
  <c r="P97" i="13"/>
  <c r="P94" i="14"/>
  <c r="W97" i="13"/>
  <c r="X97" i="13"/>
  <c r="Y97" i="13"/>
  <c r="Z97" i="13"/>
  <c r="AA97" i="13"/>
  <c r="AG97" i="13"/>
  <c r="AM97" i="13"/>
  <c r="AN97" i="13"/>
  <c r="G98" i="13"/>
  <c r="K98" i="13"/>
  <c r="N98" i="13"/>
  <c r="N94" i="14"/>
  <c r="O98" i="13"/>
  <c r="O95" i="14"/>
  <c r="P98" i="13"/>
  <c r="P95" i="14"/>
  <c r="S98" i="13"/>
  <c r="S95" i="14"/>
  <c r="W98" i="13"/>
  <c r="X98" i="13"/>
  <c r="Y98" i="13"/>
  <c r="Z98" i="13"/>
  <c r="AM98" i="13"/>
  <c r="AN98" i="13"/>
  <c r="G99" i="13"/>
  <c r="G95" i="14"/>
  <c r="J99" i="13"/>
  <c r="J95" i="14"/>
  <c r="K99" i="13"/>
  <c r="N99" i="13"/>
  <c r="N95" i="14"/>
  <c r="O99" i="13"/>
  <c r="O96" i="14"/>
  <c r="P99" i="13"/>
  <c r="W99" i="13"/>
  <c r="X99" i="13"/>
  <c r="Y99" i="13"/>
  <c r="Z99" i="13"/>
  <c r="AG99" i="13"/>
  <c r="AA99" i="13"/>
  <c r="AM99" i="13"/>
  <c r="AN99" i="13"/>
  <c r="G100" i="13"/>
  <c r="G96" i="14"/>
  <c r="J100" i="13"/>
  <c r="J96" i="14"/>
  <c r="K100" i="13"/>
  <c r="N100" i="13"/>
  <c r="N96" i="14"/>
  <c r="O100" i="13"/>
  <c r="O97" i="14"/>
  <c r="P100" i="13"/>
  <c r="P97" i="14"/>
  <c r="Q100" i="13"/>
  <c r="Q97" i="14"/>
  <c r="R100" i="13"/>
  <c r="R97" i="14"/>
  <c r="W100" i="13"/>
  <c r="X100" i="13"/>
  <c r="Y100" i="13"/>
  <c r="Z100" i="13"/>
  <c r="AA100" i="13"/>
  <c r="AH100" i="13"/>
  <c r="AG100" i="13"/>
  <c r="AM100" i="13"/>
  <c r="AN100" i="13"/>
  <c r="K102" i="13"/>
  <c r="B103" i="13"/>
  <c r="B98" i="14"/>
  <c r="G106" i="13"/>
  <c r="G101" i="14"/>
  <c r="J106" i="13"/>
  <c r="K106" i="13"/>
  <c r="N106" i="13"/>
  <c r="N101" i="14"/>
  <c r="O106" i="13"/>
  <c r="O102" i="14"/>
  <c r="P106" i="13"/>
  <c r="W106" i="13"/>
  <c r="X106" i="13"/>
  <c r="Y106" i="13"/>
  <c r="Z106" i="13"/>
  <c r="AG106" i="13"/>
  <c r="AA106" i="13"/>
  <c r="AM106" i="13"/>
  <c r="AN106" i="13"/>
  <c r="G107" i="13"/>
  <c r="G102" i="14"/>
  <c r="J107" i="13"/>
  <c r="J102" i="14"/>
  <c r="K107" i="13"/>
  <c r="N107" i="13"/>
  <c r="N102" i="14"/>
  <c r="O107" i="13"/>
  <c r="O103" i="14"/>
  <c r="P107" i="13"/>
  <c r="P103" i="14"/>
  <c r="Q107" i="13"/>
  <c r="Q103" i="14"/>
  <c r="R107" i="13"/>
  <c r="R103" i="14"/>
  <c r="W107" i="13"/>
  <c r="X107" i="13"/>
  <c r="Y107" i="13"/>
  <c r="Z107" i="13"/>
  <c r="AA107" i="13"/>
  <c r="AH107" i="13"/>
  <c r="AG107" i="13"/>
  <c r="AM107" i="13"/>
  <c r="AN107" i="13"/>
  <c r="G108" i="13"/>
  <c r="G103" i="14"/>
  <c r="K108" i="13"/>
  <c r="N108" i="13"/>
  <c r="R108" i="13"/>
  <c r="R104" i="14"/>
  <c r="O108" i="13"/>
  <c r="O104" i="14"/>
  <c r="P108" i="13"/>
  <c r="P104" i="14"/>
  <c r="W108" i="13"/>
  <c r="X108" i="13"/>
  <c r="Y108" i="13"/>
  <c r="Z108" i="13"/>
  <c r="AA108" i="13"/>
  <c r="AG108" i="13"/>
  <c r="AM108" i="13"/>
  <c r="AN108" i="13"/>
  <c r="G109" i="13"/>
  <c r="K109" i="13"/>
  <c r="N109" i="13"/>
  <c r="N104" i="14"/>
  <c r="O109" i="13"/>
  <c r="O105" i="14"/>
  <c r="P109" i="13"/>
  <c r="P105" i="14"/>
  <c r="S109" i="13"/>
  <c r="S105" i="14"/>
  <c r="W109" i="13"/>
  <c r="X109" i="13"/>
  <c r="Y109" i="13"/>
  <c r="Z109" i="13"/>
  <c r="AM109" i="13"/>
  <c r="AN109" i="13"/>
  <c r="G110" i="13"/>
  <c r="G105" i="14"/>
  <c r="J110" i="13"/>
  <c r="J105" i="14"/>
  <c r="K110" i="13"/>
  <c r="N110" i="13"/>
  <c r="N105" i="14"/>
  <c r="O110" i="13"/>
  <c r="O106" i="14"/>
  <c r="P110" i="13"/>
  <c r="W110" i="13"/>
  <c r="X110" i="13"/>
  <c r="Y110" i="13"/>
  <c r="Z110" i="13"/>
  <c r="AG110" i="13"/>
  <c r="AA110" i="13"/>
  <c r="AM110" i="13"/>
  <c r="AN110" i="13"/>
  <c r="G111" i="13"/>
  <c r="G106" i="14"/>
  <c r="J111" i="13"/>
  <c r="J106" i="14"/>
  <c r="K111" i="13"/>
  <c r="N111" i="13"/>
  <c r="N106" i="14"/>
  <c r="O111" i="13"/>
  <c r="O107" i="14"/>
  <c r="P111" i="13"/>
  <c r="P107" i="14"/>
  <c r="Q111" i="13"/>
  <c r="Q107" i="14"/>
  <c r="R111" i="13"/>
  <c r="R107" i="14"/>
  <c r="W111" i="13"/>
  <c r="X111" i="13"/>
  <c r="Y111" i="13"/>
  <c r="Z111" i="13"/>
  <c r="AA111" i="13"/>
  <c r="AH111" i="13"/>
  <c r="AG111" i="13"/>
  <c r="AM111" i="13"/>
  <c r="AN111" i="13"/>
  <c r="G112" i="13"/>
  <c r="G107" i="14"/>
  <c r="K112" i="13"/>
  <c r="N112" i="13"/>
  <c r="R112" i="13"/>
  <c r="R108" i="14"/>
  <c r="O112" i="13"/>
  <c r="O108" i="14"/>
  <c r="P112" i="13"/>
  <c r="P108" i="14"/>
  <c r="W112" i="13"/>
  <c r="X112" i="13"/>
  <c r="Y112" i="13"/>
  <c r="Z112" i="13"/>
  <c r="AA112" i="13"/>
  <c r="AG112" i="13"/>
  <c r="AM112" i="13"/>
  <c r="AN112" i="13"/>
  <c r="G113" i="13"/>
  <c r="K113" i="13"/>
  <c r="N113" i="13"/>
  <c r="N108" i="14"/>
  <c r="O113" i="13"/>
  <c r="O109" i="14"/>
  <c r="P113" i="13"/>
  <c r="P109" i="14"/>
  <c r="S113" i="13"/>
  <c r="S109" i="14"/>
  <c r="W113" i="13"/>
  <c r="X113" i="13"/>
  <c r="Y113" i="13"/>
  <c r="Z113" i="13"/>
  <c r="AM113" i="13"/>
  <c r="AN113" i="13"/>
  <c r="G114" i="13"/>
  <c r="G109" i="14"/>
  <c r="J114" i="13"/>
  <c r="J109" i="14"/>
  <c r="K114" i="13"/>
  <c r="N114" i="13"/>
  <c r="N109" i="14"/>
  <c r="O114" i="13"/>
  <c r="O110" i="14"/>
  <c r="P114" i="13"/>
  <c r="W114" i="13"/>
  <c r="X114" i="13"/>
  <c r="Y114" i="13"/>
  <c r="Z114" i="13"/>
  <c r="AG114" i="13"/>
  <c r="AA114" i="13"/>
  <c r="AM114" i="13"/>
  <c r="AN114" i="13"/>
  <c r="G115" i="13"/>
  <c r="G110" i="14"/>
  <c r="J115" i="13"/>
  <c r="J110" i="14"/>
  <c r="K115" i="13"/>
  <c r="N115" i="13"/>
  <c r="N110" i="14"/>
  <c r="O115" i="13"/>
  <c r="O111" i="14"/>
  <c r="P115" i="13"/>
  <c r="P111" i="14"/>
  <c r="Q115" i="13"/>
  <c r="Q111" i="14"/>
  <c r="R115" i="13"/>
  <c r="R111" i="14"/>
  <c r="W115" i="13"/>
  <c r="X115" i="13"/>
  <c r="Y115" i="13"/>
  <c r="Z115" i="13"/>
  <c r="AA115" i="13"/>
  <c r="AH115" i="13"/>
  <c r="AG115" i="13"/>
  <c r="AM115" i="13"/>
  <c r="AN115" i="13"/>
  <c r="G116" i="13"/>
  <c r="G111" i="14"/>
  <c r="K116" i="13"/>
  <c r="N116" i="13"/>
  <c r="R116" i="13"/>
  <c r="R112" i="14"/>
  <c r="O116" i="13"/>
  <c r="O112" i="14"/>
  <c r="P116" i="13"/>
  <c r="P112" i="14"/>
  <c r="W116" i="13"/>
  <c r="X116" i="13"/>
  <c r="Y116" i="13"/>
  <c r="Z116" i="13"/>
  <c r="AA116" i="13"/>
  <c r="AG116" i="13"/>
  <c r="AM116" i="13"/>
  <c r="AN116" i="13"/>
  <c r="B119" i="13"/>
  <c r="B113" i="14"/>
  <c r="G122" i="13"/>
  <c r="G116" i="14"/>
  <c r="J122" i="13"/>
  <c r="K122" i="13"/>
  <c r="N122" i="13"/>
  <c r="N116" i="14"/>
  <c r="O122" i="13"/>
  <c r="O117" i="14"/>
  <c r="P122" i="13"/>
  <c r="P117" i="14"/>
  <c r="Q122" i="13"/>
  <c r="Q117" i="14"/>
  <c r="R122" i="13"/>
  <c r="R117" i="14"/>
  <c r="W122" i="13"/>
  <c r="X122" i="13"/>
  <c r="Y122" i="13"/>
  <c r="Z122" i="13"/>
  <c r="AA122" i="13"/>
  <c r="AH122" i="13"/>
  <c r="AG122" i="13"/>
  <c r="AM122" i="13"/>
  <c r="AN122" i="13"/>
  <c r="G123" i="13"/>
  <c r="G117" i="14"/>
  <c r="K123" i="13"/>
  <c r="N123" i="13"/>
  <c r="R123" i="13"/>
  <c r="R118" i="14"/>
  <c r="O123" i="13"/>
  <c r="O118" i="14"/>
  <c r="P123" i="13"/>
  <c r="P118" i="14"/>
  <c r="W123" i="13"/>
  <c r="X123" i="13"/>
  <c r="Y123" i="13"/>
  <c r="Z123" i="13"/>
  <c r="AA123" i="13"/>
  <c r="AG123" i="13"/>
  <c r="AM123" i="13"/>
  <c r="AN123" i="13"/>
  <c r="G124" i="13"/>
  <c r="K124" i="13"/>
  <c r="N124" i="13"/>
  <c r="N118" i="14"/>
  <c r="O124" i="13"/>
  <c r="O119" i="14"/>
  <c r="P124" i="13"/>
  <c r="P119" i="14"/>
  <c r="S124" i="13"/>
  <c r="S119" i="14"/>
  <c r="W124" i="13"/>
  <c r="X124" i="13"/>
  <c r="Y124" i="13"/>
  <c r="Z124" i="13"/>
  <c r="AM124" i="13"/>
  <c r="AN124" i="13"/>
  <c r="G125" i="13"/>
  <c r="G119" i="14"/>
  <c r="J125" i="13"/>
  <c r="J119" i="14"/>
  <c r="K125" i="13"/>
  <c r="N125" i="13"/>
  <c r="N119" i="14"/>
  <c r="O125" i="13"/>
  <c r="O120" i="14"/>
  <c r="P125" i="13"/>
  <c r="W125" i="13"/>
  <c r="X125" i="13"/>
  <c r="Y125" i="13"/>
  <c r="Z125" i="13"/>
  <c r="AG125" i="13"/>
  <c r="AA125" i="13"/>
  <c r="AM125" i="13"/>
  <c r="AM133" i="13"/>
  <c r="D119" i="13"/>
  <c r="AN125" i="13"/>
  <c r="G126" i="13"/>
  <c r="G120" i="14"/>
  <c r="J126" i="13"/>
  <c r="J120" i="14"/>
  <c r="K126" i="13"/>
  <c r="N126" i="13"/>
  <c r="N120" i="14"/>
  <c r="O126" i="13"/>
  <c r="O121" i="14"/>
  <c r="P126" i="13"/>
  <c r="P121" i="14"/>
  <c r="Q126" i="13"/>
  <c r="Q121" i="14"/>
  <c r="R126" i="13"/>
  <c r="R121" i="14"/>
  <c r="W126" i="13"/>
  <c r="X126" i="13"/>
  <c r="Y126" i="13"/>
  <c r="Z126" i="13"/>
  <c r="AA126" i="13"/>
  <c r="AH126" i="13"/>
  <c r="AG126" i="13"/>
  <c r="AM126" i="13"/>
  <c r="AN126" i="13"/>
  <c r="G127" i="13"/>
  <c r="G121" i="14"/>
  <c r="K127" i="13"/>
  <c r="N127" i="13"/>
  <c r="R127" i="13"/>
  <c r="R122" i="14"/>
  <c r="O127" i="13"/>
  <c r="O122" i="14"/>
  <c r="P127" i="13"/>
  <c r="P122" i="14"/>
  <c r="W127" i="13"/>
  <c r="X127" i="13"/>
  <c r="Y127" i="13"/>
  <c r="Z127" i="13"/>
  <c r="AA127" i="13"/>
  <c r="AG127" i="13"/>
  <c r="AM127" i="13"/>
  <c r="AN127" i="13"/>
  <c r="G128" i="13"/>
  <c r="S128" i="13"/>
  <c r="S123" i="14"/>
  <c r="K128" i="13"/>
  <c r="N128" i="13"/>
  <c r="N122" i="14"/>
  <c r="O128" i="13"/>
  <c r="O123" i="14"/>
  <c r="P128" i="13"/>
  <c r="P123" i="14"/>
  <c r="W128" i="13"/>
  <c r="X128" i="13"/>
  <c r="Y128" i="13"/>
  <c r="Z128" i="13"/>
  <c r="AM128" i="13"/>
  <c r="AN128" i="13"/>
  <c r="G129" i="13"/>
  <c r="G123" i="14"/>
  <c r="J129" i="13"/>
  <c r="J123" i="14"/>
  <c r="K129" i="13"/>
  <c r="N129" i="13"/>
  <c r="N123" i="14"/>
  <c r="O129" i="13"/>
  <c r="O124" i="14"/>
  <c r="P129" i="13"/>
  <c r="W129" i="13"/>
  <c r="X129" i="13"/>
  <c r="Y129" i="13"/>
  <c r="Z129" i="13"/>
  <c r="AG129" i="13"/>
  <c r="AA129" i="13"/>
  <c r="AM129" i="13"/>
  <c r="AN129" i="13"/>
  <c r="G130" i="13"/>
  <c r="G124" i="14"/>
  <c r="J130" i="13"/>
  <c r="J124" i="14"/>
  <c r="K130" i="13"/>
  <c r="N130" i="13"/>
  <c r="N124" i="14"/>
  <c r="O130" i="13"/>
  <c r="O125" i="14"/>
  <c r="P130" i="13"/>
  <c r="P125" i="14"/>
  <c r="Q130" i="13"/>
  <c r="Q125" i="14"/>
  <c r="R130" i="13"/>
  <c r="R125" i="14"/>
  <c r="W130" i="13"/>
  <c r="X130" i="13"/>
  <c r="Y130" i="13"/>
  <c r="Z130" i="13"/>
  <c r="AA130" i="13"/>
  <c r="AH130" i="13"/>
  <c r="AG130" i="13"/>
  <c r="AM130" i="13"/>
  <c r="AN130" i="13"/>
  <c r="G131" i="13"/>
  <c r="G125" i="14"/>
  <c r="K131" i="13"/>
  <c r="N131" i="13"/>
  <c r="R131" i="13"/>
  <c r="R126" i="14"/>
  <c r="O131" i="13"/>
  <c r="O126" i="14"/>
  <c r="P131" i="13"/>
  <c r="P126" i="14"/>
  <c r="W131" i="13"/>
  <c r="X131" i="13"/>
  <c r="Y131" i="13"/>
  <c r="Z131" i="13"/>
  <c r="AA131" i="13"/>
  <c r="AG131" i="13"/>
  <c r="AM131" i="13"/>
  <c r="AN131" i="13"/>
  <c r="G132" i="13"/>
  <c r="S132" i="13"/>
  <c r="S127" i="14"/>
  <c r="K132" i="13"/>
  <c r="N132" i="13"/>
  <c r="N126" i="14"/>
  <c r="O132" i="13"/>
  <c r="O127" i="14"/>
  <c r="P132" i="13"/>
  <c r="P127" i="14"/>
  <c r="W132" i="13"/>
  <c r="X132" i="13"/>
  <c r="Y132" i="13"/>
  <c r="Z132" i="13"/>
  <c r="AM132" i="13"/>
  <c r="AN132" i="13"/>
  <c r="B135" i="13"/>
  <c r="B128" i="14"/>
  <c r="G138" i="13"/>
  <c r="G131" i="14"/>
  <c r="K138" i="13"/>
  <c r="N138" i="13"/>
  <c r="O138" i="13"/>
  <c r="O132" i="14"/>
  <c r="P138" i="13"/>
  <c r="P132" i="14"/>
  <c r="W138" i="13"/>
  <c r="X138" i="13"/>
  <c r="Y138" i="13"/>
  <c r="Z138" i="13"/>
  <c r="AA138" i="13"/>
  <c r="AG138" i="13"/>
  <c r="AM138" i="13"/>
  <c r="AN138" i="13"/>
  <c r="G139" i="13"/>
  <c r="G132" i="14"/>
  <c r="K139" i="13"/>
  <c r="N139" i="13"/>
  <c r="N132" i="14"/>
  <c r="O139" i="13"/>
  <c r="O133" i="14"/>
  <c r="P139" i="13"/>
  <c r="W139" i="13"/>
  <c r="X139" i="13"/>
  <c r="Y139" i="13"/>
  <c r="Z139" i="13"/>
  <c r="AG139" i="13"/>
  <c r="AA139" i="13"/>
  <c r="AM139" i="13"/>
  <c r="AN139" i="13"/>
  <c r="G140" i="13"/>
  <c r="G133" i="14"/>
  <c r="J140" i="13"/>
  <c r="J133" i="14"/>
  <c r="K140" i="13"/>
  <c r="N140" i="13"/>
  <c r="N133" i="14"/>
  <c r="O140" i="13"/>
  <c r="O134" i="14"/>
  <c r="P140" i="13"/>
  <c r="Q140" i="13"/>
  <c r="Q134" i="14"/>
  <c r="W140" i="13"/>
  <c r="X140" i="13"/>
  <c r="Y140" i="13"/>
  <c r="Z140" i="13"/>
  <c r="AG140" i="13"/>
  <c r="AA140" i="13"/>
  <c r="AH140" i="13"/>
  <c r="AM140" i="13"/>
  <c r="AN140" i="13"/>
  <c r="G141" i="13"/>
  <c r="G134" i="14"/>
  <c r="J141" i="13"/>
  <c r="J134" i="14"/>
  <c r="K141" i="13"/>
  <c r="N141" i="13"/>
  <c r="N134" i="14"/>
  <c r="O141" i="13"/>
  <c r="O135" i="14"/>
  <c r="P141" i="13"/>
  <c r="P135" i="14"/>
  <c r="Q141" i="13"/>
  <c r="Q135" i="14"/>
  <c r="R141" i="13"/>
  <c r="R135" i="14"/>
  <c r="W141" i="13"/>
  <c r="X141" i="13"/>
  <c r="Y141" i="13"/>
  <c r="Z141" i="13"/>
  <c r="AA141" i="13"/>
  <c r="AH141" i="13"/>
  <c r="AG141" i="13"/>
  <c r="AM141" i="13"/>
  <c r="AN141" i="13"/>
  <c r="G142" i="13"/>
  <c r="K142" i="13"/>
  <c r="N142" i="13"/>
  <c r="O142" i="13"/>
  <c r="O136" i="14"/>
  <c r="P142" i="13"/>
  <c r="P136" i="14"/>
  <c r="R142" i="13"/>
  <c r="R136" i="14"/>
  <c r="W142" i="13"/>
  <c r="X142" i="13"/>
  <c r="Y142" i="13"/>
  <c r="Z142" i="13"/>
  <c r="AA142" i="13"/>
  <c r="AG142" i="13"/>
  <c r="AH142" i="13"/>
  <c r="AM142" i="13"/>
  <c r="AN142" i="13"/>
  <c r="G143" i="13"/>
  <c r="G136" i="14"/>
  <c r="J143" i="13"/>
  <c r="J136" i="14"/>
  <c r="K143" i="13"/>
  <c r="N143" i="13"/>
  <c r="N136" i="14"/>
  <c r="O143" i="13"/>
  <c r="O137" i="14"/>
  <c r="P143" i="13"/>
  <c r="S143" i="13"/>
  <c r="S137" i="14"/>
  <c r="W143" i="13"/>
  <c r="X143" i="13"/>
  <c r="Y143" i="13"/>
  <c r="Z143" i="13"/>
  <c r="AG143" i="13"/>
  <c r="AM143" i="13"/>
  <c r="AN143" i="13"/>
  <c r="G144" i="13"/>
  <c r="G137" i="14"/>
  <c r="J144" i="13"/>
  <c r="J137" i="14"/>
  <c r="K144" i="13"/>
  <c r="N144" i="13"/>
  <c r="N137" i="14"/>
  <c r="O144" i="13"/>
  <c r="O138" i="14"/>
  <c r="P144" i="13"/>
  <c r="Q144" i="13"/>
  <c r="Q138" i="14"/>
  <c r="W144" i="13"/>
  <c r="X144" i="13"/>
  <c r="Y144" i="13"/>
  <c r="Z144" i="13"/>
  <c r="AG144" i="13"/>
  <c r="AA144" i="13"/>
  <c r="AH144" i="13"/>
  <c r="AM144" i="13"/>
  <c r="AN144" i="13"/>
  <c r="AN149" i="13"/>
  <c r="G145" i="13"/>
  <c r="G138" i="14"/>
  <c r="J145" i="13"/>
  <c r="J138" i="14"/>
  <c r="K145" i="13"/>
  <c r="N145" i="13"/>
  <c r="N138" i="14"/>
  <c r="O145" i="13"/>
  <c r="O139" i="14"/>
  <c r="P145" i="13"/>
  <c r="P139" i="14"/>
  <c r="R145" i="13"/>
  <c r="R139" i="14"/>
  <c r="W145" i="13"/>
  <c r="X145" i="13"/>
  <c r="Y145" i="13"/>
  <c r="Z145" i="13"/>
  <c r="AA145" i="13"/>
  <c r="AH145" i="13"/>
  <c r="AG145" i="13"/>
  <c r="AM145" i="13"/>
  <c r="AN145" i="13"/>
  <c r="G146" i="13"/>
  <c r="K146" i="13"/>
  <c r="N146" i="13"/>
  <c r="O146" i="13"/>
  <c r="O140" i="14"/>
  <c r="P146" i="13"/>
  <c r="P140" i="14"/>
  <c r="W146" i="13"/>
  <c r="X146" i="13"/>
  <c r="Y146" i="13"/>
  <c r="Z146" i="13"/>
  <c r="AA146" i="13"/>
  <c r="AH146" i="13"/>
  <c r="AM146" i="13"/>
  <c r="AN146" i="13"/>
  <c r="G147" i="13"/>
  <c r="G140" i="14"/>
  <c r="K147" i="13"/>
  <c r="N147" i="13"/>
  <c r="N140" i="14"/>
  <c r="O147" i="13"/>
  <c r="O141" i="14"/>
  <c r="P147" i="13"/>
  <c r="W147" i="13"/>
  <c r="X147" i="13"/>
  <c r="Y147" i="13"/>
  <c r="Z147" i="13"/>
  <c r="AG147" i="13"/>
  <c r="AA147" i="13"/>
  <c r="AM147" i="13"/>
  <c r="AN147" i="13"/>
  <c r="G148" i="13"/>
  <c r="G141" i="14"/>
  <c r="J148" i="13"/>
  <c r="J141" i="14"/>
  <c r="K148" i="13"/>
  <c r="N148" i="13"/>
  <c r="N141" i="14"/>
  <c r="O148" i="13"/>
  <c r="O142" i="14"/>
  <c r="P148" i="13"/>
  <c r="Q148" i="13"/>
  <c r="Q142" i="14"/>
  <c r="W148" i="13"/>
  <c r="X148" i="13"/>
  <c r="Y148" i="13"/>
  <c r="Z148" i="13"/>
  <c r="AG148" i="13"/>
  <c r="AA148" i="13"/>
  <c r="AH148" i="13"/>
  <c r="AM148" i="13"/>
  <c r="AN148" i="13"/>
  <c r="K150" i="13"/>
  <c r="B151" i="13"/>
  <c r="B143" i="14"/>
  <c r="G154" i="13"/>
  <c r="G146" i="14"/>
  <c r="J154" i="13"/>
  <c r="K154" i="13"/>
  <c r="N154" i="13"/>
  <c r="N146" i="14"/>
  <c r="O154" i="13"/>
  <c r="O147" i="14"/>
  <c r="P154" i="13"/>
  <c r="S154" i="13"/>
  <c r="S147" i="14"/>
  <c r="W154" i="13"/>
  <c r="X154" i="13"/>
  <c r="Y154" i="13"/>
  <c r="Z154" i="13"/>
  <c r="AG154" i="13"/>
  <c r="AA154" i="13"/>
  <c r="AM154" i="13"/>
  <c r="AN154" i="13"/>
  <c r="G155" i="13"/>
  <c r="G147" i="14"/>
  <c r="J155" i="13"/>
  <c r="J147" i="14"/>
  <c r="K155" i="13"/>
  <c r="N155" i="13"/>
  <c r="N147" i="14"/>
  <c r="O155" i="13"/>
  <c r="O148" i="14"/>
  <c r="P155" i="13"/>
  <c r="Q155" i="13"/>
  <c r="Q148" i="14"/>
  <c r="W155" i="13"/>
  <c r="X155" i="13"/>
  <c r="Y155" i="13"/>
  <c r="Z155" i="13"/>
  <c r="AG155" i="13"/>
  <c r="AA155" i="13"/>
  <c r="AH155" i="13"/>
  <c r="AM155" i="13"/>
  <c r="AN155" i="13"/>
  <c r="G156" i="13"/>
  <c r="G148" i="14"/>
  <c r="J156" i="13"/>
  <c r="J148" i="14"/>
  <c r="K156" i="13"/>
  <c r="N156" i="13"/>
  <c r="N148" i="14"/>
  <c r="O156" i="13"/>
  <c r="O149" i="14"/>
  <c r="P156" i="13"/>
  <c r="P149" i="14"/>
  <c r="R156" i="13"/>
  <c r="R149" i="14"/>
  <c r="W156" i="13"/>
  <c r="X156" i="13"/>
  <c r="Y156" i="13"/>
  <c r="Z156" i="13"/>
  <c r="AA156" i="13"/>
  <c r="AH156" i="13"/>
  <c r="AG156" i="13"/>
  <c r="AM156" i="13"/>
  <c r="AN156" i="13"/>
  <c r="G157" i="13"/>
  <c r="K157" i="13"/>
  <c r="N157" i="13"/>
  <c r="N149" i="14"/>
  <c r="O157" i="13"/>
  <c r="O150" i="14"/>
  <c r="P157" i="13"/>
  <c r="P150" i="14"/>
  <c r="R157" i="13"/>
  <c r="R150" i="14"/>
  <c r="W157" i="13"/>
  <c r="X157" i="13"/>
  <c r="Y157" i="13"/>
  <c r="Z157" i="13"/>
  <c r="AA157" i="13"/>
  <c r="AG157" i="13"/>
  <c r="AH157" i="13"/>
  <c r="AM157" i="13"/>
  <c r="AN157" i="13"/>
  <c r="G158" i="13"/>
  <c r="G150" i="14"/>
  <c r="J158" i="13"/>
  <c r="J150" i="14"/>
  <c r="K158" i="13"/>
  <c r="N158" i="13"/>
  <c r="N150" i="14"/>
  <c r="O158" i="13"/>
  <c r="O151" i="14"/>
  <c r="P158" i="13"/>
  <c r="S158" i="13"/>
  <c r="S151" i="14"/>
  <c r="W158" i="13"/>
  <c r="X158" i="13"/>
  <c r="Y158" i="13"/>
  <c r="Z158" i="13"/>
  <c r="AA158" i="13"/>
  <c r="AM158" i="13"/>
  <c r="AN158" i="13"/>
  <c r="G159" i="13"/>
  <c r="G151" i="14"/>
  <c r="K159" i="13"/>
  <c r="N159" i="13"/>
  <c r="N151" i="14"/>
  <c r="O159" i="13"/>
  <c r="O152" i="14"/>
  <c r="P159" i="13"/>
  <c r="W159" i="13"/>
  <c r="X159" i="13"/>
  <c r="Y159" i="13"/>
  <c r="Z159" i="13"/>
  <c r="AG159" i="13"/>
  <c r="AA159" i="13"/>
  <c r="AM159" i="13"/>
  <c r="AN159" i="13"/>
  <c r="G160" i="13"/>
  <c r="G152" i="14"/>
  <c r="J160" i="13"/>
  <c r="J152" i="14"/>
  <c r="K160" i="13"/>
  <c r="N160" i="13"/>
  <c r="N152" i="14"/>
  <c r="O160" i="13"/>
  <c r="O153" i="14"/>
  <c r="P160" i="13"/>
  <c r="W160" i="13"/>
  <c r="X160" i="13"/>
  <c r="Y160" i="13"/>
  <c r="Z160" i="13"/>
  <c r="AA160" i="13"/>
  <c r="AH160" i="13"/>
  <c r="AG160" i="13"/>
  <c r="AM160" i="13"/>
  <c r="AN160" i="13"/>
  <c r="G161" i="13"/>
  <c r="K161" i="13"/>
  <c r="N161" i="13"/>
  <c r="O161" i="13"/>
  <c r="O154" i="14"/>
  <c r="P161" i="13"/>
  <c r="P154" i="14"/>
  <c r="R161" i="13"/>
  <c r="R154" i="14"/>
  <c r="W161" i="13"/>
  <c r="X161" i="13"/>
  <c r="Y161" i="13"/>
  <c r="Z161" i="13"/>
  <c r="AA161" i="13"/>
  <c r="AG161" i="13"/>
  <c r="AH161" i="13"/>
  <c r="AM161" i="13"/>
  <c r="AN161" i="13"/>
  <c r="G162" i="13"/>
  <c r="G154" i="14"/>
  <c r="J162" i="13"/>
  <c r="J154" i="14"/>
  <c r="K162" i="13"/>
  <c r="N162" i="13"/>
  <c r="N154" i="14"/>
  <c r="O162" i="13"/>
  <c r="O155" i="14"/>
  <c r="P162" i="13"/>
  <c r="S162" i="13"/>
  <c r="S155" i="14"/>
  <c r="W162" i="13"/>
  <c r="X162" i="13"/>
  <c r="Y162" i="13"/>
  <c r="Z162" i="13"/>
  <c r="AM162" i="13"/>
  <c r="AN162" i="13"/>
  <c r="G163" i="13"/>
  <c r="K163" i="13"/>
  <c r="N163" i="13"/>
  <c r="N155" i="14"/>
  <c r="O163" i="13"/>
  <c r="S163" i="13"/>
  <c r="S156" i="14"/>
  <c r="P163" i="13"/>
  <c r="W163" i="13"/>
  <c r="X163" i="13"/>
  <c r="Y163" i="13"/>
  <c r="Z163" i="13"/>
  <c r="AG163" i="13"/>
  <c r="AA163" i="13"/>
  <c r="AM163" i="13"/>
  <c r="AN163" i="13"/>
  <c r="G164" i="13"/>
  <c r="G156" i="14"/>
  <c r="J164" i="13"/>
  <c r="J156" i="14"/>
  <c r="K164" i="13"/>
  <c r="N164" i="13"/>
  <c r="N156" i="14"/>
  <c r="O164" i="13"/>
  <c r="O157" i="14"/>
  <c r="P164" i="13"/>
  <c r="W164" i="13"/>
  <c r="X164" i="13"/>
  <c r="Y164" i="13"/>
  <c r="Z164" i="13"/>
  <c r="AA164" i="13"/>
  <c r="AH164" i="13"/>
  <c r="AG164" i="13"/>
  <c r="AM164" i="13"/>
  <c r="AN164" i="13"/>
  <c r="AN165" i="13"/>
  <c r="K166" i="13"/>
  <c r="B167" i="13"/>
  <c r="B158" i="14"/>
  <c r="G170" i="13"/>
  <c r="G161" i="14"/>
  <c r="J170" i="13"/>
  <c r="K170" i="13"/>
  <c r="N170" i="13"/>
  <c r="N161" i="14"/>
  <c r="O170" i="13"/>
  <c r="O162" i="14"/>
  <c r="P170" i="13"/>
  <c r="W170" i="13"/>
  <c r="X170" i="13"/>
  <c r="Y170" i="13"/>
  <c r="Z170" i="13"/>
  <c r="AG170" i="13"/>
  <c r="AA170" i="13"/>
  <c r="AH170" i="13"/>
  <c r="AM170" i="13"/>
  <c r="AN170" i="13"/>
  <c r="G171" i="13"/>
  <c r="G162" i="14"/>
  <c r="J171" i="13"/>
  <c r="J162" i="14"/>
  <c r="K171" i="13"/>
  <c r="N171" i="13"/>
  <c r="N162" i="14"/>
  <c r="O171" i="13"/>
  <c r="O163" i="14"/>
  <c r="P171" i="13"/>
  <c r="R171" i="13"/>
  <c r="R163" i="14"/>
  <c r="W171" i="13"/>
  <c r="X171" i="13"/>
  <c r="Y171" i="13"/>
  <c r="Z171" i="13"/>
  <c r="AA171" i="13"/>
  <c r="AH171" i="13"/>
  <c r="AG171" i="13"/>
  <c r="AM171" i="13"/>
  <c r="AM181" i="13"/>
  <c r="D167" i="13"/>
  <c r="AN171" i="13"/>
  <c r="G172" i="13"/>
  <c r="K172" i="13"/>
  <c r="N172" i="13"/>
  <c r="R172" i="13"/>
  <c r="R164" i="14"/>
  <c r="O172" i="13"/>
  <c r="O164" i="14"/>
  <c r="P172" i="13"/>
  <c r="P164" i="14"/>
  <c r="S172" i="13"/>
  <c r="S164" i="14"/>
  <c r="W172" i="13"/>
  <c r="X172" i="13"/>
  <c r="Y172" i="13"/>
  <c r="Z172" i="13"/>
  <c r="AA172" i="13"/>
  <c r="AH172" i="13"/>
  <c r="AM172" i="13"/>
  <c r="AN172" i="13"/>
  <c r="G173" i="13"/>
  <c r="G164" i="14"/>
  <c r="J173" i="13"/>
  <c r="J164" i="14"/>
  <c r="K173" i="13"/>
  <c r="N173" i="13"/>
  <c r="N164" i="14"/>
  <c r="O173" i="13"/>
  <c r="O165" i="14"/>
  <c r="P173" i="13"/>
  <c r="S173" i="13"/>
  <c r="S165" i="14"/>
  <c r="W173" i="13"/>
  <c r="X173" i="13"/>
  <c r="Y173" i="13"/>
  <c r="Z173" i="13"/>
  <c r="AA173" i="13"/>
  <c r="AG173" i="13"/>
  <c r="AM173" i="13"/>
  <c r="AN173" i="13"/>
  <c r="G174" i="13"/>
  <c r="G165" i="14"/>
  <c r="J174" i="13"/>
  <c r="J165" i="14"/>
  <c r="K174" i="13"/>
  <c r="N174" i="13"/>
  <c r="N165" i="14"/>
  <c r="O174" i="13"/>
  <c r="O166" i="14"/>
  <c r="P174" i="13"/>
  <c r="Q174" i="13"/>
  <c r="Q166" i="14"/>
  <c r="W174" i="13"/>
  <c r="X174" i="13"/>
  <c r="Y174" i="13"/>
  <c r="Z174" i="13"/>
  <c r="AG174" i="13"/>
  <c r="AA174" i="13"/>
  <c r="AH174" i="13"/>
  <c r="AM174" i="13"/>
  <c r="AN174" i="13"/>
  <c r="G175" i="13"/>
  <c r="G166" i="14"/>
  <c r="J175" i="13"/>
  <c r="J166" i="14"/>
  <c r="K175" i="13"/>
  <c r="N175" i="13"/>
  <c r="N166" i="14"/>
  <c r="O175" i="13"/>
  <c r="O167" i="14"/>
  <c r="P175" i="13"/>
  <c r="Q175" i="13"/>
  <c r="Q167" i="14"/>
  <c r="R175" i="13"/>
  <c r="R167" i="14"/>
  <c r="W175" i="13"/>
  <c r="X175" i="13"/>
  <c r="Y175" i="13"/>
  <c r="Z175" i="13"/>
  <c r="AA175" i="13"/>
  <c r="AH175" i="13"/>
  <c r="AG175" i="13"/>
  <c r="AM175" i="13"/>
  <c r="AN175" i="13"/>
  <c r="G176" i="13"/>
  <c r="K176" i="13"/>
  <c r="N176" i="13"/>
  <c r="O176" i="13"/>
  <c r="O168" i="14"/>
  <c r="P176" i="13"/>
  <c r="P168" i="14"/>
  <c r="R176" i="13"/>
  <c r="R168" i="14"/>
  <c r="S176" i="13"/>
  <c r="S168" i="14"/>
  <c r="W176" i="13"/>
  <c r="X176" i="13"/>
  <c r="Y176" i="13"/>
  <c r="Z176" i="13"/>
  <c r="AA176" i="13"/>
  <c r="AH176" i="13"/>
  <c r="AG176" i="13"/>
  <c r="AM176" i="13"/>
  <c r="AN176" i="13"/>
  <c r="G177" i="13"/>
  <c r="G168" i="14"/>
  <c r="J177" i="13"/>
  <c r="J168" i="14"/>
  <c r="K177" i="13"/>
  <c r="N177" i="13"/>
  <c r="N168" i="14"/>
  <c r="O177" i="13"/>
  <c r="O169" i="14"/>
  <c r="P177" i="13"/>
  <c r="W177" i="13"/>
  <c r="X177" i="13"/>
  <c r="Y177" i="13"/>
  <c r="Z177" i="13"/>
  <c r="AA177" i="13"/>
  <c r="AG177" i="13"/>
  <c r="AM177" i="13"/>
  <c r="AN177" i="13"/>
  <c r="G178" i="13"/>
  <c r="G169" i="14"/>
  <c r="J178" i="13"/>
  <c r="J169" i="14"/>
  <c r="K178" i="13"/>
  <c r="N178" i="13"/>
  <c r="N169" i="14"/>
  <c r="O178" i="13"/>
  <c r="O170" i="14"/>
  <c r="P178" i="13"/>
  <c r="W178" i="13"/>
  <c r="X178" i="13"/>
  <c r="Y178" i="13"/>
  <c r="Z178" i="13"/>
  <c r="AG178" i="13"/>
  <c r="AA178" i="13"/>
  <c r="AH178" i="13"/>
  <c r="AM178" i="13"/>
  <c r="AN178" i="13"/>
  <c r="G179" i="13"/>
  <c r="G170" i="14"/>
  <c r="J179" i="13"/>
  <c r="J170" i="14"/>
  <c r="K179" i="13"/>
  <c r="N179" i="13"/>
  <c r="N170" i="14"/>
  <c r="O179" i="13"/>
  <c r="O171" i="14"/>
  <c r="P179" i="13"/>
  <c r="W179" i="13"/>
  <c r="X179" i="13"/>
  <c r="Y179" i="13"/>
  <c r="Z179" i="13"/>
  <c r="AA179" i="13"/>
  <c r="AH179" i="13"/>
  <c r="AG179" i="13"/>
  <c r="AM179" i="13"/>
  <c r="AN179" i="13"/>
  <c r="G180" i="13"/>
  <c r="K180" i="13"/>
  <c r="N180" i="13"/>
  <c r="O180" i="13"/>
  <c r="O172" i="14"/>
  <c r="P180" i="13"/>
  <c r="P172" i="14"/>
  <c r="R180" i="13"/>
  <c r="R172" i="14"/>
  <c r="W180" i="13"/>
  <c r="X180" i="13"/>
  <c r="Y180" i="13"/>
  <c r="Z180" i="13"/>
  <c r="AA180" i="13"/>
  <c r="AG180" i="13"/>
  <c r="AH180" i="13"/>
  <c r="AM180" i="13"/>
  <c r="AN180" i="13"/>
  <c r="AN181" i="13"/>
  <c r="D1" i="18"/>
  <c r="C3" i="18"/>
  <c r="C4" i="18"/>
  <c r="C5" i="18"/>
  <c r="C7" i="18"/>
  <c r="D14" i="18"/>
  <c r="D38" i="18"/>
  <c r="D49" i="18"/>
  <c r="D55" i="18"/>
  <c r="D57" i="18"/>
  <c r="D56" i="18"/>
  <c r="D5" i="8"/>
  <c r="G21" i="8"/>
  <c r="G27" i="8"/>
  <c r="G33" i="8"/>
  <c r="C4" i="12"/>
  <c r="D4" i="12"/>
  <c r="E4" i="12"/>
  <c r="F4" i="12"/>
  <c r="G4" i="12"/>
  <c r="H4" i="12"/>
  <c r="I4" i="12"/>
  <c r="C5" i="12"/>
  <c r="D5" i="12"/>
  <c r="H5" i="12"/>
  <c r="E5" i="12"/>
  <c r="F5" i="12"/>
  <c r="G5" i="12"/>
  <c r="I5" i="12"/>
  <c r="C8" i="12"/>
  <c r="D8" i="12"/>
  <c r="G8" i="12"/>
  <c r="H8" i="12"/>
  <c r="I8" i="12"/>
  <c r="C9" i="12"/>
  <c r="D9" i="12"/>
  <c r="G9" i="12"/>
  <c r="I9" i="12"/>
  <c r="H9" i="12"/>
  <c r="C10" i="12"/>
  <c r="D10" i="12"/>
  <c r="H10" i="12"/>
  <c r="G10" i="12"/>
  <c r="C13" i="12"/>
  <c r="D13" i="12"/>
  <c r="H13" i="12"/>
  <c r="G13" i="12"/>
  <c r="I13" i="12"/>
  <c r="C14" i="12"/>
  <c r="D14" i="12"/>
  <c r="H14" i="12"/>
  <c r="I14" i="12"/>
  <c r="G14" i="12"/>
  <c r="G15" i="12"/>
  <c r="B21" i="12"/>
  <c r="D21" i="12"/>
  <c r="E21" i="12"/>
  <c r="H21" i="12"/>
  <c r="F21" i="12"/>
  <c r="G21" i="12"/>
  <c r="B22" i="12"/>
  <c r="D22" i="12"/>
  <c r="E22" i="12"/>
  <c r="H22" i="12"/>
  <c r="I22" i="12"/>
  <c r="F22" i="12"/>
  <c r="G22" i="12"/>
  <c r="B23" i="12"/>
  <c r="D23" i="12"/>
  <c r="E23" i="12"/>
  <c r="H23" i="12"/>
  <c r="I23" i="12"/>
  <c r="F23" i="12"/>
  <c r="G23" i="12"/>
  <c r="B24" i="12"/>
  <c r="D24" i="12"/>
  <c r="E24" i="12"/>
  <c r="H24" i="12"/>
  <c r="F24" i="12"/>
  <c r="G24" i="12"/>
  <c r="I24" i="12"/>
  <c r="B25" i="12"/>
  <c r="D25" i="12"/>
  <c r="E25" i="12"/>
  <c r="H25" i="12"/>
  <c r="F25" i="12"/>
  <c r="G25" i="12"/>
  <c r="B26" i="12"/>
  <c r="D26" i="12"/>
  <c r="E26" i="12"/>
  <c r="H26" i="12"/>
  <c r="F26" i="12"/>
  <c r="G26" i="12"/>
  <c r="B27" i="12"/>
  <c r="D27" i="12"/>
  <c r="E27" i="12"/>
  <c r="H27" i="12"/>
  <c r="I27" i="12"/>
  <c r="F27" i="12"/>
  <c r="G27" i="12"/>
  <c r="B28" i="12"/>
  <c r="D28" i="12"/>
  <c r="E28" i="12"/>
  <c r="H28" i="12"/>
  <c r="I28" i="12"/>
  <c r="F28" i="12"/>
  <c r="G28" i="12"/>
  <c r="B29" i="12"/>
  <c r="D29" i="12"/>
  <c r="E29" i="12"/>
  <c r="F29" i="12"/>
  <c r="G29" i="12"/>
  <c r="H29" i="12"/>
  <c r="B30" i="12"/>
  <c r="D30" i="12"/>
  <c r="E30" i="12"/>
  <c r="H30" i="12"/>
  <c r="F30" i="12"/>
  <c r="G30" i="12"/>
  <c r="B31" i="12"/>
  <c r="D31" i="12"/>
  <c r="E31" i="12"/>
  <c r="H31" i="12"/>
  <c r="I31" i="12"/>
  <c r="F31" i="12"/>
  <c r="G31" i="12"/>
  <c r="B32" i="12"/>
  <c r="D32" i="12"/>
  <c r="E32" i="12"/>
  <c r="H32" i="12"/>
  <c r="F32" i="12"/>
  <c r="G32" i="12"/>
  <c r="I32" i="12"/>
  <c r="B33" i="12"/>
  <c r="D33" i="12"/>
  <c r="E33" i="12"/>
  <c r="F33" i="12"/>
  <c r="G33" i="12"/>
  <c r="I33" i="12"/>
  <c r="H33" i="12"/>
  <c r="B34" i="12"/>
  <c r="D34" i="12"/>
  <c r="E34" i="12"/>
  <c r="H34" i="12"/>
  <c r="I34" i="12"/>
  <c r="F34" i="12"/>
  <c r="G34" i="12"/>
  <c r="B35" i="12"/>
  <c r="D35" i="12"/>
  <c r="E35" i="12"/>
  <c r="H35" i="12"/>
  <c r="I35" i="12"/>
  <c r="F35" i="12"/>
  <c r="G35" i="12"/>
  <c r="G36" i="12"/>
  <c r="D4" i="5"/>
  <c r="D5" i="5"/>
  <c r="E13" i="5"/>
  <c r="D34" i="18"/>
  <c r="G22" i="5"/>
  <c r="I22" i="5"/>
  <c r="K22" i="5"/>
  <c r="G23" i="5"/>
  <c r="I23" i="5"/>
  <c r="D39" i="18"/>
  <c r="G24" i="5"/>
  <c r="I24" i="5"/>
  <c r="G25" i="5"/>
  <c r="I25" i="5"/>
  <c r="G28" i="5"/>
  <c r="G29" i="5"/>
  <c r="I29" i="5"/>
  <c r="G30" i="5"/>
  <c r="I30" i="5"/>
  <c r="K30" i="5"/>
  <c r="G31" i="5"/>
  <c r="I31" i="5"/>
  <c r="D46" i="18"/>
  <c r="K31" i="5"/>
  <c r="I49" i="5"/>
  <c r="C52" i="5"/>
  <c r="F8" i="10"/>
  <c r="G8" i="10"/>
  <c r="H8" i="10"/>
  <c r="I8" i="10"/>
  <c r="K8" i="10"/>
  <c r="L8" i="10"/>
  <c r="L9" i="10"/>
  <c r="M8" i="10"/>
  <c r="N8" i="10"/>
  <c r="N9" i="10"/>
  <c r="F12" i="10"/>
  <c r="H12" i="10"/>
  <c r="F13" i="10"/>
  <c r="B21" i="10"/>
  <c r="K21" i="10"/>
  <c r="D21" i="10"/>
  <c r="F21" i="10"/>
  <c r="L21" i="10"/>
  <c r="G21" i="10"/>
  <c r="H21" i="10"/>
  <c r="I21" i="10"/>
  <c r="J21" i="10"/>
  <c r="B22" i="10"/>
  <c r="D22" i="10"/>
  <c r="F22" i="10"/>
  <c r="L22" i="10"/>
  <c r="M22" i="10"/>
  <c r="G22" i="10"/>
  <c r="H22" i="10"/>
  <c r="I22" i="10"/>
  <c r="J22" i="10"/>
  <c r="K22" i="10"/>
  <c r="B23" i="10"/>
  <c r="K23" i="10"/>
  <c r="D23" i="10"/>
  <c r="F23" i="10"/>
  <c r="L23" i="10"/>
  <c r="G23" i="10"/>
  <c r="H23" i="10"/>
  <c r="I23" i="10"/>
  <c r="J23" i="10"/>
  <c r="C31" i="10"/>
  <c r="D31" i="10"/>
  <c r="H31" i="10"/>
  <c r="E31" i="10"/>
  <c r="F31" i="10"/>
  <c r="C32" i="10"/>
  <c r="D32" i="10"/>
  <c r="H32" i="10"/>
  <c r="E32" i="10"/>
  <c r="F32" i="10"/>
  <c r="G32" i="10"/>
  <c r="C35" i="10"/>
  <c r="D35" i="10"/>
  <c r="H35" i="10"/>
  <c r="C36" i="10"/>
  <c r="D36" i="10"/>
  <c r="H36" i="10"/>
  <c r="C37" i="10"/>
  <c r="D37" i="10"/>
  <c r="H37" i="10"/>
  <c r="C40" i="10"/>
  <c r="D40" i="10"/>
  <c r="H40" i="10"/>
  <c r="C41" i="10"/>
  <c r="D41" i="10"/>
  <c r="H41" i="10"/>
  <c r="B48" i="10"/>
  <c r="D48" i="10"/>
  <c r="F48" i="10"/>
  <c r="G48" i="10"/>
  <c r="I48" i="10"/>
  <c r="D23" i="18"/>
  <c r="D5" i="11"/>
  <c r="J5" i="11"/>
  <c r="D6" i="11"/>
  <c r="J6" i="11"/>
  <c r="D7" i="11"/>
  <c r="J7" i="11"/>
  <c r="B13" i="11"/>
  <c r="I13" i="11"/>
  <c r="D13" i="11"/>
  <c r="E13" i="11"/>
  <c r="F13" i="11"/>
  <c r="G13" i="11"/>
  <c r="H13" i="11"/>
  <c r="B14" i="11"/>
  <c r="D14" i="11"/>
  <c r="E14" i="11"/>
  <c r="F14" i="11"/>
  <c r="G14" i="11"/>
  <c r="H14" i="11"/>
  <c r="I14" i="11"/>
  <c r="K14" i="11"/>
  <c r="J14" i="11"/>
  <c r="B15" i="11"/>
  <c r="J15" i="11"/>
  <c r="D15" i="11"/>
  <c r="E15" i="11"/>
  <c r="F15" i="11"/>
  <c r="G15" i="11"/>
  <c r="H15" i="11"/>
  <c r="I15" i="11"/>
  <c r="B16" i="11"/>
  <c r="I16" i="11"/>
  <c r="D16" i="11"/>
  <c r="E16" i="11"/>
  <c r="F16" i="11"/>
  <c r="G16" i="11"/>
  <c r="H16" i="11"/>
  <c r="B17" i="11"/>
  <c r="I17" i="11"/>
  <c r="K17" i="11"/>
  <c r="D17" i="11"/>
  <c r="E17" i="11"/>
  <c r="F17" i="11"/>
  <c r="G17" i="11"/>
  <c r="H17" i="11"/>
  <c r="J17" i="11"/>
  <c r="B18" i="11"/>
  <c r="D18" i="11"/>
  <c r="E18" i="11"/>
  <c r="F18" i="11"/>
  <c r="G18" i="11"/>
  <c r="H18" i="11"/>
  <c r="I18" i="11"/>
  <c r="K18" i="11"/>
  <c r="J18" i="11"/>
  <c r="B19" i="11"/>
  <c r="J19" i="11"/>
  <c r="D19" i="11"/>
  <c r="E19" i="11"/>
  <c r="F19" i="11"/>
  <c r="G19" i="11"/>
  <c r="H19" i="11"/>
  <c r="I19" i="11"/>
  <c r="B20" i="11"/>
  <c r="I20" i="11"/>
  <c r="D20" i="11"/>
  <c r="E20" i="11"/>
  <c r="F20" i="11"/>
  <c r="G20" i="11"/>
  <c r="H20" i="11"/>
  <c r="B21" i="11"/>
  <c r="I21" i="11"/>
  <c r="K21" i="11"/>
  <c r="D21" i="11"/>
  <c r="E21" i="11"/>
  <c r="F21" i="11"/>
  <c r="G21" i="11"/>
  <c r="H21" i="11"/>
  <c r="J21" i="11"/>
  <c r="B22" i="11"/>
  <c r="D22" i="11"/>
  <c r="E22" i="11"/>
  <c r="F22" i="11"/>
  <c r="G22" i="11"/>
  <c r="H22" i="11"/>
  <c r="I22" i="11"/>
  <c r="K22" i="11"/>
  <c r="J22" i="11"/>
  <c r="B23" i="11"/>
  <c r="J23" i="11"/>
  <c r="D23" i="11"/>
  <c r="E23" i="11"/>
  <c r="F23" i="11"/>
  <c r="G23" i="11"/>
  <c r="H23" i="11"/>
  <c r="I23" i="11"/>
  <c r="B24" i="11"/>
  <c r="I24" i="11"/>
  <c r="D24" i="11"/>
  <c r="E24" i="11"/>
  <c r="F24" i="11"/>
  <c r="G24" i="11"/>
  <c r="H24" i="11"/>
  <c r="B25" i="11"/>
  <c r="I25" i="11"/>
  <c r="K25" i="11"/>
  <c r="D25" i="11"/>
  <c r="E25" i="11"/>
  <c r="F25" i="11"/>
  <c r="G25" i="11"/>
  <c r="H25" i="11"/>
  <c r="J25" i="11"/>
  <c r="B26" i="11"/>
  <c r="D26" i="11"/>
  <c r="E26" i="11"/>
  <c r="F26" i="11"/>
  <c r="G26" i="11"/>
  <c r="H26" i="11"/>
  <c r="I26" i="11"/>
  <c r="K26" i="11"/>
  <c r="J26" i="11"/>
  <c r="B27" i="11"/>
  <c r="J27" i="11"/>
  <c r="D27" i="11"/>
  <c r="E27" i="11"/>
  <c r="F27" i="11"/>
  <c r="G27" i="11"/>
  <c r="H27" i="11"/>
  <c r="I27" i="11"/>
  <c r="B28" i="11"/>
  <c r="I28" i="11"/>
  <c r="D28" i="11"/>
  <c r="E28" i="11"/>
  <c r="F28" i="11"/>
  <c r="G28" i="11"/>
  <c r="H28" i="11"/>
  <c r="B29" i="11"/>
  <c r="I29" i="11"/>
  <c r="K29" i="11"/>
  <c r="D29" i="11"/>
  <c r="E29" i="11"/>
  <c r="F29" i="11"/>
  <c r="G29" i="11"/>
  <c r="H29" i="11"/>
  <c r="J29" i="11"/>
  <c r="B30" i="11"/>
  <c r="D30" i="11"/>
  <c r="E30" i="11"/>
  <c r="F30" i="11"/>
  <c r="G30" i="11"/>
  <c r="H30" i="11"/>
  <c r="I30" i="11"/>
  <c r="K30" i="11"/>
  <c r="J30" i="11"/>
  <c r="B31" i="11"/>
  <c r="J31" i="11"/>
  <c r="D31" i="11"/>
  <c r="E31" i="11"/>
  <c r="F31" i="11"/>
  <c r="G31" i="11"/>
  <c r="H31" i="11"/>
  <c r="I31" i="11"/>
  <c r="B32" i="11"/>
  <c r="I32" i="11"/>
  <c r="D32" i="11"/>
  <c r="E32" i="11"/>
  <c r="F32" i="11"/>
  <c r="G32" i="11"/>
  <c r="H32" i="11"/>
  <c r="B33" i="11"/>
  <c r="I33" i="11"/>
  <c r="K33" i="11"/>
  <c r="D33" i="11"/>
  <c r="E33" i="11"/>
  <c r="F33" i="11"/>
  <c r="G33" i="11"/>
  <c r="H33" i="11"/>
  <c r="J33" i="11"/>
  <c r="B34" i="11"/>
  <c r="D34" i="11"/>
  <c r="E34" i="11"/>
  <c r="F34" i="11"/>
  <c r="G34" i="11"/>
  <c r="H34" i="11"/>
  <c r="I34" i="11"/>
  <c r="K34" i="11"/>
  <c r="J34" i="11"/>
  <c r="B35" i="11"/>
  <c r="J35" i="11"/>
  <c r="D35" i="11"/>
  <c r="E35" i="11"/>
  <c r="F35" i="11"/>
  <c r="G35" i="11"/>
  <c r="H35" i="11"/>
  <c r="I35" i="11"/>
  <c r="B36" i="11"/>
  <c r="I36" i="11"/>
  <c r="D36" i="11"/>
  <c r="E36" i="11"/>
  <c r="F36" i="11"/>
  <c r="G36" i="11"/>
  <c r="H36" i="11"/>
  <c r="B37" i="11"/>
  <c r="I37" i="11"/>
  <c r="K37" i="11"/>
  <c r="D37" i="11"/>
  <c r="E37" i="11"/>
  <c r="F37" i="11"/>
  <c r="G37" i="11"/>
  <c r="H37" i="11"/>
  <c r="J37" i="11"/>
  <c r="B38" i="11"/>
  <c r="D38" i="11"/>
  <c r="E38" i="11"/>
  <c r="F38" i="11"/>
  <c r="G38" i="11"/>
  <c r="H38" i="11"/>
  <c r="I38" i="11"/>
  <c r="K38" i="11"/>
  <c r="J38" i="11"/>
  <c r="B39" i="11"/>
  <c r="J39" i="11"/>
  <c r="D39" i="11"/>
  <c r="E39" i="11"/>
  <c r="F39" i="11"/>
  <c r="G39" i="11"/>
  <c r="H39" i="11"/>
  <c r="I39" i="11"/>
  <c r="B40" i="11"/>
  <c r="I40" i="11"/>
  <c r="D40" i="11"/>
  <c r="E40" i="11"/>
  <c r="F40" i="11"/>
  <c r="G40" i="11"/>
  <c r="H40" i="11"/>
  <c r="B41" i="11"/>
  <c r="I41" i="11"/>
  <c r="K41" i="11"/>
  <c r="D41" i="11"/>
  <c r="E41" i="11"/>
  <c r="F41" i="11"/>
  <c r="G41" i="11"/>
  <c r="H41" i="11"/>
  <c r="J41" i="11"/>
  <c r="B42" i="11"/>
  <c r="D42" i="11"/>
  <c r="E42" i="11"/>
  <c r="F42" i="11"/>
  <c r="G42" i="11"/>
  <c r="H42" i="11"/>
  <c r="I42" i="11"/>
  <c r="K42" i="11"/>
  <c r="J42" i="11"/>
  <c r="B56" i="11"/>
  <c r="D56" i="11"/>
  <c r="E56" i="11"/>
  <c r="F56" i="11"/>
  <c r="G56" i="11"/>
  <c r="H56" i="11"/>
  <c r="I56" i="11"/>
  <c r="J56" i="11"/>
  <c r="K56" i="11"/>
  <c r="L56" i="11"/>
  <c r="L76" i="11"/>
  <c r="M56" i="11"/>
  <c r="N56" i="11"/>
  <c r="B57" i="11"/>
  <c r="D57" i="11"/>
  <c r="E57" i="11"/>
  <c r="F57" i="11"/>
  <c r="G57" i="11"/>
  <c r="H57" i="11"/>
  <c r="I57" i="11"/>
  <c r="J57" i="11"/>
  <c r="K57" i="11"/>
  <c r="L57" i="11"/>
  <c r="M57" i="11"/>
  <c r="N57" i="11"/>
  <c r="B58" i="11"/>
  <c r="D58" i="11"/>
  <c r="E58" i="11"/>
  <c r="F58" i="11"/>
  <c r="G58" i="11"/>
  <c r="H58" i="11"/>
  <c r="I58" i="11"/>
  <c r="J58" i="11"/>
  <c r="K58" i="11"/>
  <c r="L58" i="11"/>
  <c r="M58" i="11"/>
  <c r="N58" i="11"/>
  <c r="B59" i="11"/>
  <c r="D59" i="11"/>
  <c r="E59" i="11"/>
  <c r="F59" i="11"/>
  <c r="G59" i="11"/>
  <c r="H59" i="11"/>
  <c r="I59" i="11"/>
  <c r="J59" i="11"/>
  <c r="K59" i="11"/>
  <c r="L59" i="11"/>
  <c r="M59" i="11"/>
  <c r="N59" i="11"/>
  <c r="B60" i="11"/>
  <c r="D60" i="11"/>
  <c r="E60" i="11"/>
  <c r="F60" i="11"/>
  <c r="G60" i="11"/>
  <c r="H60" i="11"/>
  <c r="I60" i="11"/>
  <c r="J60" i="11"/>
  <c r="K60" i="11"/>
  <c r="L60" i="11"/>
  <c r="M60" i="11"/>
  <c r="N60" i="11"/>
  <c r="B61" i="11"/>
  <c r="D61" i="11"/>
  <c r="E61" i="11"/>
  <c r="F61" i="11"/>
  <c r="G61" i="11"/>
  <c r="H61" i="11"/>
  <c r="I61" i="11"/>
  <c r="J61" i="11"/>
  <c r="K61" i="11"/>
  <c r="L61" i="11"/>
  <c r="M61" i="11"/>
  <c r="N61" i="11"/>
  <c r="B62" i="11"/>
  <c r="D62" i="11"/>
  <c r="E62" i="11"/>
  <c r="F62" i="11"/>
  <c r="G62" i="11"/>
  <c r="H62" i="11"/>
  <c r="I62" i="11"/>
  <c r="J62" i="11"/>
  <c r="K62" i="11"/>
  <c r="L62" i="11"/>
  <c r="M62" i="11"/>
  <c r="N62" i="11"/>
  <c r="B63" i="11"/>
  <c r="D63" i="11"/>
  <c r="E63" i="11"/>
  <c r="F63" i="11"/>
  <c r="G63" i="11"/>
  <c r="H63" i="11"/>
  <c r="I63" i="11"/>
  <c r="J63" i="11"/>
  <c r="K63" i="11"/>
  <c r="L63" i="11"/>
  <c r="M63" i="11"/>
  <c r="N63" i="11"/>
  <c r="B64" i="11"/>
  <c r="D64" i="11"/>
  <c r="E64" i="11"/>
  <c r="F64" i="11"/>
  <c r="G64" i="11"/>
  <c r="H64" i="11"/>
  <c r="I64" i="11"/>
  <c r="J64" i="11"/>
  <c r="K64" i="11"/>
  <c r="L64" i="11"/>
  <c r="M64" i="11"/>
  <c r="N64" i="11"/>
  <c r="B65" i="11"/>
  <c r="D65" i="11"/>
  <c r="E65" i="11"/>
  <c r="F65" i="11"/>
  <c r="G65" i="11"/>
  <c r="H65" i="11"/>
  <c r="I65" i="11"/>
  <c r="J65" i="11"/>
  <c r="K65" i="11"/>
  <c r="L65" i="11"/>
  <c r="M65" i="11"/>
  <c r="N65" i="11"/>
  <c r="B66" i="11"/>
  <c r="D66" i="11"/>
  <c r="E66" i="11"/>
  <c r="F66" i="11"/>
  <c r="G66" i="11"/>
  <c r="H66" i="11"/>
  <c r="I66" i="11"/>
  <c r="J66" i="11"/>
  <c r="K66" i="11"/>
  <c r="L66" i="11"/>
  <c r="M66" i="11"/>
  <c r="N66" i="11"/>
  <c r="B67" i="11"/>
  <c r="D67" i="11"/>
  <c r="E67" i="11"/>
  <c r="F67" i="11"/>
  <c r="G67" i="11"/>
  <c r="H67" i="11"/>
  <c r="I67" i="11"/>
  <c r="J67" i="11"/>
  <c r="K67" i="11"/>
  <c r="L67" i="11"/>
  <c r="M67" i="11"/>
  <c r="N67" i="11"/>
  <c r="B68" i="11"/>
  <c r="D68" i="11"/>
  <c r="E68" i="11"/>
  <c r="F68" i="11"/>
  <c r="G68" i="11"/>
  <c r="H68" i="11"/>
  <c r="I68" i="11"/>
  <c r="J68" i="11"/>
  <c r="K68" i="11"/>
  <c r="L68" i="11"/>
  <c r="M68" i="11"/>
  <c r="N68" i="11"/>
  <c r="B69" i="11"/>
  <c r="D69" i="11"/>
  <c r="E69" i="11"/>
  <c r="F69" i="11"/>
  <c r="G69" i="11"/>
  <c r="H69" i="11"/>
  <c r="I69" i="11"/>
  <c r="J69" i="11"/>
  <c r="K69" i="11"/>
  <c r="L69" i="11"/>
  <c r="M69" i="11"/>
  <c r="N69" i="11"/>
  <c r="B70" i="11"/>
  <c r="D70" i="11"/>
  <c r="E70" i="11"/>
  <c r="F70" i="11"/>
  <c r="G70" i="11"/>
  <c r="H70" i="11"/>
  <c r="I70" i="11"/>
  <c r="J70" i="11"/>
  <c r="K70" i="11"/>
  <c r="L70" i="11"/>
  <c r="M70" i="11"/>
  <c r="N70" i="11"/>
  <c r="B71" i="11"/>
  <c r="D71" i="11"/>
  <c r="E71" i="11"/>
  <c r="F71" i="11"/>
  <c r="G71" i="11"/>
  <c r="H71" i="11"/>
  <c r="I71" i="11"/>
  <c r="J71" i="11"/>
  <c r="K71" i="11"/>
  <c r="L71" i="11"/>
  <c r="M71" i="11"/>
  <c r="N71" i="11"/>
  <c r="B72" i="11"/>
  <c r="D72" i="11"/>
  <c r="E72" i="11"/>
  <c r="F72" i="11"/>
  <c r="G72" i="11"/>
  <c r="H72" i="11"/>
  <c r="I72" i="11"/>
  <c r="J72" i="11"/>
  <c r="K72" i="11"/>
  <c r="L72" i="11"/>
  <c r="M72" i="11"/>
  <c r="N72" i="11"/>
  <c r="B73" i="11"/>
  <c r="D73" i="11"/>
  <c r="E73" i="11"/>
  <c r="F73" i="11"/>
  <c r="G73" i="11"/>
  <c r="H73" i="11"/>
  <c r="I73" i="11"/>
  <c r="J73" i="11"/>
  <c r="K73" i="11"/>
  <c r="L73" i="11"/>
  <c r="M73" i="11"/>
  <c r="N73" i="11"/>
  <c r="B74" i="11"/>
  <c r="D74" i="11"/>
  <c r="E74" i="11"/>
  <c r="F74" i="11"/>
  <c r="G74" i="11"/>
  <c r="H74" i="11"/>
  <c r="I74" i="11"/>
  <c r="J74" i="11"/>
  <c r="K74" i="11"/>
  <c r="L74" i="11"/>
  <c r="M74" i="11"/>
  <c r="N74" i="11"/>
  <c r="B75" i="11"/>
  <c r="D75" i="11"/>
  <c r="E75" i="11"/>
  <c r="F75" i="11"/>
  <c r="G75" i="11"/>
  <c r="H75" i="11"/>
  <c r="I75" i="11"/>
  <c r="J75" i="11"/>
  <c r="K75" i="11"/>
  <c r="L75" i="11"/>
  <c r="M75" i="11"/>
  <c r="N75" i="11"/>
  <c r="B89" i="11"/>
  <c r="M89" i="11"/>
  <c r="D89" i="11"/>
  <c r="E89" i="11"/>
  <c r="F89" i="11"/>
  <c r="G89" i="11"/>
  <c r="H89" i="11"/>
  <c r="I89" i="11"/>
  <c r="J89" i="11"/>
  <c r="K89" i="11"/>
  <c r="B90" i="11"/>
  <c r="M90" i="11"/>
  <c r="D90" i="11"/>
  <c r="E90" i="11"/>
  <c r="F90" i="11"/>
  <c r="G90" i="11"/>
  <c r="H90" i="11"/>
  <c r="I90" i="11"/>
  <c r="J90" i="11"/>
  <c r="K90" i="11"/>
  <c r="B91" i="11"/>
  <c r="M91" i="11"/>
  <c r="D91" i="11"/>
  <c r="E91" i="11"/>
  <c r="F91" i="11"/>
  <c r="G91" i="11"/>
  <c r="H91" i="11"/>
  <c r="I91" i="11"/>
  <c r="J91" i="11"/>
  <c r="K91" i="11"/>
  <c r="B92" i="11"/>
  <c r="M92" i="11"/>
  <c r="D92" i="11"/>
  <c r="E92" i="11"/>
  <c r="F92" i="11"/>
  <c r="G92" i="11"/>
  <c r="H92" i="11"/>
  <c r="I92" i="11"/>
  <c r="J92" i="11"/>
  <c r="K92" i="11"/>
  <c r="B93" i="11"/>
  <c r="M93" i="11"/>
  <c r="D93" i="11"/>
  <c r="E93" i="11"/>
  <c r="F93" i="11"/>
  <c r="G93" i="11"/>
  <c r="H93" i="11"/>
  <c r="I93" i="11"/>
  <c r="J93" i="11"/>
  <c r="K93" i="11"/>
  <c r="B94" i="11"/>
  <c r="M94" i="11"/>
  <c r="D94" i="11"/>
  <c r="E94" i="11"/>
  <c r="F94" i="11"/>
  <c r="G94" i="11"/>
  <c r="H94" i="11"/>
  <c r="I94" i="11"/>
  <c r="J94" i="11"/>
  <c r="K94" i="11"/>
  <c r="B95" i="11"/>
  <c r="M95" i="11"/>
  <c r="D95" i="11"/>
  <c r="E95" i="11"/>
  <c r="F95" i="11"/>
  <c r="G95" i="11"/>
  <c r="H95" i="11"/>
  <c r="I95" i="11"/>
  <c r="J95" i="11"/>
  <c r="K95" i="11"/>
  <c r="B96" i="11"/>
  <c r="M96" i="11"/>
  <c r="D96" i="11"/>
  <c r="E96" i="11"/>
  <c r="F96" i="11"/>
  <c r="G96" i="11"/>
  <c r="H96" i="11"/>
  <c r="I96" i="11"/>
  <c r="J96" i="11"/>
  <c r="K96" i="11"/>
  <c r="B97" i="11"/>
  <c r="M97" i="11"/>
  <c r="D97" i="11"/>
  <c r="E97" i="11"/>
  <c r="F97" i="11"/>
  <c r="G97" i="11"/>
  <c r="H97" i="11"/>
  <c r="I97" i="11"/>
  <c r="J97" i="11"/>
  <c r="K97" i="11"/>
  <c r="B98" i="11"/>
  <c r="M98" i="11"/>
  <c r="D98" i="11"/>
  <c r="E98" i="11"/>
  <c r="F98" i="11"/>
  <c r="G98" i="11"/>
  <c r="H98" i="11"/>
  <c r="I98" i="11"/>
  <c r="J98" i="11"/>
  <c r="K98" i="11"/>
  <c r="B99" i="11"/>
  <c r="M99" i="11"/>
  <c r="D99" i="11"/>
  <c r="E99" i="11"/>
  <c r="F99" i="11"/>
  <c r="G99" i="11"/>
  <c r="H99" i="11"/>
  <c r="I99" i="11"/>
  <c r="J99" i="11"/>
  <c r="K99" i="11"/>
  <c r="B100" i="11"/>
  <c r="M100" i="11"/>
  <c r="D100" i="11"/>
  <c r="E100" i="11"/>
  <c r="F100" i="11"/>
  <c r="G100" i="11"/>
  <c r="H100" i="11"/>
  <c r="I100" i="11"/>
  <c r="J100" i="11"/>
  <c r="K100" i="11"/>
  <c r="B101" i="11"/>
  <c r="M101" i="11"/>
  <c r="D101" i="11"/>
  <c r="E101" i="11"/>
  <c r="F101" i="11"/>
  <c r="G101" i="11"/>
  <c r="H101" i="11"/>
  <c r="I101" i="11"/>
  <c r="J101" i="11"/>
  <c r="K101" i="11"/>
  <c r="B102" i="11"/>
  <c r="M102" i="11"/>
  <c r="D102" i="11"/>
  <c r="E102" i="11"/>
  <c r="F102" i="11"/>
  <c r="G102" i="11"/>
  <c r="H102" i="11"/>
  <c r="I102" i="11"/>
  <c r="J102" i="11"/>
  <c r="K102" i="11"/>
  <c r="B103" i="11"/>
  <c r="M103" i="11"/>
  <c r="D103" i="11"/>
  <c r="E103" i="11"/>
  <c r="F103" i="11"/>
  <c r="G103" i="11"/>
  <c r="H103" i="11"/>
  <c r="I103" i="11"/>
  <c r="J103" i="11"/>
  <c r="K103" i="11"/>
  <c r="B104" i="11"/>
  <c r="M104" i="11"/>
  <c r="D104" i="11"/>
  <c r="E104" i="11"/>
  <c r="F104" i="11"/>
  <c r="G104" i="11"/>
  <c r="H104" i="11"/>
  <c r="I104" i="11"/>
  <c r="J104" i="11"/>
  <c r="K104" i="11"/>
  <c r="B105" i="11"/>
  <c r="M105" i="11"/>
  <c r="D105" i="11"/>
  <c r="E105" i="11"/>
  <c r="F105" i="11"/>
  <c r="G105" i="11"/>
  <c r="H105" i="11"/>
  <c r="I105" i="11"/>
  <c r="J105" i="11"/>
  <c r="K105" i="11"/>
  <c r="B106" i="11"/>
  <c r="M106" i="11"/>
  <c r="D106" i="11"/>
  <c r="E106" i="11"/>
  <c r="F106" i="11"/>
  <c r="G106" i="11"/>
  <c r="H106" i="11"/>
  <c r="I106" i="11"/>
  <c r="J106" i="11"/>
  <c r="K106" i="11"/>
  <c r="B107" i="11"/>
  <c r="M107" i="11"/>
  <c r="D107" i="11"/>
  <c r="E107" i="11"/>
  <c r="F107" i="11"/>
  <c r="G107" i="11"/>
  <c r="H107" i="11"/>
  <c r="I107" i="11"/>
  <c r="J107" i="11"/>
  <c r="K107" i="11"/>
  <c r="B108" i="11"/>
  <c r="M108" i="11"/>
  <c r="D108" i="11"/>
  <c r="E108" i="11"/>
  <c r="F108" i="11"/>
  <c r="G108" i="11"/>
  <c r="H108" i="11"/>
  <c r="I108" i="11"/>
  <c r="J108" i="11"/>
  <c r="K108" i="11"/>
  <c r="G13" i="4"/>
  <c r="G43" i="4"/>
  <c r="O100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G38" i="4"/>
  <c r="G39" i="4"/>
  <c r="G40" i="4"/>
  <c r="G41" i="4"/>
  <c r="G42" i="4"/>
  <c r="F50" i="4"/>
  <c r="J50" i="4"/>
  <c r="F51" i="4"/>
  <c r="J51" i="4"/>
  <c r="F52" i="4"/>
  <c r="J52" i="4"/>
  <c r="F53" i="4"/>
  <c r="J53" i="4"/>
  <c r="F54" i="4"/>
  <c r="J54" i="4"/>
  <c r="F55" i="4"/>
  <c r="J55" i="4"/>
  <c r="F56" i="4"/>
  <c r="J56" i="4"/>
  <c r="F57" i="4"/>
  <c r="J57" i="4"/>
  <c r="F58" i="4"/>
  <c r="J58" i="4"/>
  <c r="F59" i="4"/>
  <c r="J59" i="4"/>
  <c r="F60" i="4"/>
  <c r="J60" i="4"/>
  <c r="F61" i="4"/>
  <c r="J61" i="4"/>
  <c r="F62" i="4"/>
  <c r="J62" i="4"/>
  <c r="F63" i="4"/>
  <c r="J63" i="4"/>
  <c r="F64" i="4"/>
  <c r="J64" i="4"/>
  <c r="F65" i="4"/>
  <c r="J65" i="4"/>
  <c r="F66" i="4"/>
  <c r="J66" i="4"/>
  <c r="F67" i="4"/>
  <c r="J67" i="4"/>
  <c r="F68" i="4"/>
  <c r="J68" i="4"/>
  <c r="F69" i="4"/>
  <c r="J69" i="4"/>
  <c r="J70" i="4"/>
  <c r="F77" i="4"/>
  <c r="J77" i="4"/>
  <c r="L89" i="11"/>
  <c r="F78" i="4"/>
  <c r="J78" i="4"/>
  <c r="J97" i="4"/>
  <c r="F79" i="4"/>
  <c r="J79" i="4"/>
  <c r="L91" i="11"/>
  <c r="F80" i="4"/>
  <c r="J80" i="4"/>
  <c r="L92" i="11"/>
  <c r="F81" i="4"/>
  <c r="J81" i="4"/>
  <c r="L93" i="11"/>
  <c r="F82" i="4"/>
  <c r="J82" i="4"/>
  <c r="L94" i="11"/>
  <c r="F83" i="4"/>
  <c r="J83" i="4"/>
  <c r="L95" i="11"/>
  <c r="F84" i="4"/>
  <c r="J84" i="4"/>
  <c r="L96" i="11"/>
  <c r="F85" i="4"/>
  <c r="J85" i="4"/>
  <c r="L97" i="11"/>
  <c r="F86" i="4"/>
  <c r="J86" i="4"/>
  <c r="L98" i="11"/>
  <c r="F87" i="4"/>
  <c r="J87" i="4"/>
  <c r="L99" i="11"/>
  <c r="F88" i="4"/>
  <c r="J88" i="4"/>
  <c r="L100" i="11"/>
  <c r="F89" i="4"/>
  <c r="J89" i="4"/>
  <c r="L101" i="11"/>
  <c r="F90" i="4"/>
  <c r="J90" i="4"/>
  <c r="L102" i="11"/>
  <c r="F91" i="4"/>
  <c r="J91" i="4"/>
  <c r="L103" i="11"/>
  <c r="F92" i="4"/>
  <c r="J92" i="4"/>
  <c r="L104" i="11"/>
  <c r="F93" i="4"/>
  <c r="J93" i="4"/>
  <c r="L105" i="11"/>
  <c r="F94" i="4"/>
  <c r="J94" i="4"/>
  <c r="L106" i="11"/>
  <c r="F95" i="4"/>
  <c r="J95" i="4"/>
  <c r="L107" i="11"/>
  <c r="F96" i="4"/>
  <c r="J96" i="4"/>
  <c r="L108" i="11"/>
  <c r="J8" i="3"/>
  <c r="J9" i="3"/>
  <c r="J10" i="3"/>
  <c r="B15" i="3"/>
  <c r="F15" i="3"/>
  <c r="H23" i="3"/>
  <c r="H26" i="3"/>
  <c r="H24" i="3"/>
  <c r="H25" i="3"/>
  <c r="F33" i="3"/>
  <c r="G31" i="10"/>
  <c r="F36" i="3"/>
  <c r="G35" i="10"/>
  <c r="I35" i="10"/>
  <c r="F37" i="3"/>
  <c r="G36" i="10"/>
  <c r="I36" i="10"/>
  <c r="F38" i="3"/>
  <c r="G37" i="10"/>
  <c r="F41" i="3"/>
  <c r="G40" i="10"/>
  <c r="I40" i="10"/>
  <c r="F42" i="3"/>
  <c r="G41" i="10"/>
  <c r="I41" i="10"/>
  <c r="G50" i="3"/>
  <c r="H48" i="10"/>
  <c r="K20" i="11"/>
  <c r="I32" i="10"/>
  <c r="D44" i="18"/>
  <c r="K29" i="5"/>
  <c r="K24" i="10"/>
  <c r="AH173" i="13"/>
  <c r="G42" i="10"/>
  <c r="I31" i="10"/>
  <c r="I37" i="10"/>
  <c r="K39" i="11"/>
  <c r="K35" i="11"/>
  <c r="K31" i="11"/>
  <c r="K27" i="11"/>
  <c r="K23" i="11"/>
  <c r="K19" i="11"/>
  <c r="K15" i="11"/>
  <c r="I26" i="12"/>
  <c r="H36" i="12"/>
  <c r="D13" i="18"/>
  <c r="AH177" i="13"/>
  <c r="I54" i="3"/>
  <c r="N108" i="11"/>
  <c r="N107" i="11"/>
  <c r="N106" i="11"/>
  <c r="N105" i="11"/>
  <c r="N104" i="11"/>
  <c r="N103" i="11"/>
  <c r="N102" i="11"/>
  <c r="N101" i="11"/>
  <c r="N100" i="11"/>
  <c r="N99" i="11"/>
  <c r="N98" i="11"/>
  <c r="N97" i="11"/>
  <c r="N96" i="11"/>
  <c r="N95" i="11"/>
  <c r="N94" i="11"/>
  <c r="N93" i="11"/>
  <c r="N92" i="11"/>
  <c r="N91" i="11"/>
  <c r="M109" i="11"/>
  <c r="D28" i="18"/>
  <c r="N89" i="11"/>
  <c r="N76" i="11"/>
  <c r="H42" i="10"/>
  <c r="D22" i="18"/>
  <c r="M23" i="10"/>
  <c r="M21" i="10"/>
  <c r="M24" i="10"/>
  <c r="L24" i="10"/>
  <c r="D20" i="18"/>
  <c r="D41" i="18"/>
  <c r="K25" i="5"/>
  <c r="K21" i="5"/>
  <c r="I30" i="12"/>
  <c r="G171" i="14"/>
  <c r="J180" i="13"/>
  <c r="J171" i="14"/>
  <c r="P171" i="14"/>
  <c r="S179" i="13"/>
  <c r="S171" i="14"/>
  <c r="P170" i="14"/>
  <c r="R178" i="13"/>
  <c r="R170" i="14"/>
  <c r="S178" i="13"/>
  <c r="S170" i="14"/>
  <c r="P162" i="14"/>
  <c r="R170" i="13"/>
  <c r="R162" i="14"/>
  <c r="S170" i="13"/>
  <c r="N153" i="14"/>
  <c r="S161" i="13"/>
  <c r="S154" i="14"/>
  <c r="AH159" i="13"/>
  <c r="M76" i="11"/>
  <c r="D27" i="18"/>
  <c r="J40" i="11"/>
  <c r="K40" i="11"/>
  <c r="J36" i="11"/>
  <c r="K36" i="11"/>
  <c r="J32" i="11"/>
  <c r="K32" i="11"/>
  <c r="J28" i="11"/>
  <c r="K28" i="11"/>
  <c r="J24" i="11"/>
  <c r="K24" i="11"/>
  <c r="J20" i="11"/>
  <c r="J16" i="11"/>
  <c r="K16" i="11"/>
  <c r="M9" i="10"/>
  <c r="G21" i="5"/>
  <c r="I29" i="12"/>
  <c r="H15" i="12"/>
  <c r="G167" i="14"/>
  <c r="J176" i="13"/>
  <c r="J167" i="14"/>
  <c r="P167" i="14"/>
  <c r="S175" i="13"/>
  <c r="S167" i="14"/>
  <c r="P166" i="14"/>
  <c r="R174" i="13"/>
  <c r="R166" i="14"/>
  <c r="S174" i="13"/>
  <c r="S166" i="14"/>
  <c r="P165" i="14"/>
  <c r="Q173" i="13"/>
  <c r="Q165" i="14"/>
  <c r="R173" i="13"/>
  <c r="R165" i="14"/>
  <c r="Q171" i="13"/>
  <c r="Q163" i="14"/>
  <c r="AA162" i="13"/>
  <c r="AG162" i="13"/>
  <c r="Q161" i="13"/>
  <c r="Q154" i="14"/>
  <c r="D40" i="18"/>
  <c r="D37" i="18"/>
  <c r="K24" i="5"/>
  <c r="AG172" i="13"/>
  <c r="P157" i="14"/>
  <c r="S164" i="13"/>
  <c r="S157" i="14"/>
  <c r="R164" i="13"/>
  <c r="R157" i="14"/>
  <c r="Q164" i="13"/>
  <c r="Q157" i="14"/>
  <c r="AH158" i="13"/>
  <c r="F43" i="3"/>
  <c r="L90" i="11"/>
  <c r="L109" i="11"/>
  <c r="G27" i="5"/>
  <c r="I28" i="5"/>
  <c r="K23" i="5"/>
  <c r="D11" i="5"/>
  <c r="I25" i="12"/>
  <c r="D45" i="18"/>
  <c r="S180" i="13"/>
  <c r="S172" i="14"/>
  <c r="N171" i="14"/>
  <c r="Q180" i="13"/>
  <c r="Q172" i="14"/>
  <c r="R179" i="13"/>
  <c r="R171" i="14"/>
  <c r="G163" i="14"/>
  <c r="J172" i="13"/>
  <c r="J163" i="14"/>
  <c r="P163" i="14"/>
  <c r="S171" i="13"/>
  <c r="S163" i="14"/>
  <c r="G155" i="14"/>
  <c r="J163" i="13"/>
  <c r="J155" i="14"/>
  <c r="R162" i="13"/>
  <c r="R155" i="14"/>
  <c r="P153" i="14"/>
  <c r="S160" i="13"/>
  <c r="S153" i="14"/>
  <c r="R160" i="13"/>
  <c r="R153" i="14"/>
  <c r="Q160" i="13"/>
  <c r="Q153" i="14"/>
  <c r="I27" i="5"/>
  <c r="I21" i="5"/>
  <c r="P169" i="14"/>
  <c r="Q177" i="13"/>
  <c r="Q169" i="14"/>
  <c r="R177" i="13"/>
  <c r="R169" i="14"/>
  <c r="N163" i="14"/>
  <c r="Q172" i="13"/>
  <c r="Q164" i="14"/>
  <c r="J161" i="14"/>
  <c r="AH163" i="13"/>
  <c r="J48" i="10"/>
  <c r="I21" i="12"/>
  <c r="I10" i="12"/>
  <c r="I15" i="12"/>
  <c r="Q179" i="13"/>
  <c r="Q171" i="14"/>
  <c r="Q178" i="13"/>
  <c r="Q170" i="14"/>
  <c r="S177" i="13"/>
  <c r="S169" i="14"/>
  <c r="N167" i="14"/>
  <c r="Q176" i="13"/>
  <c r="Q168" i="14"/>
  <c r="Q170" i="13"/>
  <c r="Q162" i="14"/>
  <c r="K182" i="13"/>
  <c r="O156" i="14"/>
  <c r="Q163" i="13"/>
  <c r="Q156" i="14"/>
  <c r="P156" i="14"/>
  <c r="R163" i="13"/>
  <c r="R156" i="14"/>
  <c r="P152" i="14"/>
  <c r="R159" i="13"/>
  <c r="R152" i="14"/>
  <c r="J159" i="13"/>
  <c r="J151" i="14"/>
  <c r="AG158" i="13"/>
  <c r="S157" i="13"/>
  <c r="S150" i="14"/>
  <c r="Q156" i="13"/>
  <c r="Q149" i="14"/>
  <c r="P148" i="14"/>
  <c r="R155" i="13"/>
  <c r="R148" i="14"/>
  <c r="S155" i="13"/>
  <c r="P141" i="14"/>
  <c r="Q147" i="13"/>
  <c r="Q141" i="14"/>
  <c r="R147" i="13"/>
  <c r="R141" i="14"/>
  <c r="J147" i="13"/>
  <c r="J140" i="14"/>
  <c r="G139" i="14"/>
  <c r="J146" i="13"/>
  <c r="J139" i="14"/>
  <c r="AA143" i="13"/>
  <c r="S142" i="13"/>
  <c r="S136" i="14"/>
  <c r="N135" i="14"/>
  <c r="Q142" i="13"/>
  <c r="Q136" i="14"/>
  <c r="AM149" i="13"/>
  <c r="D135" i="13"/>
  <c r="P133" i="14"/>
  <c r="Q139" i="13"/>
  <c r="Q133" i="14"/>
  <c r="R139" i="13"/>
  <c r="R133" i="14"/>
  <c r="J139" i="13"/>
  <c r="J132" i="14"/>
  <c r="AH131" i="13"/>
  <c r="AH127" i="13"/>
  <c r="AH123" i="13"/>
  <c r="AH116" i="13"/>
  <c r="AH112" i="13"/>
  <c r="AH108" i="13"/>
  <c r="AH97" i="13"/>
  <c r="AH92" i="13"/>
  <c r="AN101" i="13"/>
  <c r="AH82" i="13"/>
  <c r="AH77" i="13"/>
  <c r="P142" i="14"/>
  <c r="R148" i="13"/>
  <c r="R142" i="14"/>
  <c r="S148" i="13"/>
  <c r="S142" i="14"/>
  <c r="P134" i="14"/>
  <c r="R140" i="13"/>
  <c r="R134" i="14"/>
  <c r="S140" i="13"/>
  <c r="S134" i="14"/>
  <c r="AA132" i="13"/>
  <c r="AG132" i="13"/>
  <c r="AH129" i="13"/>
  <c r="AA128" i="13"/>
  <c r="AG128" i="13"/>
  <c r="AH125" i="13"/>
  <c r="AA124" i="13"/>
  <c r="AG124" i="13"/>
  <c r="AH114" i="13"/>
  <c r="AA113" i="13"/>
  <c r="AG113" i="13"/>
  <c r="AH110" i="13"/>
  <c r="AA109" i="13"/>
  <c r="AG109" i="13"/>
  <c r="AN117" i="13"/>
  <c r="AH106" i="13"/>
  <c r="AH99" i="13"/>
  <c r="AA98" i="13"/>
  <c r="AG98" i="13"/>
  <c r="AH95" i="13"/>
  <c r="AA94" i="13"/>
  <c r="AG94" i="13"/>
  <c r="G88" i="14"/>
  <c r="J92" i="13"/>
  <c r="J88" i="14"/>
  <c r="N87" i="14"/>
  <c r="R91" i="13"/>
  <c r="R88" i="14"/>
  <c r="AH80" i="13"/>
  <c r="O64" i="14"/>
  <c r="S65" i="13"/>
  <c r="S64" i="14"/>
  <c r="AN69" i="13"/>
  <c r="P50" i="14"/>
  <c r="R50" i="13"/>
  <c r="R50" i="14"/>
  <c r="Q50" i="13"/>
  <c r="Q50" i="14"/>
  <c r="S50" i="13"/>
  <c r="S50" i="14"/>
  <c r="AH12" i="13"/>
  <c r="S159" i="13"/>
  <c r="S152" i="14"/>
  <c r="R158" i="13"/>
  <c r="R151" i="14"/>
  <c r="Q157" i="13"/>
  <c r="Q150" i="14"/>
  <c r="AH154" i="13"/>
  <c r="S146" i="13"/>
  <c r="S140" i="14"/>
  <c r="N139" i="14"/>
  <c r="Q146" i="13"/>
  <c r="Q140" i="14"/>
  <c r="P137" i="14"/>
  <c r="Q143" i="13"/>
  <c r="Q137" i="14"/>
  <c r="R143" i="13"/>
  <c r="R137" i="14"/>
  <c r="G135" i="14"/>
  <c r="J142" i="13"/>
  <c r="J135" i="14"/>
  <c r="N131" i="14"/>
  <c r="S138" i="13"/>
  <c r="Q138" i="13"/>
  <c r="Q132" i="14"/>
  <c r="G126" i="14"/>
  <c r="J132" i="13"/>
  <c r="J126" i="14"/>
  <c r="P124" i="14"/>
  <c r="Q129" i="13"/>
  <c r="Q124" i="14"/>
  <c r="R129" i="13"/>
  <c r="R124" i="14"/>
  <c r="S129" i="13"/>
  <c r="S124" i="14"/>
  <c r="G122" i="14"/>
  <c r="J128" i="13"/>
  <c r="J122" i="14"/>
  <c r="P120" i="14"/>
  <c r="Q125" i="13"/>
  <c r="Q120" i="14"/>
  <c r="R125" i="13"/>
  <c r="R120" i="14"/>
  <c r="S125" i="13"/>
  <c r="S120" i="14"/>
  <c r="G118" i="14"/>
  <c r="J124" i="13"/>
  <c r="J118" i="14"/>
  <c r="AN133" i="13"/>
  <c r="K134" i="13"/>
  <c r="P110" i="14"/>
  <c r="Q114" i="13"/>
  <c r="Q110" i="14"/>
  <c r="R114" i="13"/>
  <c r="R110" i="14"/>
  <c r="S114" i="13"/>
  <c r="S110" i="14"/>
  <c r="G108" i="14"/>
  <c r="J113" i="13"/>
  <c r="J108" i="14"/>
  <c r="P106" i="14"/>
  <c r="Q110" i="13"/>
  <c r="Q106" i="14"/>
  <c r="R110" i="13"/>
  <c r="R106" i="14"/>
  <c r="S110" i="13"/>
  <c r="S106" i="14"/>
  <c r="G104" i="14"/>
  <c r="J109" i="13"/>
  <c r="J104" i="14"/>
  <c r="K118" i="13"/>
  <c r="AM117" i="13"/>
  <c r="D103" i="13"/>
  <c r="P102" i="14"/>
  <c r="Q106" i="13"/>
  <c r="Q102" i="14"/>
  <c r="R106" i="13"/>
  <c r="R102" i="14"/>
  <c r="S106" i="13"/>
  <c r="J101" i="14"/>
  <c r="P96" i="14"/>
  <c r="Q99" i="13"/>
  <c r="Q96" i="14"/>
  <c r="R99" i="13"/>
  <c r="R96" i="14"/>
  <c r="S99" i="13"/>
  <c r="S96" i="14"/>
  <c r="G94" i="14"/>
  <c r="J98" i="13"/>
  <c r="J94" i="14"/>
  <c r="P92" i="14"/>
  <c r="Q95" i="13"/>
  <c r="Q92" i="14"/>
  <c r="R95" i="13"/>
  <c r="R92" i="14"/>
  <c r="S95" i="13"/>
  <c r="S92" i="14"/>
  <c r="G90" i="14"/>
  <c r="J94" i="13"/>
  <c r="J90" i="14"/>
  <c r="P90" i="14"/>
  <c r="S93" i="13"/>
  <c r="S90" i="14"/>
  <c r="Q93" i="13"/>
  <c r="Q90" i="14"/>
  <c r="R93" i="13"/>
  <c r="R90" i="14"/>
  <c r="AA91" i="13"/>
  <c r="AG91" i="13"/>
  <c r="S91" i="13"/>
  <c r="S88" i="14"/>
  <c r="AH78" i="13"/>
  <c r="P155" i="14"/>
  <c r="Q162" i="13"/>
  <c r="Q155" i="14"/>
  <c r="G153" i="14"/>
  <c r="J161" i="13"/>
  <c r="J153" i="14"/>
  <c r="Q159" i="13"/>
  <c r="Q152" i="14"/>
  <c r="P151" i="14"/>
  <c r="Q158" i="13"/>
  <c r="Q151" i="14"/>
  <c r="G149" i="14"/>
  <c r="J157" i="13"/>
  <c r="J149" i="14"/>
  <c r="AM165" i="13"/>
  <c r="D151" i="13"/>
  <c r="P147" i="14"/>
  <c r="Q154" i="13"/>
  <c r="Q147" i="14"/>
  <c r="R154" i="13"/>
  <c r="R147" i="14"/>
  <c r="J146" i="14"/>
  <c r="G19" i="13"/>
  <c r="J19" i="14"/>
  <c r="AH147" i="13"/>
  <c r="S147" i="13"/>
  <c r="S141" i="14"/>
  <c r="AG146" i="13"/>
  <c r="R146" i="13"/>
  <c r="R140" i="14"/>
  <c r="Q145" i="13"/>
  <c r="Q139" i="14"/>
  <c r="P138" i="14"/>
  <c r="R144" i="13"/>
  <c r="R138" i="14"/>
  <c r="S144" i="13"/>
  <c r="S138" i="14"/>
  <c r="AH139" i="13"/>
  <c r="S139" i="13"/>
  <c r="S133" i="14"/>
  <c r="AH138" i="13"/>
  <c r="R138" i="13"/>
  <c r="R132" i="14"/>
  <c r="N125" i="14"/>
  <c r="S131" i="13"/>
  <c r="S126" i="14"/>
  <c r="Q131" i="13"/>
  <c r="Q126" i="14"/>
  <c r="N121" i="14"/>
  <c r="S127" i="13"/>
  <c r="S122" i="14"/>
  <c r="Q127" i="13"/>
  <c r="Q122" i="14"/>
  <c r="N117" i="14"/>
  <c r="S123" i="13"/>
  <c r="S118" i="14"/>
  <c r="Q123" i="13"/>
  <c r="Q118" i="14"/>
  <c r="N111" i="14"/>
  <c r="S116" i="13"/>
  <c r="S112" i="14"/>
  <c r="Q116" i="13"/>
  <c r="Q112" i="14"/>
  <c r="N107" i="14"/>
  <c r="S112" i="13"/>
  <c r="S108" i="14"/>
  <c r="Q112" i="13"/>
  <c r="Q108" i="14"/>
  <c r="N103" i="14"/>
  <c r="S108" i="13"/>
  <c r="S104" i="14"/>
  <c r="Q108" i="13"/>
  <c r="Q104" i="14"/>
  <c r="N93" i="14"/>
  <c r="S97" i="13"/>
  <c r="S94" i="14"/>
  <c r="Q97" i="13"/>
  <c r="Q94" i="14"/>
  <c r="N86" i="14"/>
  <c r="S90" i="13"/>
  <c r="Q90" i="13"/>
  <c r="Q87" i="14"/>
  <c r="AH84" i="13"/>
  <c r="AG81" i="13"/>
  <c r="AA81" i="13"/>
  <c r="AG76" i="13"/>
  <c r="AA76" i="13"/>
  <c r="N62" i="14"/>
  <c r="S64" i="13"/>
  <c r="S63" i="14"/>
  <c r="Q64" i="13"/>
  <c r="Q63" i="14"/>
  <c r="R64" i="13"/>
  <c r="R63" i="14"/>
  <c r="AH60" i="13"/>
  <c r="AH58" i="13"/>
  <c r="AA48" i="13"/>
  <c r="AG48" i="13"/>
  <c r="R132" i="13"/>
  <c r="R127" i="14"/>
  <c r="R128" i="13"/>
  <c r="R123" i="14"/>
  <c r="R124" i="13"/>
  <c r="R119" i="14"/>
  <c r="J116" i="14"/>
  <c r="R113" i="13"/>
  <c r="R109" i="14"/>
  <c r="R109" i="13"/>
  <c r="R105" i="14"/>
  <c r="R98" i="13"/>
  <c r="R95" i="14"/>
  <c r="R94" i="13"/>
  <c r="R91" i="14"/>
  <c r="S92" i="13"/>
  <c r="S89" i="14"/>
  <c r="AH90" i="13"/>
  <c r="P82" i="14"/>
  <c r="Q84" i="13"/>
  <c r="Q82" i="14"/>
  <c r="G80" i="14"/>
  <c r="J83" i="13"/>
  <c r="J80" i="14"/>
  <c r="R82" i="13"/>
  <c r="R80" i="14"/>
  <c r="Q81" i="13"/>
  <c r="Q79" i="14"/>
  <c r="P78" i="14"/>
  <c r="Q80" i="13"/>
  <c r="Q78" i="14"/>
  <c r="G76" i="14"/>
  <c r="J79" i="13"/>
  <c r="J76" i="14"/>
  <c r="R78" i="13"/>
  <c r="R76" i="14"/>
  <c r="P74" i="14"/>
  <c r="Q76" i="13"/>
  <c r="Q74" i="14"/>
  <c r="R76" i="13"/>
  <c r="R74" i="14"/>
  <c r="G72" i="14"/>
  <c r="J75" i="13"/>
  <c r="J72" i="14"/>
  <c r="N66" i="14"/>
  <c r="S68" i="13"/>
  <c r="S67" i="14"/>
  <c r="Q68" i="13"/>
  <c r="Q67" i="14"/>
  <c r="AH64" i="13"/>
  <c r="AH62" i="13"/>
  <c r="AA61" i="13"/>
  <c r="AG61" i="13"/>
  <c r="S61" i="13"/>
  <c r="S60" i="14"/>
  <c r="K70" i="13"/>
  <c r="P57" i="14"/>
  <c r="Q58" i="13"/>
  <c r="Q57" i="14"/>
  <c r="R58" i="13"/>
  <c r="R57" i="14"/>
  <c r="S58" i="13"/>
  <c r="J56" i="14"/>
  <c r="AA52" i="13"/>
  <c r="AG52" i="13"/>
  <c r="AH45" i="13"/>
  <c r="O44" i="14"/>
  <c r="R44" i="13"/>
  <c r="R44" i="14"/>
  <c r="AN53" i="13"/>
  <c r="O34" i="14"/>
  <c r="R33" i="13"/>
  <c r="R34" i="14"/>
  <c r="Q33" i="13"/>
  <c r="Q34" i="14"/>
  <c r="S33" i="13"/>
  <c r="S34" i="14"/>
  <c r="AH26" i="13"/>
  <c r="AA8" i="13"/>
  <c r="AB9" i="13"/>
  <c r="AB174" i="13"/>
  <c r="AA11" i="13"/>
  <c r="AA19" i="13"/>
  <c r="AA28" i="13"/>
  <c r="AA17" i="13"/>
  <c r="AA32" i="13"/>
  <c r="AA36" i="13"/>
  <c r="AA43" i="13"/>
  <c r="AA47" i="13"/>
  <c r="AA51" i="13"/>
  <c r="AA30" i="13"/>
  <c r="AA34" i="13"/>
  <c r="AA42" i="13"/>
  <c r="AA46" i="13"/>
  <c r="AA50" i="13"/>
  <c r="AA59" i="13"/>
  <c r="AA63" i="13"/>
  <c r="AA67" i="13"/>
  <c r="AA74" i="13"/>
  <c r="S156" i="13"/>
  <c r="S149" i="14"/>
  <c r="S145" i="13"/>
  <c r="S139" i="14"/>
  <c r="S141" i="13"/>
  <c r="S135" i="14"/>
  <c r="J138" i="13"/>
  <c r="Q132" i="13"/>
  <c r="Q127" i="14"/>
  <c r="J131" i="13"/>
  <c r="J125" i="14"/>
  <c r="S130" i="13"/>
  <c r="S125" i="14"/>
  <c r="Q128" i="13"/>
  <c r="Q123" i="14"/>
  <c r="J127" i="13"/>
  <c r="J121" i="14"/>
  <c r="S126" i="13"/>
  <c r="S121" i="14"/>
  <c r="Q124" i="13"/>
  <c r="Q119" i="14"/>
  <c r="J123" i="13"/>
  <c r="J117" i="14"/>
  <c r="S122" i="13"/>
  <c r="J116" i="13"/>
  <c r="J111" i="14"/>
  <c r="S115" i="13"/>
  <c r="S111" i="14"/>
  <c r="Q113" i="13"/>
  <c r="Q109" i="14"/>
  <c r="J112" i="13"/>
  <c r="J107" i="14"/>
  <c r="S111" i="13"/>
  <c r="S107" i="14"/>
  <c r="Q109" i="13"/>
  <c r="Q105" i="14"/>
  <c r="J108" i="13"/>
  <c r="J103" i="14"/>
  <c r="S107" i="13"/>
  <c r="S103" i="14"/>
  <c r="S100" i="13"/>
  <c r="S97" i="14"/>
  <c r="Q98" i="13"/>
  <c r="Q95" i="14"/>
  <c r="J97" i="13"/>
  <c r="J93" i="14"/>
  <c r="S96" i="13"/>
  <c r="S93" i="14"/>
  <c r="Q94" i="13"/>
  <c r="Q91" i="14"/>
  <c r="P88" i="14"/>
  <c r="Q91" i="13"/>
  <c r="Q88" i="14"/>
  <c r="J91" i="13"/>
  <c r="J87" i="14"/>
  <c r="AG90" i="13"/>
  <c r="G86" i="14"/>
  <c r="J90" i="13"/>
  <c r="AG84" i="13"/>
  <c r="S83" i="13"/>
  <c r="S81" i="14"/>
  <c r="P79" i="14"/>
  <c r="R81" i="13"/>
  <c r="R79" i="14"/>
  <c r="J81" i="13"/>
  <c r="J78" i="14"/>
  <c r="AG80" i="13"/>
  <c r="S79" i="13"/>
  <c r="S77" i="14"/>
  <c r="P75" i="14"/>
  <c r="R77" i="13"/>
  <c r="R75" i="14"/>
  <c r="S77" i="13"/>
  <c r="S75" i="14"/>
  <c r="R68" i="13"/>
  <c r="R67" i="14"/>
  <c r="AH66" i="13"/>
  <c r="AA65" i="13"/>
  <c r="AG65" i="13"/>
  <c r="P61" i="14"/>
  <c r="Q62" i="13"/>
  <c r="Q61" i="14"/>
  <c r="R62" i="13"/>
  <c r="R61" i="14"/>
  <c r="S62" i="13"/>
  <c r="S61" i="14"/>
  <c r="G59" i="14"/>
  <c r="J61" i="13"/>
  <c r="J59" i="14"/>
  <c r="AB49" i="13"/>
  <c r="AH49" i="13"/>
  <c r="O48" i="14"/>
  <c r="R48" i="13"/>
  <c r="R48" i="14"/>
  <c r="R45" i="13"/>
  <c r="R45" i="14"/>
  <c r="G44" i="14"/>
  <c r="J45" i="13"/>
  <c r="J44" i="14"/>
  <c r="AG18" i="13"/>
  <c r="AA18" i="13"/>
  <c r="P89" i="14"/>
  <c r="R92" i="13"/>
  <c r="R89" i="14"/>
  <c r="P80" i="14"/>
  <c r="S82" i="13"/>
  <c r="S80" i="14"/>
  <c r="P76" i="14"/>
  <c r="S78" i="13"/>
  <c r="S76" i="14"/>
  <c r="N72" i="14"/>
  <c r="Q75" i="13"/>
  <c r="Q73" i="14"/>
  <c r="K86" i="13"/>
  <c r="P65" i="14"/>
  <c r="Q66" i="13"/>
  <c r="Q65" i="14"/>
  <c r="R66" i="13"/>
  <c r="R65" i="14"/>
  <c r="S66" i="13"/>
  <c r="S65" i="14"/>
  <c r="G63" i="14"/>
  <c r="J65" i="13"/>
  <c r="J63" i="14"/>
  <c r="N58" i="14"/>
  <c r="S60" i="13"/>
  <c r="S59" i="14"/>
  <c r="Q60" i="13"/>
  <c r="Q59" i="14"/>
  <c r="O52" i="14"/>
  <c r="R52" i="13"/>
  <c r="R52" i="14"/>
  <c r="R49" i="13"/>
  <c r="R49" i="14"/>
  <c r="G48" i="14"/>
  <c r="J49" i="13"/>
  <c r="J48" i="14"/>
  <c r="P46" i="14"/>
  <c r="R46" i="13"/>
  <c r="R46" i="14"/>
  <c r="Q46" i="13"/>
  <c r="Q46" i="14"/>
  <c r="S46" i="13"/>
  <c r="S46" i="14"/>
  <c r="AA44" i="13"/>
  <c r="AG44" i="13"/>
  <c r="AM53" i="13"/>
  <c r="D39" i="13"/>
  <c r="G41" i="14"/>
  <c r="J42" i="13"/>
  <c r="AH27" i="13"/>
  <c r="AB27" i="13"/>
  <c r="J71" i="14"/>
  <c r="R65" i="13"/>
  <c r="R64" i="14"/>
  <c r="R61" i="13"/>
  <c r="R60" i="14"/>
  <c r="P51" i="14"/>
  <c r="S51" i="13"/>
  <c r="S51" i="14"/>
  <c r="S49" i="13"/>
  <c r="S49" i="14"/>
  <c r="P47" i="14"/>
  <c r="S47" i="13"/>
  <c r="S47" i="14"/>
  <c r="S45" i="13"/>
  <c r="S45" i="14"/>
  <c r="P43" i="14"/>
  <c r="S43" i="13"/>
  <c r="S43" i="14"/>
  <c r="P37" i="14"/>
  <c r="Q36" i="13"/>
  <c r="Q37" i="14"/>
  <c r="S36" i="13"/>
  <c r="S37" i="14"/>
  <c r="G35" i="14"/>
  <c r="J35" i="13"/>
  <c r="J35" i="14"/>
  <c r="AG33" i="13"/>
  <c r="AA33" i="13"/>
  <c r="P33" i="14"/>
  <c r="Q32" i="13"/>
  <c r="Q33" i="14"/>
  <c r="S32" i="13"/>
  <c r="S33" i="14"/>
  <c r="AA31" i="13"/>
  <c r="AG29" i="13"/>
  <c r="AA29" i="13"/>
  <c r="K38" i="13"/>
  <c r="P27" i="14"/>
  <c r="S26" i="13"/>
  <c r="Q26" i="13"/>
  <c r="Q27" i="14"/>
  <c r="R26" i="13"/>
  <c r="R27" i="14"/>
  <c r="J26" i="14"/>
  <c r="AA20" i="13"/>
  <c r="AG13" i="13"/>
  <c r="AA13" i="13"/>
  <c r="S74" i="13"/>
  <c r="J68" i="13"/>
  <c r="J66" i="14"/>
  <c r="S67" i="13"/>
  <c r="S66" i="14"/>
  <c r="Q65" i="13"/>
  <c r="Q64" i="14"/>
  <c r="J64" i="13"/>
  <c r="J62" i="14"/>
  <c r="S63" i="13"/>
  <c r="S62" i="14"/>
  <c r="Q61" i="13"/>
  <c r="Q60" i="14"/>
  <c r="J60" i="13"/>
  <c r="J58" i="14"/>
  <c r="S59" i="13"/>
  <c r="S58" i="14"/>
  <c r="Q52" i="13"/>
  <c r="Q52" i="14"/>
  <c r="Q48" i="13"/>
  <c r="Q48" i="14"/>
  <c r="Q44" i="13"/>
  <c r="Q44" i="14"/>
  <c r="S42" i="13"/>
  <c r="P31" i="14"/>
  <c r="S30" i="13"/>
  <c r="S31" i="14"/>
  <c r="Q30" i="13"/>
  <c r="Q31" i="14"/>
  <c r="R30" i="13"/>
  <c r="R31" i="14"/>
  <c r="G29" i="14"/>
  <c r="J29" i="13"/>
  <c r="J29" i="14"/>
  <c r="AG15" i="13"/>
  <c r="AA15" i="13"/>
  <c r="AA14" i="13"/>
  <c r="G51" i="14"/>
  <c r="J52" i="13"/>
  <c r="J51" i="14"/>
  <c r="P49" i="14"/>
  <c r="Q49" i="13"/>
  <c r="Q49" i="14"/>
  <c r="G47" i="14"/>
  <c r="J48" i="13"/>
  <c r="J47" i="14"/>
  <c r="P45" i="14"/>
  <c r="Q45" i="13"/>
  <c r="Q45" i="14"/>
  <c r="G43" i="14"/>
  <c r="J44" i="13"/>
  <c r="J43" i="14"/>
  <c r="AA35" i="13"/>
  <c r="AG35" i="13"/>
  <c r="P35" i="14"/>
  <c r="S34" i="13"/>
  <c r="S35" i="14"/>
  <c r="Q34" i="13"/>
  <c r="Q35" i="14"/>
  <c r="G33" i="14"/>
  <c r="J33" i="13"/>
  <c r="J33" i="14"/>
  <c r="O30" i="14"/>
  <c r="R29" i="13"/>
  <c r="R30" i="14"/>
  <c r="Q29" i="13"/>
  <c r="Q30" i="14"/>
  <c r="AA16" i="13"/>
  <c r="AG6" i="13"/>
  <c r="AG3" i="13"/>
  <c r="R42" i="13"/>
  <c r="R42" i="14"/>
  <c r="R35" i="13"/>
  <c r="R36" i="14"/>
  <c r="AG31" i="13"/>
  <c r="R31" i="13"/>
  <c r="R32" i="14"/>
  <c r="S28" i="13"/>
  <c r="S29" i="14"/>
  <c r="AG27" i="13"/>
  <c r="R27" i="13"/>
  <c r="R28" i="14"/>
  <c r="AG20" i="13"/>
  <c r="AG16" i="13"/>
  <c r="AG14" i="13"/>
  <c r="K163" i="14"/>
  <c r="K136" i="14"/>
  <c r="AG5" i="13"/>
  <c r="J31" i="13"/>
  <c r="J31" i="14"/>
  <c r="Q28" i="13"/>
  <c r="Q29" i="14"/>
  <c r="J27" i="13"/>
  <c r="J27" i="14"/>
  <c r="AG7" i="13"/>
  <c r="K161" i="14"/>
  <c r="K140" i="14"/>
  <c r="K132" i="14"/>
  <c r="K110" i="14"/>
  <c r="K104" i="14"/>
  <c r="K89" i="14"/>
  <c r="K78" i="14"/>
  <c r="K93" i="14"/>
  <c r="K74" i="14"/>
  <c r="K31" i="14"/>
  <c r="K62" i="14"/>
  <c r="K33" i="14"/>
  <c r="K64" i="14"/>
  <c r="K35" i="14"/>
  <c r="AI174" i="13"/>
  <c r="AH17" i="13"/>
  <c r="AB17" i="13"/>
  <c r="AB15" i="13"/>
  <c r="AH15" i="13"/>
  <c r="AB13" i="13"/>
  <c r="AH13" i="13"/>
  <c r="G11" i="13"/>
  <c r="J11" i="14"/>
  <c r="AB44" i="13"/>
  <c r="AH44" i="13"/>
  <c r="AB18" i="13"/>
  <c r="AH18" i="13"/>
  <c r="AB42" i="13"/>
  <c r="AH42" i="13"/>
  <c r="AB60" i="13"/>
  <c r="AB114" i="13"/>
  <c r="AB129" i="13"/>
  <c r="AB92" i="13"/>
  <c r="D17" i="18"/>
  <c r="D24" i="18"/>
  <c r="K51" i="10"/>
  <c r="E6" i="5" s="1"/>
  <c r="AB177" i="13"/>
  <c r="AH31" i="13"/>
  <c r="AB31" i="13"/>
  <c r="AH33" i="13"/>
  <c r="AB33" i="13"/>
  <c r="AB75" i="13"/>
  <c r="AB66" i="13"/>
  <c r="S117" i="14"/>
  <c r="S133" i="13"/>
  <c r="AH59" i="13"/>
  <c r="AB59" i="13"/>
  <c r="AH34" i="13"/>
  <c r="AB34" i="13"/>
  <c r="AH43" i="13"/>
  <c r="AB43" i="13"/>
  <c r="AB28" i="13"/>
  <c r="AH28" i="13"/>
  <c r="AB45" i="13"/>
  <c r="AB52" i="13"/>
  <c r="AH52" i="13"/>
  <c r="AB48" i="13"/>
  <c r="AH48" i="13"/>
  <c r="S87" i="14"/>
  <c r="S101" i="13"/>
  <c r="AB80" i="13"/>
  <c r="AB95" i="13"/>
  <c r="AB99" i="13"/>
  <c r="AB155" i="13"/>
  <c r="AB90" i="13"/>
  <c r="AB97" i="13"/>
  <c r="AB112" i="13"/>
  <c r="AB123" i="13"/>
  <c r="AB131" i="13"/>
  <c r="AB144" i="13"/>
  <c r="AB163" i="13"/>
  <c r="I33" i="5"/>
  <c r="AB162" i="13"/>
  <c r="AH162" i="13"/>
  <c r="S162" i="14"/>
  <c r="S181" i="13"/>
  <c r="S11" i="14"/>
  <c r="AI27" i="13"/>
  <c r="J41" i="14"/>
  <c r="G12" i="13"/>
  <c r="J12" i="14"/>
  <c r="AB8" i="13"/>
  <c r="AC9" i="13"/>
  <c r="AB79" i="13"/>
  <c r="AB83" i="13"/>
  <c r="AB96" i="13"/>
  <c r="AB100" i="13"/>
  <c r="AB107" i="13"/>
  <c r="AB111" i="13"/>
  <c r="AB115" i="13"/>
  <c r="AB122" i="13"/>
  <c r="AB126" i="13"/>
  <c r="AB130" i="13"/>
  <c r="AB157" i="13"/>
  <c r="AB161" i="13"/>
  <c r="AB140" i="13"/>
  <c r="AB141" i="13"/>
  <c r="AB148" i="13"/>
  <c r="AB93" i="13"/>
  <c r="AB145" i="13"/>
  <c r="AB171" i="13"/>
  <c r="AB160" i="13"/>
  <c r="AB170" i="13"/>
  <c r="AB175" i="13"/>
  <c r="AB178" i="13"/>
  <c r="AB179" i="13"/>
  <c r="S57" i="14"/>
  <c r="S69" i="13"/>
  <c r="AB81" i="13"/>
  <c r="AH81" i="13"/>
  <c r="AB91" i="13"/>
  <c r="AH91" i="13"/>
  <c r="G16" i="13"/>
  <c r="J16" i="14"/>
  <c r="S132" i="14"/>
  <c r="S149" i="13"/>
  <c r="AB154" i="13"/>
  <c r="AB143" i="13"/>
  <c r="AH143" i="13"/>
  <c r="S148" i="14"/>
  <c r="S165" i="13"/>
  <c r="AB164" i="13"/>
  <c r="D12" i="18"/>
  <c r="L39" i="12"/>
  <c r="E5" i="5"/>
  <c r="F5" i="5"/>
  <c r="AH16" i="13"/>
  <c r="AB16" i="13"/>
  <c r="AH35" i="13"/>
  <c r="AB35" i="13"/>
  <c r="G14" i="13"/>
  <c r="J14" i="14"/>
  <c r="J86" i="14"/>
  <c r="G15" i="13"/>
  <c r="J15" i="14"/>
  <c r="J131" i="14"/>
  <c r="G18" i="13"/>
  <c r="J18" i="14"/>
  <c r="AH74" i="13"/>
  <c r="AB74" i="13"/>
  <c r="AB50" i="13"/>
  <c r="AH50" i="13"/>
  <c r="AH30" i="13"/>
  <c r="AB30" i="13"/>
  <c r="AB36" i="13"/>
  <c r="AH36" i="13"/>
  <c r="AB19" i="13"/>
  <c r="AH19" i="13"/>
  <c r="AB26" i="13"/>
  <c r="G13" i="13"/>
  <c r="J13" i="14"/>
  <c r="AB62" i="13"/>
  <c r="G17" i="13"/>
  <c r="J17" i="14"/>
  <c r="AB76" i="13"/>
  <c r="AH76" i="13"/>
  <c r="AB138" i="13"/>
  <c r="S102" i="14"/>
  <c r="S117" i="13"/>
  <c r="AB139" i="13"/>
  <c r="AB12" i="13"/>
  <c r="AB109" i="13"/>
  <c r="AH109" i="13"/>
  <c r="AB113" i="13"/>
  <c r="AH113" i="13"/>
  <c r="AB124" i="13"/>
  <c r="AH124" i="13"/>
  <c r="AB128" i="13"/>
  <c r="AH128" i="13"/>
  <c r="AB132" i="13"/>
  <c r="AH132" i="13"/>
  <c r="AB156" i="13"/>
  <c r="AB172" i="13"/>
  <c r="I36" i="12"/>
  <c r="G20" i="13"/>
  <c r="J20" i="14"/>
  <c r="AB176" i="13"/>
  <c r="AB158" i="13"/>
  <c r="AB180" i="13"/>
  <c r="AB159" i="13"/>
  <c r="I42" i="10"/>
  <c r="AB173" i="13"/>
  <c r="S27" i="14"/>
  <c r="S37" i="13"/>
  <c r="AC49" i="13"/>
  <c r="AI49" i="13"/>
  <c r="AH63" i="13"/>
  <c r="AB63" i="13"/>
  <c r="AH47" i="13"/>
  <c r="AB47" i="13"/>
  <c r="S16" i="14"/>
  <c r="D11" i="18"/>
  <c r="AB61" i="13"/>
  <c r="AH61" i="13"/>
  <c r="AB147" i="13"/>
  <c r="AB110" i="13"/>
  <c r="AB125" i="13"/>
  <c r="AB77" i="13"/>
  <c r="D6" i="8"/>
  <c r="D6" i="5"/>
  <c r="AG9" i="13"/>
  <c r="AH14" i="13"/>
  <c r="AB14" i="13"/>
  <c r="S42" i="14"/>
  <c r="S53" i="13"/>
  <c r="S72" i="14"/>
  <c r="S85" i="13"/>
  <c r="AH20" i="13"/>
  <c r="AB20" i="13"/>
  <c r="AB29" i="13"/>
  <c r="AH29" i="13"/>
  <c r="AB65" i="13"/>
  <c r="AH65" i="13"/>
  <c r="AB68" i="13"/>
  <c r="AH67" i="13"/>
  <c r="AB67" i="13"/>
  <c r="AB46" i="13"/>
  <c r="AH46" i="13"/>
  <c r="AH51" i="13"/>
  <c r="AB51" i="13"/>
  <c r="AB32" i="13"/>
  <c r="AH32" i="13"/>
  <c r="AB11" i="13"/>
  <c r="AH11" i="13"/>
  <c r="AB64" i="13"/>
  <c r="AB58" i="13"/>
  <c r="AB84" i="13"/>
  <c r="AB78" i="13"/>
  <c r="AB146" i="13"/>
  <c r="AB94" i="13"/>
  <c r="AH94" i="13"/>
  <c r="AB98" i="13"/>
  <c r="AH98" i="13"/>
  <c r="AB106" i="13"/>
  <c r="AB82" i="13"/>
  <c r="AB108" i="13"/>
  <c r="AB116" i="13"/>
  <c r="AB127" i="13"/>
  <c r="AB142" i="13"/>
  <c r="D43" i="18"/>
  <c r="K28" i="5"/>
  <c r="K27" i="5"/>
  <c r="K33" i="5"/>
  <c r="G33" i="5"/>
  <c r="N90" i="11"/>
  <c r="N109" i="11"/>
  <c r="AC78" i="13"/>
  <c r="AI78" i="13"/>
  <c r="D42" i="18"/>
  <c r="D52" i="18"/>
  <c r="AC106" i="13"/>
  <c r="AI106" i="13"/>
  <c r="AI32" i="13"/>
  <c r="AC32" i="13"/>
  <c r="AI108" i="13"/>
  <c r="AC108" i="13"/>
  <c r="AI146" i="13"/>
  <c r="AC146" i="13"/>
  <c r="AC51" i="13"/>
  <c r="AI51" i="13"/>
  <c r="AC67" i="13"/>
  <c r="AI67" i="13"/>
  <c r="AI65" i="13"/>
  <c r="AC65" i="13"/>
  <c r="AI20" i="13"/>
  <c r="AC20" i="13"/>
  <c r="AC147" i="13"/>
  <c r="AI147" i="13"/>
  <c r="AC63" i="13"/>
  <c r="AI63" i="13"/>
  <c r="AJ49" i="13"/>
  <c r="AC159" i="13"/>
  <c r="AI159" i="13"/>
  <c r="AC12" i="13"/>
  <c r="AI12" i="13"/>
  <c r="AI138" i="13"/>
  <c r="AC138" i="13"/>
  <c r="AC62" i="13"/>
  <c r="AI62" i="13"/>
  <c r="AI19" i="13"/>
  <c r="AC19" i="13"/>
  <c r="AI35" i="13"/>
  <c r="AC35" i="13"/>
  <c r="AC91" i="13"/>
  <c r="AI91" i="13"/>
  <c r="AC178" i="13"/>
  <c r="AI178" i="13"/>
  <c r="AI171" i="13"/>
  <c r="AC171" i="13"/>
  <c r="AI141" i="13"/>
  <c r="AC141" i="13"/>
  <c r="AC130" i="13"/>
  <c r="AI130" i="13"/>
  <c r="AC111" i="13"/>
  <c r="AI111" i="13"/>
  <c r="AI83" i="13"/>
  <c r="AC83" i="13"/>
  <c r="AC162" i="13"/>
  <c r="AI162" i="13"/>
  <c r="AC144" i="13"/>
  <c r="AI144" i="13"/>
  <c r="AI97" i="13"/>
  <c r="AC97" i="13"/>
  <c r="AI48" i="13"/>
  <c r="AC48" i="13"/>
  <c r="AI34" i="13"/>
  <c r="AC34" i="13"/>
  <c r="AI31" i="13"/>
  <c r="AC31" i="13"/>
  <c r="AC114" i="13"/>
  <c r="AI114" i="13"/>
  <c r="AC42" i="13"/>
  <c r="AI42" i="13"/>
  <c r="AI44" i="13"/>
  <c r="AC44" i="13"/>
  <c r="AI127" i="13"/>
  <c r="AC127" i="13"/>
  <c r="AI68" i="13"/>
  <c r="AC68" i="13"/>
  <c r="AC47" i="13"/>
  <c r="AI47" i="13"/>
  <c r="AI116" i="13"/>
  <c r="AC116" i="13"/>
  <c r="AC84" i="13"/>
  <c r="AI84" i="13"/>
  <c r="AC29" i="13"/>
  <c r="AI29" i="13"/>
  <c r="AC110" i="13"/>
  <c r="AI110" i="13"/>
  <c r="AI142" i="13"/>
  <c r="AC142" i="13"/>
  <c r="AI98" i="13"/>
  <c r="AC98" i="13"/>
  <c r="AC58" i="13"/>
  <c r="AI58" i="13"/>
  <c r="AI11" i="13"/>
  <c r="AC11" i="13"/>
  <c r="AC77" i="13"/>
  <c r="AI77" i="13"/>
  <c r="AI180" i="13"/>
  <c r="AC180" i="13"/>
  <c r="AI132" i="13"/>
  <c r="AC132" i="13"/>
  <c r="AI124" i="13"/>
  <c r="AC124" i="13"/>
  <c r="AI109" i="13"/>
  <c r="AC109" i="13"/>
  <c r="AC139" i="13"/>
  <c r="AI139" i="13"/>
  <c r="AI175" i="13"/>
  <c r="AC175" i="13"/>
  <c r="AI145" i="13"/>
  <c r="AC145" i="13"/>
  <c r="AC140" i="13"/>
  <c r="AI140" i="13"/>
  <c r="AC126" i="13"/>
  <c r="AI126" i="13"/>
  <c r="AC107" i="13"/>
  <c r="AI107" i="13"/>
  <c r="AI79" i="13"/>
  <c r="AC79" i="13"/>
  <c r="S12" i="14"/>
  <c r="AI131" i="13"/>
  <c r="AC131" i="13"/>
  <c r="AI90" i="13"/>
  <c r="AC90" i="13"/>
  <c r="AC99" i="13"/>
  <c r="AI99" i="13"/>
  <c r="AI28" i="13"/>
  <c r="AC28" i="13"/>
  <c r="AI75" i="13"/>
  <c r="AC75" i="13"/>
  <c r="AC92" i="13"/>
  <c r="AI92" i="13"/>
  <c r="AI60" i="13"/>
  <c r="AC60" i="13"/>
  <c r="AC15" i="13"/>
  <c r="AI15" i="13"/>
  <c r="AC82" i="13"/>
  <c r="AI82" i="13"/>
  <c r="AC125" i="13"/>
  <c r="AI125" i="13"/>
  <c r="AI172" i="13"/>
  <c r="AC172" i="13"/>
  <c r="AC76" i="13"/>
  <c r="AI76" i="13"/>
  <c r="AC26" i="13"/>
  <c r="AI26" i="13"/>
  <c r="AI36" i="13"/>
  <c r="AC36" i="13"/>
  <c r="AC50" i="13"/>
  <c r="AI50" i="13"/>
  <c r="AI16" i="13"/>
  <c r="AC16" i="13"/>
  <c r="AC164" i="13"/>
  <c r="AI164" i="13"/>
  <c r="AC143" i="13"/>
  <c r="AI143" i="13"/>
  <c r="AC170" i="13"/>
  <c r="AI170" i="13"/>
  <c r="AC93" i="13"/>
  <c r="AI93" i="13"/>
  <c r="AI161" i="13"/>
  <c r="AC161" i="13"/>
  <c r="AC122" i="13"/>
  <c r="AI122" i="13"/>
  <c r="AC100" i="13"/>
  <c r="AI100" i="13"/>
  <c r="AC8" i="13"/>
  <c r="AD9" i="13"/>
  <c r="AC27" i="13"/>
  <c r="AC163" i="13"/>
  <c r="AI163" i="13"/>
  <c r="AI123" i="13"/>
  <c r="AC123" i="13"/>
  <c r="AC95" i="13"/>
  <c r="AI95" i="13"/>
  <c r="AC52" i="13"/>
  <c r="AI52" i="13"/>
  <c r="AI43" i="13"/>
  <c r="AC43" i="13"/>
  <c r="AC59" i="13"/>
  <c r="AI59" i="13"/>
  <c r="AC33" i="13"/>
  <c r="AI33" i="13"/>
  <c r="AI177" i="13"/>
  <c r="AC177" i="13"/>
  <c r="AC18" i="13"/>
  <c r="AI18" i="13"/>
  <c r="AC174" i="13"/>
  <c r="AI64" i="13"/>
  <c r="AC64" i="13"/>
  <c r="AI14" i="13"/>
  <c r="AC14" i="13"/>
  <c r="AC158" i="13"/>
  <c r="AI158" i="13"/>
  <c r="AI94" i="13"/>
  <c r="AC94" i="13"/>
  <c r="AC46" i="13"/>
  <c r="AI46" i="13"/>
  <c r="AI61" i="13"/>
  <c r="AC61" i="13"/>
  <c r="AI173" i="13"/>
  <c r="AC173" i="13"/>
  <c r="AI176" i="13"/>
  <c r="AC176" i="13"/>
  <c r="AC156" i="13"/>
  <c r="AI156" i="13"/>
  <c r="AI128" i="13"/>
  <c r="AC128" i="13"/>
  <c r="AI113" i="13"/>
  <c r="AC113" i="13"/>
  <c r="AC30" i="13"/>
  <c r="AI30" i="13"/>
  <c r="AI74" i="13"/>
  <c r="AC74" i="13"/>
  <c r="AC154" i="13"/>
  <c r="AI154" i="13"/>
  <c r="AC81" i="13"/>
  <c r="AI81" i="13"/>
  <c r="AC179" i="13"/>
  <c r="AI179" i="13"/>
  <c r="AC160" i="13"/>
  <c r="AI160" i="13"/>
  <c r="AC148" i="13"/>
  <c r="AI148" i="13"/>
  <c r="AI157" i="13"/>
  <c r="AC157" i="13"/>
  <c r="AC115" i="13"/>
  <c r="AI115" i="13"/>
  <c r="AC96" i="13"/>
  <c r="AI96" i="13"/>
  <c r="AI112" i="13"/>
  <c r="AC112" i="13"/>
  <c r="AC155" i="13"/>
  <c r="AI155" i="13"/>
  <c r="AC80" i="13"/>
  <c r="AI80" i="13"/>
  <c r="AC45" i="13"/>
  <c r="AI45" i="13"/>
  <c r="AC66" i="13"/>
  <c r="AI66" i="13"/>
  <c r="AC129" i="13"/>
  <c r="AI129" i="13"/>
  <c r="AC13" i="13"/>
  <c r="AI13" i="13"/>
  <c r="AC17" i="13"/>
  <c r="AI17" i="13"/>
  <c r="AJ13" i="13"/>
  <c r="AD13" i="13"/>
  <c r="AK13" i="13"/>
  <c r="AD148" i="13"/>
  <c r="AK148" i="13"/>
  <c r="AJ148" i="13"/>
  <c r="AD74" i="13"/>
  <c r="AK74" i="13"/>
  <c r="AE74" i="13"/>
  <c r="AL74" i="13"/>
  <c r="AJ74" i="13"/>
  <c r="AF74" i="13"/>
  <c r="AD64" i="13"/>
  <c r="AK64" i="13"/>
  <c r="AE64" i="13"/>
  <c r="AL64" i="13"/>
  <c r="AJ64" i="13"/>
  <c r="AJ66" i="13"/>
  <c r="AF66" i="13"/>
  <c r="AD66" i="13"/>
  <c r="AK66" i="13"/>
  <c r="AE66" i="13"/>
  <c r="AL66" i="13"/>
  <c r="AD155" i="13"/>
  <c r="AK155" i="13"/>
  <c r="AJ155" i="13"/>
  <c r="AE155" i="13"/>
  <c r="AL155" i="13"/>
  <c r="AD81" i="13"/>
  <c r="AK81" i="13"/>
  <c r="AE81" i="13"/>
  <c r="AL81" i="13"/>
  <c r="AF81" i="13"/>
  <c r="AJ81" i="13"/>
  <c r="AJ173" i="13"/>
  <c r="AD173" i="13"/>
  <c r="AK173" i="13"/>
  <c r="AE173" i="13"/>
  <c r="AL173" i="13"/>
  <c r="AJ158" i="13"/>
  <c r="AD158" i="13"/>
  <c r="AK158" i="13"/>
  <c r="AF64" i="13"/>
  <c r="AJ177" i="13"/>
  <c r="AD177" i="13"/>
  <c r="AK177" i="13"/>
  <c r="AD123" i="13"/>
  <c r="AK123" i="13"/>
  <c r="AE123" i="13"/>
  <c r="AL123" i="13"/>
  <c r="AJ123" i="13"/>
  <c r="AE27" i="13"/>
  <c r="AL27" i="13"/>
  <c r="AD27" i="13"/>
  <c r="AK27" i="13"/>
  <c r="AJ27" i="13"/>
  <c r="AD100" i="13"/>
  <c r="AK100" i="13"/>
  <c r="AE100" i="13"/>
  <c r="AL100" i="13"/>
  <c r="AJ100" i="13"/>
  <c r="AJ170" i="13"/>
  <c r="AD170" i="13"/>
  <c r="AK170" i="13"/>
  <c r="AD164" i="13"/>
  <c r="AK164" i="13"/>
  <c r="AJ164" i="13"/>
  <c r="AD50" i="13"/>
  <c r="AK50" i="13"/>
  <c r="AE50" i="13"/>
  <c r="AL50" i="13"/>
  <c r="AJ50" i="13"/>
  <c r="AF50" i="13"/>
  <c r="AD26" i="13"/>
  <c r="AK26" i="13"/>
  <c r="AJ26" i="13"/>
  <c r="AE15" i="13"/>
  <c r="AL15" i="13"/>
  <c r="AJ15" i="13"/>
  <c r="AD15" i="13"/>
  <c r="AK15" i="13"/>
  <c r="AD92" i="13"/>
  <c r="AK92" i="13"/>
  <c r="AJ92" i="13"/>
  <c r="AJ28" i="13"/>
  <c r="AD28" i="13"/>
  <c r="AK28" i="13"/>
  <c r="AE90" i="13"/>
  <c r="AL90" i="13"/>
  <c r="AD90" i="13"/>
  <c r="AK90" i="13"/>
  <c r="AJ90" i="13"/>
  <c r="S14" i="14"/>
  <c r="R17" i="13"/>
  <c r="D10" i="18"/>
  <c r="D15" i="18"/>
  <c r="AD175" i="13"/>
  <c r="AK175" i="13"/>
  <c r="AJ175" i="13"/>
  <c r="AJ11" i="13"/>
  <c r="AD11" i="13"/>
  <c r="AK11" i="13"/>
  <c r="AE11" i="13"/>
  <c r="AL11" i="13"/>
  <c r="AF11" i="13"/>
  <c r="AJ98" i="13"/>
  <c r="AD98" i="13"/>
  <c r="AK98" i="13"/>
  <c r="AD127" i="13"/>
  <c r="AK127" i="13"/>
  <c r="AJ127" i="13"/>
  <c r="AJ114" i="13"/>
  <c r="AD114" i="13"/>
  <c r="AK114" i="13"/>
  <c r="AE114" i="13"/>
  <c r="AL114" i="13"/>
  <c r="AD97" i="13"/>
  <c r="AK97" i="13"/>
  <c r="AE97" i="13"/>
  <c r="AL97" i="13"/>
  <c r="AJ97" i="13"/>
  <c r="AD141" i="13"/>
  <c r="AK141" i="13"/>
  <c r="AJ141" i="13"/>
  <c r="AJ35" i="13"/>
  <c r="AD35" i="13"/>
  <c r="AK35" i="13"/>
  <c r="AJ19" i="13"/>
  <c r="AD19" i="13"/>
  <c r="AK19" i="13"/>
  <c r="AD138" i="13"/>
  <c r="AK138" i="13"/>
  <c r="AJ138" i="13"/>
  <c r="AJ147" i="13"/>
  <c r="AD147" i="13"/>
  <c r="AK147" i="13"/>
  <c r="AE147" i="13"/>
  <c r="AL147" i="13"/>
  <c r="AD51" i="13"/>
  <c r="AK51" i="13"/>
  <c r="AE51" i="13"/>
  <c r="AL51" i="13"/>
  <c r="AJ51" i="13"/>
  <c r="AD108" i="13"/>
  <c r="AK108" i="13"/>
  <c r="AJ108" i="13"/>
  <c r="D69" i="18"/>
  <c r="AD179" i="13"/>
  <c r="AK179" i="13"/>
  <c r="AJ179" i="13"/>
  <c r="AE157" i="13"/>
  <c r="AL157" i="13"/>
  <c r="AD157" i="13"/>
  <c r="AK157" i="13"/>
  <c r="AJ157" i="13"/>
  <c r="AF157" i="13"/>
  <c r="AJ94" i="13"/>
  <c r="AD94" i="13"/>
  <c r="AK94" i="13"/>
  <c r="AD17" i="13"/>
  <c r="AK17" i="13"/>
  <c r="AJ17" i="13"/>
  <c r="AE17" i="13"/>
  <c r="AL17" i="13"/>
  <c r="AF17" i="13"/>
  <c r="AJ45" i="13"/>
  <c r="AD45" i="13"/>
  <c r="AK45" i="13"/>
  <c r="AE45" i="13"/>
  <c r="AL45" i="13"/>
  <c r="AF45" i="13"/>
  <c r="AD96" i="13"/>
  <c r="AK96" i="13"/>
  <c r="AE96" i="13"/>
  <c r="AL96" i="13"/>
  <c r="AJ96" i="13"/>
  <c r="AF96" i="13"/>
  <c r="AD160" i="13"/>
  <c r="AK160" i="13"/>
  <c r="AJ160" i="13"/>
  <c r="AJ113" i="13"/>
  <c r="AD113" i="13"/>
  <c r="AK113" i="13"/>
  <c r="AJ129" i="13"/>
  <c r="AF129" i="13"/>
  <c r="AD129" i="13"/>
  <c r="AK129" i="13"/>
  <c r="AE129" i="13"/>
  <c r="AL129" i="13"/>
  <c r="AD112" i="13"/>
  <c r="AK112" i="13"/>
  <c r="AJ112" i="13"/>
  <c r="AD156" i="13"/>
  <c r="AK156" i="13"/>
  <c r="AE156" i="13"/>
  <c r="AL156" i="13"/>
  <c r="AF156" i="13"/>
  <c r="AJ156" i="13"/>
  <c r="AF173" i="13"/>
  <c r="AD14" i="13"/>
  <c r="AK14" i="13"/>
  <c r="AJ14" i="13"/>
  <c r="AJ174" i="13"/>
  <c r="AD174" i="13"/>
  <c r="AK174" i="13"/>
  <c r="AD59" i="13"/>
  <c r="AK59" i="13"/>
  <c r="AJ59" i="13"/>
  <c r="AD52" i="13"/>
  <c r="AK52" i="13"/>
  <c r="AJ52" i="13"/>
  <c r="AF123" i="13"/>
  <c r="AD8" i="13"/>
  <c r="AE9" i="13"/>
  <c r="AE8" i="13"/>
  <c r="AD16" i="13"/>
  <c r="AK16" i="13"/>
  <c r="AJ16" i="13"/>
  <c r="AJ36" i="13"/>
  <c r="AD36" i="13"/>
  <c r="AK36" i="13"/>
  <c r="AE36" i="13"/>
  <c r="AL36" i="13"/>
  <c r="AF36" i="13"/>
  <c r="AD82" i="13"/>
  <c r="AK82" i="13"/>
  <c r="AE82" i="13"/>
  <c r="AL82" i="13"/>
  <c r="AJ82" i="13"/>
  <c r="AF82" i="13"/>
  <c r="AD60" i="13"/>
  <c r="AK60" i="13"/>
  <c r="AJ60" i="13"/>
  <c r="AJ75" i="13"/>
  <c r="AD75" i="13"/>
  <c r="AK75" i="13"/>
  <c r="AF90" i="13"/>
  <c r="AD107" i="13"/>
  <c r="AK107" i="13"/>
  <c r="AE107" i="13"/>
  <c r="AL107" i="13"/>
  <c r="AJ107" i="13"/>
  <c r="AF107" i="13"/>
  <c r="AD140" i="13"/>
  <c r="AK140" i="13"/>
  <c r="AJ140" i="13"/>
  <c r="AF140" i="13"/>
  <c r="AE140" i="13"/>
  <c r="AL140" i="13"/>
  <c r="AJ124" i="13"/>
  <c r="AD124" i="13"/>
  <c r="AK124" i="13"/>
  <c r="AJ180" i="13"/>
  <c r="AF180" i="13"/>
  <c r="AD180" i="13"/>
  <c r="AK180" i="13"/>
  <c r="AE180" i="13"/>
  <c r="AL180" i="13"/>
  <c r="AD77" i="13"/>
  <c r="AK77" i="13"/>
  <c r="AJ77" i="13"/>
  <c r="AJ110" i="13"/>
  <c r="AD110" i="13"/>
  <c r="AK110" i="13"/>
  <c r="AJ84" i="13"/>
  <c r="AD84" i="13"/>
  <c r="AK84" i="13"/>
  <c r="AD47" i="13"/>
  <c r="AK47" i="13"/>
  <c r="AE47" i="13"/>
  <c r="AL47" i="13"/>
  <c r="AJ47" i="13"/>
  <c r="AD31" i="13"/>
  <c r="AK31" i="13"/>
  <c r="AJ31" i="13"/>
  <c r="AF97" i="13"/>
  <c r="AJ162" i="13"/>
  <c r="AF162" i="13"/>
  <c r="AE162" i="13"/>
  <c r="AL162" i="13"/>
  <c r="AD162" i="13"/>
  <c r="AK162" i="13"/>
  <c r="AD111" i="13"/>
  <c r="AK111" i="13"/>
  <c r="AJ111" i="13"/>
  <c r="AJ178" i="13"/>
  <c r="AD178" i="13"/>
  <c r="AK178" i="13"/>
  <c r="AD159" i="13"/>
  <c r="AK159" i="13"/>
  <c r="AJ159" i="13"/>
  <c r="AD20" i="13"/>
  <c r="AK20" i="13"/>
  <c r="AJ20" i="13"/>
  <c r="AD115" i="13"/>
  <c r="AK115" i="13"/>
  <c r="AJ115" i="13"/>
  <c r="AD30" i="13"/>
  <c r="AK30" i="13"/>
  <c r="AJ30" i="13"/>
  <c r="AE128" i="13"/>
  <c r="AL128" i="13"/>
  <c r="AF128" i="13"/>
  <c r="AJ128" i="13"/>
  <c r="AD128" i="13"/>
  <c r="AK128" i="13"/>
  <c r="AJ176" i="13"/>
  <c r="AD176" i="13"/>
  <c r="AK176" i="13"/>
  <c r="AD46" i="13"/>
  <c r="AK46" i="13"/>
  <c r="AJ46" i="13"/>
  <c r="AD43" i="13"/>
  <c r="AK43" i="13"/>
  <c r="AE43" i="13"/>
  <c r="AL43" i="13"/>
  <c r="AJ43" i="13"/>
  <c r="AD122" i="13"/>
  <c r="AK122" i="13"/>
  <c r="AJ122" i="13"/>
  <c r="AD93" i="13"/>
  <c r="AK93" i="13"/>
  <c r="AE93" i="13"/>
  <c r="AL93" i="13"/>
  <c r="AJ93" i="13"/>
  <c r="AF93" i="13"/>
  <c r="AJ143" i="13"/>
  <c r="AD143" i="13"/>
  <c r="AK143" i="13"/>
  <c r="AE143" i="13"/>
  <c r="AL143" i="13"/>
  <c r="AJ76" i="13"/>
  <c r="AD76" i="13"/>
  <c r="AK76" i="13"/>
  <c r="AJ125" i="13"/>
  <c r="AF125" i="13"/>
  <c r="AD125" i="13"/>
  <c r="AK125" i="13"/>
  <c r="AE125" i="13"/>
  <c r="AL125" i="13"/>
  <c r="AD131" i="13"/>
  <c r="AK131" i="13"/>
  <c r="AJ131" i="13"/>
  <c r="AD79" i="13"/>
  <c r="AK79" i="13"/>
  <c r="AJ79" i="13"/>
  <c r="AD145" i="13"/>
  <c r="AK145" i="13"/>
  <c r="AE145" i="13"/>
  <c r="AL145" i="13"/>
  <c r="AJ145" i="13"/>
  <c r="AJ139" i="13"/>
  <c r="AF139" i="13"/>
  <c r="AD139" i="13"/>
  <c r="AK139" i="13"/>
  <c r="AE139" i="13"/>
  <c r="AL139" i="13"/>
  <c r="AE142" i="13"/>
  <c r="AL142" i="13"/>
  <c r="AJ142" i="13"/>
  <c r="AD142" i="13"/>
  <c r="AK142" i="13"/>
  <c r="AD116" i="13"/>
  <c r="AK116" i="13"/>
  <c r="AJ116" i="13"/>
  <c r="AJ68" i="13"/>
  <c r="AD68" i="13"/>
  <c r="AK68" i="13"/>
  <c r="AD42" i="13"/>
  <c r="AK42" i="13"/>
  <c r="AJ42" i="13"/>
  <c r="AE48" i="13"/>
  <c r="AL48" i="13"/>
  <c r="AF48" i="13"/>
  <c r="AD48" i="13"/>
  <c r="AK48" i="13"/>
  <c r="AJ48" i="13"/>
  <c r="AE83" i="13"/>
  <c r="AL83" i="13"/>
  <c r="AF83" i="13"/>
  <c r="AD83" i="13"/>
  <c r="AK83" i="13"/>
  <c r="AJ83" i="13"/>
  <c r="AD171" i="13"/>
  <c r="AK171" i="13"/>
  <c r="AJ171" i="13"/>
  <c r="AD63" i="13"/>
  <c r="AK63" i="13"/>
  <c r="AE63" i="13"/>
  <c r="AL63" i="13"/>
  <c r="AJ63" i="13"/>
  <c r="AD67" i="13"/>
  <c r="AK67" i="13"/>
  <c r="AJ67" i="13"/>
  <c r="AJ146" i="13"/>
  <c r="AD146" i="13"/>
  <c r="AK146" i="13"/>
  <c r="AJ106" i="13"/>
  <c r="AF106" i="13"/>
  <c r="AD106" i="13"/>
  <c r="AK106" i="13"/>
  <c r="AE106" i="13"/>
  <c r="AL106" i="13"/>
  <c r="AJ80" i="13"/>
  <c r="AD80" i="13"/>
  <c r="AK80" i="13"/>
  <c r="AJ154" i="13"/>
  <c r="AF154" i="13"/>
  <c r="AE154" i="13"/>
  <c r="AL154" i="13"/>
  <c r="AD154" i="13"/>
  <c r="AK154" i="13"/>
  <c r="AF155" i="13"/>
  <c r="AE61" i="13"/>
  <c r="AL61" i="13"/>
  <c r="AF61" i="13"/>
  <c r="AJ61" i="13"/>
  <c r="AD61" i="13"/>
  <c r="AK61" i="13"/>
  <c r="AJ18" i="13"/>
  <c r="AD18" i="13"/>
  <c r="AK18" i="13"/>
  <c r="AD33" i="13"/>
  <c r="AK33" i="13"/>
  <c r="AJ33" i="13"/>
  <c r="AJ95" i="13"/>
  <c r="AD95" i="13"/>
  <c r="AK95" i="13"/>
  <c r="AE95" i="13"/>
  <c r="AL95" i="13"/>
  <c r="AF95" i="13"/>
  <c r="AD163" i="13"/>
  <c r="AK163" i="13"/>
  <c r="AE163" i="13"/>
  <c r="AL163" i="13"/>
  <c r="AF163" i="13"/>
  <c r="AJ163" i="13"/>
  <c r="AF100" i="13"/>
  <c r="AJ161" i="13"/>
  <c r="AD161" i="13"/>
  <c r="AK161" i="13"/>
  <c r="AE172" i="13"/>
  <c r="AL172" i="13"/>
  <c r="AJ172" i="13"/>
  <c r="AF172" i="13"/>
  <c r="AD172" i="13"/>
  <c r="AK172" i="13"/>
  <c r="AF15" i="13"/>
  <c r="AJ99" i="13"/>
  <c r="AD99" i="13"/>
  <c r="AK99" i="13"/>
  <c r="AE99" i="13"/>
  <c r="AL99" i="13"/>
  <c r="AF99" i="13"/>
  <c r="AD126" i="13"/>
  <c r="AK126" i="13"/>
  <c r="AE126" i="13"/>
  <c r="AL126" i="13"/>
  <c r="AJ126" i="13"/>
  <c r="AF126" i="13"/>
  <c r="AF145" i="13"/>
  <c r="AJ109" i="13"/>
  <c r="AD109" i="13"/>
  <c r="AK109" i="13"/>
  <c r="AJ132" i="13"/>
  <c r="AD132" i="13"/>
  <c r="AK132" i="13"/>
  <c r="AJ58" i="13"/>
  <c r="AD58" i="13"/>
  <c r="AK58" i="13"/>
  <c r="AF142" i="13"/>
  <c r="AE29" i="13"/>
  <c r="AL29" i="13"/>
  <c r="AF29" i="13"/>
  <c r="AJ29" i="13"/>
  <c r="AD29" i="13"/>
  <c r="AK29" i="13"/>
  <c r="AE44" i="13"/>
  <c r="AL44" i="13"/>
  <c r="AD44" i="13"/>
  <c r="AK44" i="13"/>
  <c r="AJ44" i="13"/>
  <c r="AF44" i="13"/>
  <c r="AF114" i="13"/>
  <c r="AD34" i="13"/>
  <c r="AK34" i="13"/>
  <c r="AJ34" i="13"/>
  <c r="AE34" i="13"/>
  <c r="AL34" i="13"/>
  <c r="AD144" i="13"/>
  <c r="AK144" i="13"/>
  <c r="AJ144" i="13"/>
  <c r="AD130" i="13"/>
  <c r="AK130" i="13"/>
  <c r="AJ130" i="13"/>
  <c r="AJ91" i="13"/>
  <c r="AF91" i="13"/>
  <c r="AD91" i="13"/>
  <c r="AK91" i="13"/>
  <c r="AE91" i="13"/>
  <c r="AL91" i="13"/>
  <c r="AJ62" i="13"/>
  <c r="AD62" i="13"/>
  <c r="AK62" i="13"/>
  <c r="AD12" i="13"/>
  <c r="AK12" i="13"/>
  <c r="AJ12" i="13"/>
  <c r="AF12" i="13"/>
  <c r="AE12" i="13"/>
  <c r="AL12" i="13"/>
  <c r="AD49" i="13"/>
  <c r="AK49" i="13"/>
  <c r="AF147" i="13"/>
  <c r="AJ65" i="13"/>
  <c r="AD65" i="13"/>
  <c r="AK65" i="13"/>
  <c r="AJ32" i="13"/>
  <c r="AD32" i="13"/>
  <c r="AK32" i="13"/>
  <c r="AD78" i="13"/>
  <c r="AK78" i="13"/>
  <c r="AJ78" i="13"/>
  <c r="AF33" i="13"/>
  <c r="AF130" i="13"/>
  <c r="AF112" i="13"/>
  <c r="AF179" i="13"/>
  <c r="AF143" i="13"/>
  <c r="AE178" i="13"/>
  <c r="AL178" i="13"/>
  <c r="AF178" i="13"/>
  <c r="AE174" i="13"/>
  <c r="AL174" i="13"/>
  <c r="AE179" i="13"/>
  <c r="AL179" i="13"/>
  <c r="AE35" i="13"/>
  <c r="AL35" i="13"/>
  <c r="AF35" i="13"/>
  <c r="S17" i="14"/>
  <c r="E4" i="5"/>
  <c r="F4" i="5"/>
  <c r="AE26" i="13"/>
  <c r="AL26" i="13"/>
  <c r="AF26" i="13"/>
  <c r="AF27" i="13"/>
  <c r="AE148" i="13"/>
  <c r="AL148" i="13"/>
  <c r="AF148" i="13"/>
  <c r="AE132" i="13"/>
  <c r="AL132" i="13"/>
  <c r="AF132" i="13"/>
  <c r="AE18" i="13"/>
  <c r="AL18" i="13"/>
  <c r="AF18" i="13"/>
  <c r="AE78" i="13"/>
  <c r="AL78" i="13"/>
  <c r="AF78" i="13"/>
  <c r="AE65" i="13"/>
  <c r="AL65" i="13"/>
  <c r="AF65" i="13"/>
  <c r="AE33" i="13"/>
  <c r="AL33" i="13"/>
  <c r="AE67" i="13"/>
  <c r="AL67" i="13"/>
  <c r="AF67" i="13"/>
  <c r="AE116" i="13"/>
  <c r="AL116" i="13"/>
  <c r="AF116" i="13"/>
  <c r="AE79" i="13"/>
  <c r="AL79" i="13"/>
  <c r="AF79" i="13"/>
  <c r="AE122" i="13"/>
  <c r="AL122" i="13"/>
  <c r="AF122" i="13"/>
  <c r="AF43" i="13"/>
  <c r="AE20" i="13"/>
  <c r="AL20" i="13"/>
  <c r="AF20" i="13"/>
  <c r="AF47" i="13"/>
  <c r="AE84" i="13"/>
  <c r="AL84" i="13"/>
  <c r="AF84" i="13"/>
  <c r="AE60" i="13"/>
  <c r="AL60" i="13"/>
  <c r="AF60" i="13"/>
  <c r="AE16" i="13"/>
  <c r="AL16" i="13"/>
  <c r="AF16" i="13"/>
  <c r="AE52" i="13"/>
  <c r="AL52" i="13"/>
  <c r="AF52" i="13"/>
  <c r="AE112" i="13"/>
  <c r="AL112" i="13"/>
  <c r="AE160" i="13"/>
  <c r="AL160" i="13"/>
  <c r="AF160" i="13"/>
  <c r="AF51" i="13"/>
  <c r="AE138" i="13"/>
  <c r="AL138" i="13"/>
  <c r="AF138" i="13"/>
  <c r="AE98" i="13"/>
  <c r="AL98" i="13"/>
  <c r="AF98" i="13"/>
  <c r="AE28" i="13"/>
  <c r="AL28" i="13"/>
  <c r="AF28" i="13"/>
  <c r="AE92" i="13"/>
  <c r="AL92" i="13"/>
  <c r="AF92" i="13"/>
  <c r="AE13" i="13"/>
  <c r="AL13" i="13"/>
  <c r="AF13" i="13"/>
  <c r="AE49" i="13"/>
  <c r="AL49" i="13"/>
  <c r="AF49" i="13"/>
  <c r="AE32" i="13"/>
  <c r="AL32" i="13"/>
  <c r="AF32" i="13"/>
  <c r="AE62" i="13"/>
  <c r="AL62" i="13"/>
  <c r="AF62" i="13"/>
  <c r="AE130" i="13"/>
  <c r="AL130" i="13"/>
  <c r="AE144" i="13"/>
  <c r="AL144" i="13"/>
  <c r="AF144" i="13"/>
  <c r="AF34" i="13"/>
  <c r="AE58" i="13"/>
  <c r="AL58" i="13"/>
  <c r="AF58" i="13"/>
  <c r="AE109" i="13"/>
  <c r="AL109" i="13"/>
  <c r="AF109" i="13"/>
  <c r="AE161" i="13"/>
  <c r="AL161" i="13"/>
  <c r="AF161" i="13"/>
  <c r="AE80" i="13"/>
  <c r="AL80" i="13"/>
  <c r="AF80" i="13"/>
  <c r="AE146" i="13"/>
  <c r="AL146" i="13"/>
  <c r="AF146" i="13"/>
  <c r="AF63" i="13"/>
  <c r="AE171" i="13"/>
  <c r="AL171" i="13"/>
  <c r="AF171" i="13"/>
  <c r="AE42" i="13"/>
  <c r="AL42" i="13"/>
  <c r="AF42" i="13"/>
  <c r="AE68" i="13"/>
  <c r="AL68" i="13"/>
  <c r="AF68" i="13"/>
  <c r="AE131" i="13"/>
  <c r="AL131" i="13"/>
  <c r="AF131" i="13"/>
  <c r="AE76" i="13"/>
  <c r="AL76" i="13"/>
  <c r="AF76" i="13"/>
  <c r="AE46" i="13"/>
  <c r="AL46" i="13"/>
  <c r="AF46" i="13"/>
  <c r="AE176" i="13"/>
  <c r="AL176" i="13"/>
  <c r="AF176" i="13"/>
  <c r="AE30" i="13"/>
  <c r="AL30" i="13"/>
  <c r="AF30" i="13"/>
  <c r="AE115" i="13"/>
  <c r="AL115" i="13"/>
  <c r="AF115" i="13"/>
  <c r="AE159" i="13"/>
  <c r="AL159" i="13"/>
  <c r="AF159" i="13"/>
  <c r="AE111" i="13"/>
  <c r="AL111" i="13"/>
  <c r="AF111" i="13"/>
  <c r="AE31" i="13"/>
  <c r="AL31" i="13"/>
  <c r="AF31" i="13"/>
  <c r="AE110" i="13"/>
  <c r="AL110" i="13"/>
  <c r="AF110" i="13"/>
  <c r="AE77" i="13"/>
  <c r="AL77" i="13"/>
  <c r="AF77" i="13"/>
  <c r="AE124" i="13"/>
  <c r="AL124" i="13"/>
  <c r="AF124" i="13"/>
  <c r="AE75" i="13"/>
  <c r="AL75" i="13"/>
  <c r="AF75" i="13"/>
  <c r="AE59" i="13"/>
  <c r="AL59" i="13"/>
  <c r="AF59" i="13"/>
  <c r="AF174" i="13"/>
  <c r="AE14" i="13"/>
  <c r="AL14" i="13"/>
  <c r="AF14" i="13"/>
  <c r="AE113" i="13"/>
  <c r="AL113" i="13"/>
  <c r="AF113" i="13"/>
  <c r="AE94" i="13"/>
  <c r="AL94" i="13"/>
  <c r="AF94" i="13"/>
  <c r="AE108" i="13"/>
  <c r="AL108" i="13"/>
  <c r="AF108" i="13"/>
  <c r="AE19" i="13"/>
  <c r="AL19" i="13"/>
  <c r="AF19" i="13"/>
  <c r="AE141" i="13"/>
  <c r="AL141" i="13"/>
  <c r="AF141" i="13"/>
  <c r="AE127" i="13"/>
  <c r="AL127" i="13"/>
  <c r="AF127" i="13"/>
  <c r="AE175" i="13"/>
  <c r="AL175" i="13"/>
  <c r="AF175" i="13"/>
  <c r="AE164" i="13"/>
  <c r="AL164" i="13"/>
  <c r="AF164" i="13"/>
  <c r="AE170" i="13"/>
  <c r="AL170" i="13"/>
  <c r="AF170" i="13"/>
  <c r="AE177" i="13"/>
  <c r="AL177" i="13"/>
  <c r="AF177" i="13"/>
  <c r="AE158" i="13"/>
  <c r="AL158" i="13"/>
  <c r="AF158" i="13"/>
  <c r="D4" i="8"/>
  <c r="N138" i="2"/>
  <c r="E11" i="5"/>
  <c r="F11" i="5"/>
  <c r="D31" i="18"/>
  <c r="D11" i="8"/>
  <c r="I43" i="11"/>
  <c r="J13" i="11"/>
  <c r="J43" i="11"/>
  <c r="O118" i="11"/>
  <c r="E7" i="5"/>
  <c r="D7" i="8"/>
  <c r="D9" i="8"/>
  <c r="D15" i="8"/>
  <c r="D7" i="5"/>
  <c r="D9" i="5"/>
  <c r="D15" i="5"/>
  <c r="D26" i="18"/>
  <c r="D29" i="18"/>
  <c r="D33" i="18"/>
  <c r="D35" i="18"/>
  <c r="D59" i="18"/>
  <c r="K13" i="11"/>
  <c r="K43" i="11"/>
  <c r="F7" i="5"/>
  <c r="D62" i="18"/>
  <c r="D66" i="18"/>
  <c r="C76" i="18"/>
  <c r="D64" i="18"/>
  <c r="D70" i="18"/>
  <c r="C77" i="18"/>
  <c r="D68" i="18"/>
  <c r="D67" i="18"/>
  <c r="C75" i="18"/>
  <c r="C74" i="18"/>
  <c r="D63" i="18"/>
  <c r="D61" i="18"/>
  <c r="F6" i="5" l="1"/>
  <c r="E9" i="5"/>
  <c r="F9" i="5" l="1"/>
  <c r="E15" i="5"/>
  <c r="F15" i="5" s="1"/>
</calcChain>
</file>

<file path=xl/comments1.xml><?xml version="1.0" encoding="utf-8"?>
<comments xmlns="http://schemas.openxmlformats.org/spreadsheetml/2006/main">
  <authors>
    <author>Reiter, Sebastian</author>
    <author>Katharina Mautgreve-Holstein</author>
  </authors>
  <commentList>
    <comment ref="M7" authorId="0" shapeId="0">
      <text>
        <r>
          <rPr>
            <b/>
            <sz val="8"/>
            <color indexed="81"/>
            <rFont val="Arial"/>
            <family val="2"/>
          </rPr>
          <t>Bitte Gehaltsnachweise und Kopien der Arbeits-verträge einreichen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7" authorId="0" shapeId="0">
      <text>
        <r>
          <rPr>
            <b/>
            <sz val="8"/>
            <color indexed="81"/>
            <rFont val="Arial"/>
            <family val="2"/>
          </rPr>
          <t>Bitte entsprechende Gehaltsnachweise einreichen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O7" authorId="1" shapeId="0">
      <text>
        <r>
          <rPr>
            <b/>
            <sz val="8"/>
            <color indexed="81"/>
            <rFont val="Arial"/>
            <family val="2"/>
          </rPr>
          <t>Summe Arbeitgeber-
brutto für Projekteinsatz</t>
        </r>
      </text>
    </comment>
    <comment ref="R7" authorId="1" shapeId="0">
      <text>
        <r>
          <rPr>
            <b/>
            <sz val="8"/>
            <color indexed="81"/>
            <rFont val="Arial"/>
            <family val="2"/>
          </rPr>
          <t>Art der Kofinanzierungs-mittel auswählen</t>
        </r>
        <r>
          <rPr>
            <sz val="8"/>
            <color indexed="81"/>
            <rFont val="Tahoma"/>
          </rPr>
          <t xml:space="preserve">
</t>
        </r>
      </text>
    </comment>
    <comment ref="L43" authorId="1" shapeId="0">
      <text>
        <r>
          <rPr>
            <b/>
            <sz val="8"/>
            <color indexed="81"/>
            <rFont val="Arial"/>
            <family val="2"/>
          </rPr>
          <t>Reisekosten für Honorarkräfte sind unter 1.3 zu erfassen</t>
        </r>
        <r>
          <rPr>
            <sz val="8"/>
            <color indexed="81"/>
            <rFont val="Tahoma"/>
          </rPr>
          <t xml:space="preserve">
</t>
        </r>
      </text>
    </comment>
    <comment ref="B79" authorId="0" shapeId="0">
      <text>
        <r>
          <rPr>
            <sz val="9"/>
            <color indexed="81"/>
            <rFont val="Tahoma"/>
            <family val="2"/>
          </rPr>
          <t xml:space="preserve">ausschließlich bei mehrtägigen Dienstreisen möglich!
</t>
        </r>
      </text>
    </comment>
    <comment ref="D82" authorId="0" shapeId="0">
      <text>
        <r>
          <rPr>
            <sz val="9"/>
            <color indexed="81"/>
            <rFont val="Tahoma"/>
            <family val="2"/>
          </rPr>
          <t>z.B. Übernachtungen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 xml:space="preserve">in (Dienst-)Wohnungen
</t>
        </r>
      </text>
    </comment>
    <comment ref="D83" authorId="0" shapeId="0">
      <text>
        <r>
          <rPr>
            <sz val="9"/>
            <color indexed="81"/>
            <rFont val="Tahoma"/>
            <family val="2"/>
          </rPr>
          <t xml:space="preserve">z.B. notwendige Hotelübernachtungen
</t>
        </r>
      </text>
    </comment>
    <comment ref="K112" authorId="0" shapeId="0">
      <text>
        <r>
          <rPr>
            <b/>
            <sz val="8"/>
            <color indexed="81"/>
            <rFont val="Arial"/>
            <family val="2"/>
          </rPr>
          <t xml:space="preserve">Bitte Gehaltsnachweise und Kopien der Arbeits-verträge einreichen
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112" authorId="0" shapeId="0">
      <text>
        <r>
          <rPr>
            <b/>
            <sz val="8"/>
            <color indexed="81"/>
            <rFont val="Arial"/>
            <family val="2"/>
          </rPr>
          <t>Bitte entsprechende Gehaltsnachweise einreichen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M112" authorId="1" shapeId="0">
      <text>
        <r>
          <rPr>
            <b/>
            <sz val="8"/>
            <color indexed="81"/>
            <rFont val="Arial"/>
            <family val="2"/>
          </rPr>
          <t>Summe Arbeitgeber-
brutto für Projekteinsatz</t>
        </r>
      </text>
    </comment>
    <comment ref="P112" authorId="1" shapeId="0">
      <text>
        <r>
          <rPr>
            <b/>
            <sz val="8"/>
            <color indexed="81"/>
            <rFont val="Tahoma"/>
          </rPr>
          <t xml:space="preserve">Art der </t>
        </r>
        <r>
          <rPr>
            <b/>
            <sz val="8"/>
            <color indexed="81"/>
            <rFont val="Arial"/>
            <family val="2"/>
          </rPr>
          <t>Kofinanzierungs-mittel auswählen</t>
        </r>
        <r>
          <rPr>
            <sz val="8"/>
            <color indexed="81"/>
            <rFont val="Tahoma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Katharina Mautgreve-Holstein</author>
  </authors>
  <commentList>
    <comment ref="R11" authorId="0" shapeId="0">
      <text>
        <r>
          <rPr>
            <b/>
            <sz val="8"/>
            <color indexed="81"/>
            <rFont val="Arial"/>
            <family val="2"/>
          </rPr>
          <t>Bitte die Summe der Personalausgaben ohne Aufschlag aus neuer Eingruppierungstabelle hier eintragen</t>
        </r>
      </text>
    </comment>
    <comment ref="R12" authorId="0" shapeId="0">
      <text>
        <r>
          <rPr>
            <b/>
            <sz val="8"/>
            <color indexed="81"/>
            <rFont val="Tahoma"/>
          </rPr>
          <t>Bitte die Summe für festangestelltes Personal ohne Verwaltungspersonal  aus neuer Eingruppierungs-tabelle hier eintragen</t>
        </r>
        <r>
          <rPr>
            <sz val="8"/>
            <color indexed="81"/>
            <rFont val="Tahoma"/>
          </rPr>
          <t xml:space="preserve">
</t>
        </r>
      </text>
    </comment>
    <comment ref="R13" authorId="0" shapeId="0">
      <text>
        <r>
          <rPr>
            <b/>
            <sz val="8"/>
            <color indexed="81"/>
            <rFont val="Tahoma"/>
          </rPr>
          <t>Bitte den Aufschlag für festangestelltes Personal ohne Verwaltungspersonal aus neuer Eingruppierungstabelle hier eintragen</t>
        </r>
      </text>
    </comment>
    <comment ref="R14" authorId="0" shapeId="0">
      <text>
        <r>
          <rPr>
            <b/>
            <sz val="8"/>
            <color indexed="81"/>
            <rFont val="Tahoma"/>
          </rPr>
          <t>Bitte die Summe aus neuer Eingruppierungs-tabelle hier eintragen</t>
        </r>
        <r>
          <rPr>
            <sz val="8"/>
            <color indexed="81"/>
            <rFont val="Tahoma"/>
          </rPr>
          <t xml:space="preserve">
</t>
        </r>
      </text>
    </comment>
    <comment ref="R15" authorId="0" shapeId="0">
      <text>
        <r>
          <rPr>
            <b/>
            <sz val="8"/>
            <color indexed="81"/>
            <rFont val="Tahoma"/>
          </rPr>
          <t>Bitte die Ausgaben für Verwaltungspersonal  incl. Aufschlag aus neuer Eingruppierungstabelle hier eintragen</t>
        </r>
        <r>
          <rPr>
            <sz val="8"/>
            <color indexed="81"/>
            <rFont val="Tahoma"/>
          </rPr>
          <t xml:space="preserve">
</t>
        </r>
      </text>
    </comment>
    <comment ref="R16" authorId="0" shapeId="0">
      <text>
        <r>
          <rPr>
            <b/>
            <sz val="8"/>
            <color indexed="81"/>
            <rFont val="Tahoma"/>
          </rPr>
          <t>Bitte die Ausgaben für Honorarpersonal aus neuer Eingruppierungs-tabelle hier eintragen</t>
        </r>
        <r>
          <rPr>
            <sz val="8"/>
            <color indexed="81"/>
            <rFont val="Tahoma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Reiter, Sebastian</author>
  </authors>
  <commentList>
    <comment ref="B10" authorId="0" shapeId="0">
      <text>
        <r>
          <rPr>
            <sz val="9"/>
            <color indexed="81"/>
            <rFont val="Tahoma"/>
            <family val="2"/>
          </rPr>
          <t xml:space="preserve">ausschließlich bei mehrtägigen Dienstreisen möglich!
</t>
        </r>
      </text>
    </comment>
    <comment ref="E13" authorId="0" shapeId="0">
      <text>
        <r>
          <rPr>
            <sz val="9"/>
            <color indexed="81"/>
            <rFont val="Tahoma"/>
            <family val="2"/>
          </rPr>
          <t xml:space="preserve">z.B. Übernachtungen in (Dienst-)Wohnungen
</t>
        </r>
      </text>
    </comment>
    <comment ref="E14" authorId="0" shapeId="0">
      <text>
        <r>
          <rPr>
            <sz val="9"/>
            <color indexed="81"/>
            <rFont val="Tahoma"/>
            <family val="2"/>
          </rPr>
          <t xml:space="preserve">z.B. notwendige Hotelübernachtungen
</t>
        </r>
      </text>
    </comment>
  </commentList>
</comments>
</file>

<file path=xl/comments4.xml><?xml version="1.0" encoding="utf-8"?>
<comments xmlns="http://schemas.openxmlformats.org/spreadsheetml/2006/main">
  <authors>
    <author>Reiter, Sebastian</author>
  </authors>
  <commentList>
    <comment ref="B38" authorId="0" shapeId="0">
      <text>
        <r>
          <rPr>
            <sz val="9"/>
            <color indexed="81"/>
            <rFont val="Tahoma"/>
            <family val="2"/>
          </rPr>
          <t xml:space="preserve">ausschließlich bei mehrtägigen Dienstreisen möglich!
</t>
        </r>
      </text>
    </comment>
    <comment ref="D41" authorId="0" shapeId="0">
      <text>
        <r>
          <rPr>
            <sz val="9"/>
            <color indexed="81"/>
            <rFont val="Tahoma"/>
            <family val="2"/>
          </rPr>
          <t>z.B. Übernachtungen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 xml:space="preserve">in (Dienst-)Wohnungen
</t>
        </r>
      </text>
    </comment>
    <comment ref="D42" authorId="0" shapeId="0">
      <text>
        <r>
          <rPr>
            <sz val="9"/>
            <color indexed="81"/>
            <rFont val="Tahoma"/>
            <family val="2"/>
          </rPr>
          <t xml:space="preserve">z.B. notwendige Hotelübernachtungen
</t>
        </r>
      </text>
    </comment>
  </commentList>
</comments>
</file>

<file path=xl/comments5.xml><?xml version="1.0" encoding="utf-8"?>
<comments xmlns="http://schemas.openxmlformats.org/spreadsheetml/2006/main">
  <authors>
    <author>Reiter, Sebastian</author>
  </authors>
  <commentList>
    <comment ref="B37" authorId="0" shapeId="0">
      <text>
        <r>
          <rPr>
            <sz val="9"/>
            <color indexed="81"/>
            <rFont val="Tahoma"/>
            <family val="2"/>
          </rPr>
          <t xml:space="preserve">ausschließlich bei mehrtägigen Dienstreisen möglich!
</t>
        </r>
      </text>
    </comment>
    <comment ref="E40" authorId="0" shapeId="0">
      <text>
        <r>
          <rPr>
            <sz val="9"/>
            <color indexed="81"/>
            <rFont val="Tahoma"/>
            <family val="2"/>
          </rPr>
          <t xml:space="preserve">z.B. Übernachtungen in (Dienst-)Wohnungen
</t>
        </r>
      </text>
    </comment>
    <comment ref="E41" authorId="0" shapeId="0">
      <text>
        <r>
          <rPr>
            <sz val="9"/>
            <color indexed="81"/>
            <rFont val="Tahoma"/>
            <family val="2"/>
          </rPr>
          <t xml:space="preserve">z.B. notwendige Hotelübernachtungen
</t>
        </r>
      </text>
    </comment>
  </commentList>
</comments>
</file>

<file path=xl/comments6.xml><?xml version="1.0" encoding="utf-8"?>
<comments xmlns="http://schemas.openxmlformats.org/spreadsheetml/2006/main">
  <authors>
    <author>Reiter, Sebastian</author>
  </authors>
  <commentList>
    <comment ref="B5" authorId="0" shapeId="0">
      <text>
        <r>
          <rPr>
            <b/>
            <sz val="9"/>
            <color indexed="81"/>
            <rFont val="Tahoma"/>
            <family val="2"/>
          </rPr>
          <t>z.B. Hauswirtschaft, Bau, Metall, Pflege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<sst xmlns="http://schemas.openxmlformats.org/spreadsheetml/2006/main" count="1373" uniqueCount="520">
  <si>
    <t>Antragssteller/in</t>
  </si>
  <si>
    <t>Projekttitel</t>
  </si>
  <si>
    <t>Antragsnummer</t>
  </si>
  <si>
    <t>Version</t>
  </si>
  <si>
    <t>Projektzeitraum</t>
  </si>
  <si>
    <t>Programmgebiet</t>
  </si>
  <si>
    <t>SER (stärker entwickelte Region)</t>
  </si>
  <si>
    <t>ÜR (Übergangsregion)</t>
  </si>
  <si>
    <t>Anzahl Teilnehmende</t>
  </si>
  <si>
    <t xml:space="preserve">bis  </t>
  </si>
  <si>
    <t xml:space="preserve">von  </t>
  </si>
  <si>
    <t>Gesamtteilnehmendenstunden</t>
  </si>
  <si>
    <t>1. Bildungs- und Beratungspersonal</t>
  </si>
  <si>
    <t>1.1 Bezüge für eigenes und fremdes Personal einschließlich Sozialabgaben</t>
  </si>
  <si>
    <t>Name</t>
  </si>
  <si>
    <t>Vorname</t>
  </si>
  <si>
    <t>Einsatz im Projekt von</t>
  </si>
  <si>
    <t>Einsatz im Projekt bis</t>
  </si>
  <si>
    <t>Wochenstunden-zahl im Projekt</t>
  </si>
  <si>
    <t>Tätigkeit</t>
  </si>
  <si>
    <t>Qualifikation</t>
  </si>
  <si>
    <t>Vertragliche Wochenarbeits-zeit in h</t>
  </si>
  <si>
    <t>Summe:</t>
  </si>
  <si>
    <t>Stellenanteil      in %</t>
  </si>
  <si>
    <t>1.2 Ausgaben für Honorarkräfte</t>
  </si>
  <si>
    <t>Gesamt-ausgaben</t>
  </si>
  <si>
    <t>1.3 Reise- und Dienstreisekosten des Bildungspersonals</t>
  </si>
  <si>
    <t>geplante Kilometer</t>
  </si>
  <si>
    <t>Ausgaben</t>
  </si>
  <si>
    <t>Nachbetreuungsphase</t>
  </si>
  <si>
    <t>Wegstrecken-entschädigung</t>
  </si>
  <si>
    <t>Tagegeld</t>
  </si>
  <si>
    <t>Anzahl Tage</t>
  </si>
  <si>
    <t>&gt; 8 Stunden</t>
  </si>
  <si>
    <t>24 Stunden</t>
  </si>
  <si>
    <t>An- und Abreisetage</t>
  </si>
  <si>
    <t>Abwesenheit</t>
  </si>
  <si>
    <t>Übernachtungen</t>
  </si>
  <si>
    <t>Anzahl</t>
  </si>
  <si>
    <t>öffentliche Verkehrsmittel</t>
  </si>
  <si>
    <t>Betrag</t>
  </si>
  <si>
    <t>1.4 Ausgaben für Lehrgänge externer Einrichtungen</t>
  </si>
  <si>
    <t>Lehrgang bzw. Maßnahme</t>
  </si>
  <si>
    <t>Kosten pro Lehrgang bzw. Maßnahme</t>
  </si>
  <si>
    <t>ggf. weitere Erläuterungen</t>
  </si>
  <si>
    <t>2.1 Unterhaltsgeld bzw. Leistungen an Teilnehmerinnen und Teilnehmer</t>
  </si>
  <si>
    <t>2. Vergütungen der Teilnehmerinnen und Teilnehmer</t>
  </si>
  <si>
    <t>Art des Leistungsbezugs</t>
  </si>
  <si>
    <t>Anzahl der Teilnehmerinnen und Teilnehmer</t>
  </si>
  <si>
    <t>Projektmonate</t>
  </si>
  <si>
    <t>Kofinanzierungsbestätigung liegt vor?</t>
  </si>
  <si>
    <t>2.4 sonstige Sozialabgaben</t>
  </si>
  <si>
    <t>Art der Abgabe</t>
  </si>
  <si>
    <t>Ausgaben je TN pro Monat</t>
  </si>
  <si>
    <t>3. Verbrauchsgüter und Ausstattungsgegenstände</t>
  </si>
  <si>
    <t>3.1 Nicht abschreibungspflichtige Verbrauchsgüter für Ausbildungsmaßnahmen (einschließlich Schutzkleidung)</t>
  </si>
  <si>
    <t>Qualifizierungsbereich 1</t>
  </si>
  <si>
    <t>Qualifizierungsbereich 2</t>
  </si>
  <si>
    <t>Qualifizierungsbereich 3</t>
  </si>
  <si>
    <t>Qualifizierungsbereich 4</t>
  </si>
  <si>
    <t>Qualifizierungsbereich 5</t>
  </si>
  <si>
    <t>Qualifizierungsbereich 6</t>
  </si>
  <si>
    <t>Verbrauchsgut</t>
  </si>
  <si>
    <t>Projektanteil in %</t>
  </si>
  <si>
    <t>3.2 Ausstattungsgegenstände - Miete und Leasing (nur programmgebundene Geräte)</t>
  </si>
  <si>
    <t>Gegenstand</t>
  </si>
  <si>
    <t>Laufzeit in Monaten</t>
  </si>
  <si>
    <t>Höhe der Monatsrate</t>
  </si>
  <si>
    <t>Anzahl der Raten im Projekt</t>
  </si>
  <si>
    <t>Beginn des Miet-/Leasing-vertrages</t>
  </si>
  <si>
    <t>Ende des Miet-/Leasing-vertrages</t>
  </si>
  <si>
    <t>3.3 Ausstattungsgegenstände - Abschreibungen nach dem Recht der einzelnen Mitgliedsstaaten</t>
  </si>
  <si>
    <t>Ende der Abschreibung</t>
  </si>
  <si>
    <t>Anschaffungs-datum</t>
  </si>
  <si>
    <t>Anschaffungs-preis</t>
  </si>
  <si>
    <t>Anzahl der Abschrei-bungsraten im Projekt</t>
  </si>
  <si>
    <t>ggf. Erläuterungen</t>
  </si>
  <si>
    <t>Summe 3.1 bis 3.3</t>
  </si>
  <si>
    <t>Summe 3.1 bis 3.3:</t>
  </si>
  <si>
    <t>Nutzungsdauer in Monaten gem. Afa</t>
  </si>
  <si>
    <t>4. Indirekte Ausgaben</t>
  </si>
  <si>
    <t>Gesamtausgaben</t>
  </si>
  <si>
    <t>Einnahmen</t>
  </si>
  <si>
    <t>1. Summe der privaten Kofinanzierung</t>
  </si>
  <si>
    <t>1.1 Einnahmen aus Freistellungen</t>
  </si>
  <si>
    <t>1.2 Direktbeiträge</t>
  </si>
  <si>
    <t>1.3 Teilnehmerbeiträge</t>
  </si>
  <si>
    <t>1.4 sonstige private Mittel</t>
  </si>
  <si>
    <t>2. Summe der öffentlichen Kofinanzierung</t>
  </si>
  <si>
    <t>2.2 Landesmittel</t>
  </si>
  <si>
    <t>2.3 Kommunale Mittel</t>
  </si>
  <si>
    <t>2.1 Bundesmittel (z.B. ALG, Leistungen nach dem AsylbLG)</t>
  </si>
  <si>
    <t>2.4 sonstige öffentliche Mittel (z.B. Kammern, Kirchen oder sonstige öffentliche Träger)</t>
  </si>
  <si>
    <t>Gesamteinnahmen:</t>
  </si>
  <si>
    <t>anerkannte TN-Zahl</t>
  </si>
  <si>
    <t>anerkannte Pauschale</t>
  </si>
  <si>
    <t>anerkannte Ausgaben</t>
  </si>
  <si>
    <t>Kürzung</t>
  </si>
  <si>
    <t>beantragte Anzahl TN</t>
  </si>
  <si>
    <t>beantragte Projektmonate</t>
  </si>
  <si>
    <t>beantragte Pauschale pro Monat</t>
  </si>
  <si>
    <t>beantragte Ausgaben</t>
  </si>
  <si>
    <t>Summen:</t>
  </si>
  <si>
    <t>anerkannte Projektmonate</t>
  </si>
  <si>
    <t>beantragte Ausgaben je TN pro Monat</t>
  </si>
  <si>
    <t>anerkannte Ausgaben je TN pro Monat</t>
  </si>
  <si>
    <t>2. Prüfung Vergütungen der Teilnehmerinnen und Teilnehmer</t>
  </si>
  <si>
    <t>3. Prüfung Verbrauchsgüter und Ausstattungsgegenstände</t>
  </si>
  <si>
    <t>beantragte Anzahl</t>
  </si>
  <si>
    <t>anerkannte Anzahl</t>
  </si>
  <si>
    <t>beantragte Gesamt-ausgaben</t>
  </si>
  <si>
    <t>anerkannte Gesamt-ausgaben</t>
  </si>
  <si>
    <t>anerkannte Ausgabe pro Verbrauchsgut</t>
  </si>
  <si>
    <t>beantragte Ausgabe pro Verbrauchsgut</t>
  </si>
  <si>
    <t>Ausgabe pro Verbrauchsgut</t>
  </si>
  <si>
    <t>beantragte Laufzeit in Monaten</t>
  </si>
  <si>
    <t>beantragte Höhe der Monatsrate</t>
  </si>
  <si>
    <t>anerkannte Höhe der Monatsrate</t>
  </si>
  <si>
    <t>beantragte Raten im Projekt</t>
  </si>
  <si>
    <t>anerkannte Raten im Projekt</t>
  </si>
  <si>
    <t>Vergabe erforderlich?</t>
  </si>
  <si>
    <t>anerkannte Nutzungsdauer in Monaten</t>
  </si>
  <si>
    <t>beantragte Nutzungsdauer in Monaten</t>
  </si>
  <si>
    <t>beantragter Anschaffungs-preis</t>
  </si>
  <si>
    <t>anerkannter Anschaffungs-preis</t>
  </si>
  <si>
    <t>1.3 Prüfung Reise- und Dienstreisekosten des Bildungspersonals</t>
  </si>
  <si>
    <t>1.4 Prüfung Ausgaben für Lehrgänge externer Einrichtungen</t>
  </si>
  <si>
    <t>Summe 1.3 und 1.4:</t>
  </si>
  <si>
    <t>anerkannte Kilometer</t>
  </si>
  <si>
    <t>anerkannte Anzahl Tage</t>
  </si>
  <si>
    <t>beantragte Anzahl Tage</t>
  </si>
  <si>
    <t>Anzahl beamtragt</t>
  </si>
  <si>
    <t>Anzahl anerkannt</t>
  </si>
  <si>
    <t>Wenn Honorar, dann hier Betrag</t>
  </si>
  <si>
    <t>abweichende Bewilligung? Dann erscheint 1</t>
  </si>
  <si>
    <t>Anzahl Tage im Projekt im jeweiligen Jahr</t>
  </si>
  <si>
    <t>Anzahl Tage im Projekt</t>
  </si>
  <si>
    <t>Eingesetzt in den Jahren</t>
  </si>
  <si>
    <t>Gesamt-
ausgaben
pro Person
ohne Aufschlag</t>
  </si>
  <si>
    <t>einschlägiger Standard- einheits- kostensatz in Worten</t>
  </si>
  <si>
    <t>einschlägiger Standard- einheits- kostensatz in Euro</t>
  </si>
  <si>
    <t>anteiliger
Grenzwert 2</t>
  </si>
  <si>
    <t>anteiliger
Grenzwert 1</t>
  </si>
  <si>
    <r>
      <t xml:space="preserve">Jahres-AN-
bruttogehalt
</t>
    </r>
    <r>
      <rPr>
        <b/>
        <sz val="10"/>
        <color indexed="10"/>
        <rFont val="Arial"/>
        <family val="2"/>
      </rPr>
      <t>oder</t>
    </r>
    <r>
      <rPr>
        <b/>
        <sz val="10"/>
        <color indexed="8"/>
        <rFont val="Arial"/>
        <family val="2"/>
      </rPr>
      <t xml:space="preserve"> Honorar-
stundensatz</t>
    </r>
  </si>
  <si>
    <t>jährliche Sonder-
zahlungen
(Brutto)</t>
  </si>
  <si>
    <t>Monats-
arbeit-
nehmer-
brutto-
verdienst</t>
  </si>
  <si>
    <t>Stunden-
kontingent</t>
  </si>
  <si>
    <t xml:space="preserve">Wochen-
stunden-
zahl im Projekt in Stunden </t>
  </si>
  <si>
    <t>Stellen-
anteil</t>
  </si>
  <si>
    <t>Vertragliche Wochen-arbeitszeit</t>
  </si>
  <si>
    <t>Ein-
grup-
pierung</t>
  </si>
  <si>
    <t>Anzusetzende Personalausgaben im Finanzierungsplan:</t>
  </si>
  <si>
    <t>Ausgaben für Honorarpersonal:</t>
  </si>
  <si>
    <t>Summe festangestelltes Personal inkl. Aufschlag:</t>
  </si>
  <si>
    <t>zzgl. Aufschlag für festangestelltes Personal in o.g. Höhe:</t>
  </si>
  <si>
    <t>davon festangestelltes Personal:</t>
  </si>
  <si>
    <t>Summe der zuwendungsf. Personalausgaben ohne Aufschlag:</t>
  </si>
  <si>
    <t>Aufstellung der Personalausgaben</t>
  </si>
  <si>
    <t>Gesamt-
ausgaben
pro Tätigkeit
ohne Aufschlag</t>
  </si>
  <si>
    <t>betroffene Jahre:</t>
  </si>
  <si>
    <t>Tätigkeitskontingente</t>
  </si>
  <si>
    <t>Anzahl Tage in den Jahren:</t>
  </si>
  <si>
    <t>*Erlass d. StK.v. 30.10.2015 - 403-46105/5103/00004 - VORIS 82300</t>
  </si>
  <si>
    <t>Anzahl betroffener Monate:</t>
  </si>
  <si>
    <t>Anzahl betroffener Jahre:</t>
  </si>
  <si>
    <t>gewährt.</t>
  </si>
  <si>
    <t>Bewilligung ein Aufschlag in Höhe von</t>
  </si>
  <si>
    <t>Ende:</t>
  </si>
  <si>
    <t xml:space="preserve">Projektzeitraum </t>
  </si>
  <si>
    <t>Beginn:</t>
  </si>
  <si>
    <t>Bewilligungszeitraum</t>
  </si>
  <si>
    <t>Antragsnummer:</t>
  </si>
  <si>
    <t>Aufgrund der Projektlaufzeit wird unter Berücksichtigung der Ziffer 4
des Standardeinheitskostenerlasses* vom 30.10.2015 im Rahmen der</t>
  </si>
  <si>
    <t>Status:</t>
  </si>
  <si>
    <t>Aufschlag</t>
  </si>
  <si>
    <t>Monate</t>
  </si>
  <si>
    <t>Personalberechnung - Eingruppierung - Stufenzuordnung</t>
  </si>
  <si>
    <t xml:space="preserve">Wochen-
stundenzahl im Projekt in Stunden </t>
  </si>
  <si>
    <t>Stellenanteil im Projekt für angegebene Tätigkeit</t>
  </si>
  <si>
    <t>Vertragliche Wochen-arbeitszeit einer Vollzeitstelle</t>
  </si>
  <si>
    <t>Eingrup-
pierung</t>
  </si>
  <si>
    <t>Bewilligungszeitraum:</t>
  </si>
  <si>
    <t>Übersicht Projektpersonal</t>
  </si>
  <si>
    <t>50. Änderung</t>
  </si>
  <si>
    <t>49. Änderung</t>
  </si>
  <si>
    <t>48. Änderung</t>
  </si>
  <si>
    <t>47. Änderung</t>
  </si>
  <si>
    <t>46. Änderung</t>
  </si>
  <si>
    <t>45. Änderung</t>
  </si>
  <si>
    <t>44. Änderung</t>
  </si>
  <si>
    <t>43. Änderung</t>
  </si>
  <si>
    <t>42. Änderung</t>
  </si>
  <si>
    <t>41. Änderung</t>
  </si>
  <si>
    <t>40. Änderung</t>
  </si>
  <si>
    <t>39. Änderung</t>
  </si>
  <si>
    <t>38. Änderung</t>
  </si>
  <si>
    <t>37. Änderung</t>
  </si>
  <si>
    <t>36. Änderung</t>
  </si>
  <si>
    <t>35. Änderung</t>
  </si>
  <si>
    <t>34. Änderung</t>
  </si>
  <si>
    <t>33. Änderung</t>
  </si>
  <si>
    <t>32. Änderung</t>
  </si>
  <si>
    <t>31. Änderung</t>
  </si>
  <si>
    <t>30. Änderung</t>
  </si>
  <si>
    <t>29. Änderung</t>
  </si>
  <si>
    <t>28. Änderung</t>
  </si>
  <si>
    <t>27. Änderung</t>
  </si>
  <si>
    <t>26. Änderung</t>
  </si>
  <si>
    <t>25. Änderung</t>
  </si>
  <si>
    <t>24. Änderung</t>
  </si>
  <si>
    <t>23. Änderung</t>
  </si>
  <si>
    <t>22. Änderung</t>
  </si>
  <si>
    <t>21. Änderung</t>
  </si>
  <si>
    <t>20. Änderung</t>
  </si>
  <si>
    <t>19. Änderung</t>
  </si>
  <si>
    <t>18. Änderung</t>
  </si>
  <si>
    <t>17. Änderung</t>
  </si>
  <si>
    <t>16. Änderung</t>
  </si>
  <si>
    <t>15. Änderung</t>
  </si>
  <si>
    <t>14. Änderung</t>
  </si>
  <si>
    <t>13. Änderung</t>
  </si>
  <si>
    <t>12. Änderung</t>
  </si>
  <si>
    <t>11. Änderung</t>
  </si>
  <si>
    <t>10. Änderung</t>
  </si>
  <si>
    <t>9. Änderung</t>
  </si>
  <si>
    <t>8. Änderung</t>
  </si>
  <si>
    <t>7. Änderung</t>
  </si>
  <si>
    <t>6. Änderung</t>
  </si>
  <si>
    <t>5. Änderung</t>
  </si>
  <si>
    <t>4. Änderung</t>
  </si>
  <si>
    <t>3. Änderung</t>
  </si>
  <si>
    <t>2. Änderung</t>
  </si>
  <si>
    <t>1. Änderung</t>
  </si>
  <si>
    <t>Bewilligung</t>
  </si>
  <si>
    <t>abweichende</t>
  </si>
  <si>
    <t>Wissenschaftliche Tätigkeit</t>
  </si>
  <si>
    <t>Sozialpädagogische Leitung</t>
  </si>
  <si>
    <t>Sozialpädagogische Betreuung</t>
  </si>
  <si>
    <t>Projektmitarbeit</t>
  </si>
  <si>
    <t>Projektleitung</t>
  </si>
  <si>
    <t>Nein</t>
  </si>
  <si>
    <t>Pädagogische Mitarbeit</t>
  </si>
  <si>
    <t>Ja</t>
  </si>
  <si>
    <t>Pädagogische Leitung</t>
  </si>
  <si>
    <t>Kaufmännische- /Verwaltungstätigkeit</t>
  </si>
  <si>
    <t>Hilfstätigkeit</t>
  </si>
  <si>
    <t>Verwendungsnachweisprüfung</t>
  </si>
  <si>
    <t>Beratungstätigkeit</t>
  </si>
  <si>
    <t>Mittelabrufprüfung</t>
  </si>
  <si>
    <t>Anleitung/Ausbildung</t>
  </si>
  <si>
    <t>Bitte auswählen!</t>
  </si>
  <si>
    <t>Honorar</t>
  </si>
  <si>
    <t>A 16 Laufbahngruppe 2</t>
  </si>
  <si>
    <t>A 16 - L</t>
  </si>
  <si>
    <t>A 15 Laufbahngruppe 2</t>
  </si>
  <si>
    <t>A 15 - L</t>
  </si>
  <si>
    <t>A 14 Laufbahngruppe 2</t>
  </si>
  <si>
    <t>A 14 - L</t>
  </si>
  <si>
    <t>A 13 Zweites Einstiegsamt Laufbahngruppe 2</t>
  </si>
  <si>
    <t>A 13 - L</t>
  </si>
  <si>
    <t>A 13 Laufbahngruppe 2</t>
  </si>
  <si>
    <t>A 12 Laufbahngruppe 2</t>
  </si>
  <si>
    <t>A 12 - L</t>
  </si>
  <si>
    <t>A 11 Laufbahngruppe 2</t>
  </si>
  <si>
    <t>A 11 - L</t>
  </si>
  <si>
    <t>A 10 Laufbahngruppe 2</t>
  </si>
  <si>
    <t>A 10 -L</t>
  </si>
  <si>
    <t>A 10 - L</t>
  </si>
  <si>
    <t>A 9 Einstiegsamt Laufbahngruppe 2</t>
  </si>
  <si>
    <t>A 9 - L</t>
  </si>
  <si>
    <t>W 3</t>
  </si>
  <si>
    <t>W 2</t>
  </si>
  <si>
    <r>
      <t>W</t>
    </r>
    <r>
      <rPr>
        <sz val="11"/>
        <color indexed="8"/>
        <rFont val="Arial"/>
        <family val="2"/>
      </rPr>
      <t> </t>
    </r>
    <r>
      <rPr>
        <sz val="10"/>
        <color indexed="8"/>
        <rFont val="Arial"/>
        <family val="2"/>
      </rPr>
      <t>1</t>
    </r>
  </si>
  <si>
    <t>W 1</t>
  </si>
  <si>
    <t>C 4</t>
  </si>
  <si>
    <t>C 3</t>
  </si>
  <si>
    <t>C 2</t>
  </si>
  <si>
    <t>A 16</t>
  </si>
  <si>
    <t>A 15</t>
  </si>
  <si>
    <t>A 14</t>
  </si>
  <si>
    <t>A 13</t>
  </si>
  <si>
    <t>A 12</t>
  </si>
  <si>
    <t>A 11</t>
  </si>
  <si>
    <t>A 10</t>
  </si>
  <si>
    <t>A 9 Erstes Einstiegsamt Laufbahngruppe 2</t>
  </si>
  <si>
    <t>A 9</t>
  </si>
  <si>
    <t>A 9 Laufbahngruppe 1</t>
  </si>
  <si>
    <t>A 8 Laufbahngruppe 1</t>
  </si>
  <si>
    <t>A 8</t>
  </si>
  <si>
    <t>A 7 Laufbahngruppe 1</t>
  </si>
  <si>
    <t>A 7</t>
  </si>
  <si>
    <t>A 6 Zweites Einstiegsamt Laufbahngruppe 1</t>
  </si>
  <si>
    <t>A 6</t>
  </si>
  <si>
    <t>A 6 Laufbahngruppe 1</t>
  </si>
  <si>
    <t>A6</t>
  </si>
  <si>
    <t>A 5 Laufbahngruppe 1</t>
  </si>
  <si>
    <t>A 5</t>
  </si>
  <si>
    <t>Beschäftigte/r TV-L E 15</t>
  </si>
  <si>
    <t>E 15</t>
  </si>
  <si>
    <t>E15</t>
  </si>
  <si>
    <t>Beschäftigte/r TV-L E 14</t>
  </si>
  <si>
    <t>E 14</t>
  </si>
  <si>
    <t>E14</t>
  </si>
  <si>
    <t>Beschäftigte/r TV-L E 13</t>
  </si>
  <si>
    <t>E 13</t>
  </si>
  <si>
    <t>E13</t>
  </si>
  <si>
    <t>Beschäftigte/r TV-L E 12</t>
  </si>
  <si>
    <t>E 12</t>
  </si>
  <si>
    <t>E12</t>
  </si>
  <si>
    <t>Beschäftigte/r TV-L E 11</t>
  </si>
  <si>
    <t>E 11</t>
  </si>
  <si>
    <t>E11</t>
  </si>
  <si>
    <t>Beschäftigte/r TV-L E 10</t>
  </si>
  <si>
    <t>E 10</t>
  </si>
  <si>
    <t>E10</t>
  </si>
  <si>
    <t>Beschäftigte/r TV-L E 9</t>
  </si>
  <si>
    <t>E 9</t>
  </si>
  <si>
    <t>E9</t>
  </si>
  <si>
    <t>Beschäftigte/r TV-L E 8</t>
  </si>
  <si>
    <t>E 8</t>
  </si>
  <si>
    <t>E 8</t>
  </si>
  <si>
    <t>E8</t>
  </si>
  <si>
    <t>Beschäftigte/r TV-L E 7</t>
  </si>
  <si>
    <t>E 7</t>
  </si>
  <si>
    <t>E7</t>
  </si>
  <si>
    <t>Standardeinheitskostensatz (EUR)</t>
  </si>
  <si>
    <t>Besoldungsgruppe—Text</t>
  </si>
  <si>
    <t>Besoldungsgruppe</t>
  </si>
  <si>
    <t>Beschäftigte/r TV-L E 6</t>
  </si>
  <si>
    <t>E 6</t>
  </si>
  <si>
    <t>E6</t>
  </si>
  <si>
    <t>LEHRKRÄFTE</t>
  </si>
  <si>
    <t>Beschäftigte/r TV-L E 5</t>
  </si>
  <si>
    <t>E 5</t>
  </si>
  <si>
    <t>E5</t>
  </si>
  <si>
    <t>Beschäftigte/r TV-L E 4</t>
  </si>
  <si>
    <t>E 4</t>
  </si>
  <si>
    <t>E4</t>
  </si>
  <si>
    <t>Beschäftigte/r TV-L E 3</t>
  </si>
  <si>
    <t>E 3</t>
  </si>
  <si>
    <t>E3</t>
  </si>
  <si>
    <t>Beschäftigte oder Beschäftigter TV-L E 2</t>
  </si>
  <si>
    <t>E 2</t>
  </si>
  <si>
    <t>Beschäftigte oder Bechäftigter TV-L E 2</t>
  </si>
  <si>
    <r>
      <t>26599,56</t>
    </r>
    <r>
      <rPr>
        <sz val="8"/>
        <color indexed="8"/>
        <rFont val="Arial"/>
        <family val="2"/>
      </rPr>
      <t>  </t>
    </r>
  </si>
  <si>
    <t>Beschäftigte oder Beschäftigter TV-L E 2</t>
  </si>
  <si>
    <t>E 2</t>
  </si>
  <si>
    <r>
      <t xml:space="preserve">Beschäftigte oder Beschäftigter </t>
    </r>
    <r>
      <rPr>
        <sz val="8"/>
        <color indexed="8"/>
        <rFont val="Arial"/>
        <family val="2"/>
      </rPr>
      <t> </t>
    </r>
    <r>
      <rPr>
        <sz val="10"/>
        <color indexed="8"/>
        <rFont val="Arial"/>
        <family val="2"/>
      </rPr>
      <t>TV-L E 2</t>
    </r>
    <r>
      <rPr>
        <sz val="8"/>
        <color indexed="8"/>
        <rFont val="Arial"/>
        <family val="2"/>
      </rPr>
      <t>  </t>
    </r>
  </si>
  <si>
    <r>
      <t>E 2</t>
    </r>
    <r>
      <rPr>
        <sz val="8"/>
        <color indexed="8"/>
        <rFont val="Arial"/>
        <family val="2"/>
      </rPr>
      <t>  </t>
    </r>
  </si>
  <si>
    <t>E2</t>
  </si>
  <si>
    <t>(EUR)</t>
  </si>
  <si>
    <t>TV-L</t>
  </si>
  <si>
    <r>
      <t xml:space="preserve">Standardeinheits-kostensatz 2
</t>
    </r>
    <r>
      <rPr>
        <sz val="9"/>
        <color indexed="8"/>
        <rFont val="Arial"/>
        <family val="2"/>
      </rPr>
      <t>entsprechend MF Durchschnitssatz</t>
    </r>
  </si>
  <si>
    <t>Tarifgruppe-Text</t>
  </si>
  <si>
    <t>Tarifgruppe</t>
  </si>
  <si>
    <r>
      <rPr>
        <b/>
        <sz val="9"/>
        <color indexed="8"/>
        <rFont val="Arial"/>
        <family val="2"/>
      </rPr>
      <t>Standardeinheits-kostensatz 1</t>
    </r>
    <r>
      <rPr>
        <sz val="9"/>
        <color indexed="8"/>
        <rFont val="Arial"/>
        <family val="2"/>
      </rPr>
      <t xml:space="preserve"> entsprechend TV-L Stufe 2 </t>
    </r>
  </si>
  <si>
    <r>
      <t xml:space="preserve">pro Jahr (Stufe 3) (EUR)
</t>
    </r>
    <r>
      <rPr>
        <b/>
        <sz val="9"/>
        <color indexed="8"/>
        <rFont val="Arial"/>
        <family val="2"/>
      </rPr>
      <t>Grenzwert 2</t>
    </r>
  </si>
  <si>
    <r>
      <t xml:space="preserve">(95 % der Stufe 1) (EUR)
</t>
    </r>
    <r>
      <rPr>
        <b/>
        <sz val="9"/>
        <color indexed="8"/>
        <rFont val="Arial"/>
        <family val="2"/>
      </rPr>
      <t>Grenzwert 1</t>
    </r>
  </si>
  <si>
    <t>Datum der Veröffent-lichung der Durch-schnittssätze</t>
  </si>
  <si>
    <t xml:space="preserve">Arbeitnehmerbruttoverdienst </t>
  </si>
  <si>
    <t>Arbeitnehmer-bruttoverdienst</t>
  </si>
  <si>
    <r>
      <t>Tarifgruppe</t>
    </r>
    <r>
      <rPr>
        <sz val="8"/>
        <color indexed="8"/>
        <rFont val="Arial"/>
        <family val="2"/>
      </rPr>
      <t>  </t>
    </r>
    <r>
      <rPr>
        <sz val="9"/>
        <color indexed="8"/>
        <rFont val="Arial"/>
        <family val="2"/>
      </rPr>
      <t>-Text</t>
    </r>
  </si>
  <si>
    <t>Durchschnittssätze der einzelnen Vergütungsgruppen</t>
  </si>
  <si>
    <t>4. Prüfung Indirekte Ausgaben</t>
  </si>
  <si>
    <t>Summen beantragt</t>
  </si>
  <si>
    <t>Summen anerkannt</t>
  </si>
  <si>
    <t>beantragt</t>
  </si>
  <si>
    <t>anerkannt</t>
  </si>
  <si>
    <t>ggf. Bemerkungen</t>
  </si>
  <si>
    <t>Die Ausgaben sind nachvollziehbar kalkuliert und erscheinen der Höhe nach angemessen.</t>
  </si>
  <si>
    <t>1.</t>
  </si>
  <si>
    <t>Bildungs- und Beratungspersonal</t>
  </si>
  <si>
    <t>1.1</t>
  </si>
  <si>
    <t>Bezüge für eigenes und Fremdpersonal einschließlich Sozialabgaben</t>
  </si>
  <si>
    <t>1.2</t>
  </si>
  <si>
    <t>Ausgaben für Honorarkräfte</t>
  </si>
  <si>
    <t>1.3</t>
  </si>
  <si>
    <t>Reise- und Dienstreisekosten des Bildungspersonals</t>
  </si>
  <si>
    <t>1.4</t>
  </si>
  <si>
    <t>Ausgaben für Lehrgänge externer Einrichtungen</t>
  </si>
  <si>
    <t>2.</t>
  </si>
  <si>
    <t>Vergütungen, Aufenthalts- und Fahrtkosten der Teilnehmerinnen und Teilnehmer</t>
  </si>
  <si>
    <t>2.1</t>
  </si>
  <si>
    <t>Unterhaltsgeld bzw. Leistungen an Teilnehmerinnen und Teilnehmer</t>
  </si>
  <si>
    <t>2.2</t>
  </si>
  <si>
    <t>mit diesen Leistungen verbundene Abgaben</t>
  </si>
  <si>
    <t>2.3</t>
  </si>
  <si>
    <t>Krankenversicherungs- und Altersversorgungsabgaben</t>
  </si>
  <si>
    <t>2.4</t>
  </si>
  <si>
    <t>sonstige Sozialabgaben</t>
  </si>
  <si>
    <t>2.5</t>
  </si>
  <si>
    <t>tägliche Fahrtkosten</t>
  </si>
  <si>
    <t>2.6</t>
  </si>
  <si>
    <t>tägl. Unterkunfts- und Verpflegungskosten bei auswärtigen Lehrgängen einschließlich etwaiger Fahrtkosten</t>
  </si>
  <si>
    <t>2.7</t>
  </si>
  <si>
    <t>Kinderbetreuungskosten (Erstattung für Tagesmütter etc.)</t>
  </si>
  <si>
    <t>Summe 2.1 bis 2.7</t>
  </si>
  <si>
    <t>3.</t>
  </si>
  <si>
    <t>Verbrauchsgüter und Ausstattungsgegenstände</t>
  </si>
  <si>
    <t>3.1</t>
  </si>
  <si>
    <t>Nicht abschreibungsfähige Verbrauchsgüter für die Ausbildungsmaßnahmen (einschließlich Schutzkleidung)</t>
  </si>
  <si>
    <t>3.2</t>
  </si>
  <si>
    <t>Ausstattungsgegenstände - Miete und Leasing (nur programmgebundene Geräte)</t>
  </si>
  <si>
    <t>3.3</t>
  </si>
  <si>
    <t>Ausstattungsgegenstände - Abschreibungen nach dem Recht der einzelnen Mitgliedsstaaten</t>
  </si>
  <si>
    <t>4.</t>
  </si>
  <si>
    <t xml:space="preserve">Indirekte Ausgaben </t>
  </si>
  <si>
    <t>Summe der Ausgaben</t>
  </si>
  <si>
    <t>Einnahmen/ Verkaufserlöse</t>
  </si>
  <si>
    <t>Summe der reduzierten Ausgaben</t>
  </si>
  <si>
    <t>A Kofinanzierung</t>
  </si>
  <si>
    <t>Summe der privaten Kofinanzierung</t>
  </si>
  <si>
    <t>Freistellungsausgaben (z.B. von Unternehmen)</t>
  </si>
  <si>
    <t>Direktbeiträge (z.B. von Unternehmen)</t>
  </si>
  <si>
    <t>Teilnehmerbeiträge</t>
  </si>
  <si>
    <t>sonstige private Mittel (z.B. Eigenmittel privater Träger)</t>
  </si>
  <si>
    <t>Summe der öffentlichen Kofinanzierung</t>
  </si>
  <si>
    <t>Bundesmittel, einschließlich BA</t>
  </si>
  <si>
    <t>Landesmittel</t>
  </si>
  <si>
    <t>Kommunale Mittel</t>
  </si>
  <si>
    <t>sonstige öffentliche Mittel (z. B. Kammern, Kirchen oder Eigenmittel öffentl. Träger )</t>
  </si>
  <si>
    <t>B Beantragte/ Bewilligte Zuschüsse</t>
  </si>
  <si>
    <t>Summe der beantragten/ bewilligten Zuschüsse</t>
  </si>
  <si>
    <t>ESF Mittel</t>
  </si>
  <si>
    <t>Summe der Einnahmen</t>
  </si>
  <si>
    <t>I. Statistische Angaben</t>
  </si>
  <si>
    <t>Teilnehmer insgesamt</t>
  </si>
  <si>
    <t>Gesamtstunden je Teilnehmer</t>
  </si>
  <si>
    <t>Gesamtteilnehmerstunden</t>
  </si>
  <si>
    <t>II. Finanzierungsquoten</t>
  </si>
  <si>
    <t xml:space="preserve">a) private Kofinanzierung </t>
  </si>
  <si>
    <t>b) öffentliche Kofinanzierung</t>
  </si>
  <si>
    <t xml:space="preserve"> - Bundesmittel, einschließlich BA</t>
  </si>
  <si>
    <t xml:space="preserve"> - Landesmittel</t>
  </si>
  <si>
    <t xml:space="preserve"> - Kommunale Mittel</t>
  </si>
  <si>
    <t xml:space="preserve"> - sonstige öffentliche Mittel inkl. Einnahmen</t>
  </si>
  <si>
    <t>III. Bemessungsgrenzen</t>
  </si>
  <si>
    <t>Interventionssatz maximal 50%</t>
  </si>
  <si>
    <t>Förderquote ESF</t>
  </si>
  <si>
    <t>Förderquote LM</t>
  </si>
  <si>
    <t>Kosten pro TN</t>
  </si>
  <si>
    <t>Kosten pro TN-Stunde</t>
  </si>
  <si>
    <t>Antragsteller/in</t>
  </si>
  <si>
    <t>Datum:</t>
  </si>
  <si>
    <t>Unterschrift Prüfer/in</t>
  </si>
  <si>
    <t>Unterschrift Freigeber/in</t>
  </si>
  <si>
    <t>Antrag</t>
  </si>
  <si>
    <t>2.7 Kinderbetreuungskosten (Erstattung für Tagesmütter etc.)</t>
  </si>
  <si>
    <t>Anzahl zu betreuender Kinder</t>
  </si>
  <si>
    <t>Ausgaben pro Kind und Monat (max. 130,00 €)</t>
  </si>
  <si>
    <t>anerkannte Monate</t>
  </si>
  <si>
    <t>Honorarstun-densatz</t>
  </si>
  <si>
    <t>ggf. Verkaufserlöse</t>
  </si>
  <si>
    <t>beantragte Monate</t>
  </si>
  <si>
    <t>ggf.</t>
  </si>
  <si>
    <t>Projektstunden (Stundenkontingent)</t>
  </si>
  <si>
    <t>Erläuterungen zum Finanzierungsplan</t>
  </si>
  <si>
    <t>1.4 sonstige private Mittel (z.B. Eigenmittel)</t>
  </si>
  <si>
    <t>ggf. Kürzungsgrund</t>
  </si>
  <si>
    <t>von Pauschale abgedeckt</t>
  </si>
  <si>
    <t>kein Projektbezug</t>
  </si>
  <si>
    <t>nicht zuwendungsfähig allg.</t>
  </si>
  <si>
    <t>Anzahl zu hoch</t>
  </si>
  <si>
    <t>sonstiger Grund</t>
  </si>
  <si>
    <t>ggf. Erläuterungen zu Kürzungen</t>
  </si>
  <si>
    <t>Richtlinie über die Gewährung von Zuwendungen zur Förderung von
Projekten im Rahmen des Programms Inklusion durch Enkulturation (IdE)</t>
  </si>
  <si>
    <t>1.5 Bezüge für Verwaltungspersonal einschließlich Sozialabgaben</t>
  </si>
  <si>
    <t>2.1  Leistungen an Teilnehmerinnen und Teilnehmer</t>
  </si>
  <si>
    <t>Freistellungsausgaben</t>
  </si>
  <si>
    <t>Summe 1.1 bis 1.5:</t>
  </si>
  <si>
    <t>Summe 1.1, 1.2 und 1.5</t>
  </si>
  <si>
    <t>Summe 1.3 und 1.4</t>
  </si>
  <si>
    <t>Pauschale 15 %</t>
  </si>
  <si>
    <t>1.5</t>
  </si>
  <si>
    <t>Verwaltungspersonal einschließlich Sozialabgaben</t>
  </si>
  <si>
    <t>Ausgaben Verwaltungs-
personal</t>
  </si>
  <si>
    <t>Ausgaben für  Verwaltungspersonal</t>
  </si>
  <si>
    <t>Pauschal 15 % der direkten Ausgaben (Ziffern 1.1 + 1.2 + 1.5)</t>
  </si>
  <si>
    <t>Summe 1.1 bis 1.5</t>
  </si>
  <si>
    <t>Finanzierungsplan IdE geprüft</t>
  </si>
  <si>
    <t>geplante
Kilometer</t>
  </si>
  <si>
    <t>2.6 tägl. Unterkunfts- und Verpflegungskosten bei auswärtigen Lehrgängen einschl. etwaiger Fahrtkosten</t>
  </si>
  <si>
    <t>Summe 2.1, 2.4, 2.6 und 2.7:</t>
  </si>
  <si>
    <t>beantragte TN-Stunden</t>
  </si>
  <si>
    <t>anerkannte TN-Stunden</t>
  </si>
  <si>
    <t>Qualifizierungen</t>
  </si>
  <si>
    <t>Fahrtkosten</t>
  </si>
  <si>
    <t>Summe 2.1, 2.4, 2.6 und 2.7</t>
  </si>
  <si>
    <t>Kofinanziert</t>
  </si>
  <si>
    <t>Kofinanzierungsmittel</t>
  </si>
  <si>
    <t>Kommentar</t>
  </si>
  <si>
    <t>Pauschale pro Stunde</t>
  </si>
  <si>
    <t>max. Förderquote ESF</t>
  </si>
  <si>
    <t>1. Änderungsantrag</t>
  </si>
  <si>
    <t>2. Änderungsantrag</t>
  </si>
  <si>
    <t>3. Änderungsantrag</t>
  </si>
  <si>
    <t>4. Änderungsantrag</t>
  </si>
  <si>
    <t>5. Änderungsantrag</t>
  </si>
  <si>
    <t>6. Änderungsantrag</t>
  </si>
  <si>
    <t>7. Änderungsantrag</t>
  </si>
  <si>
    <t>8. Änderungsantrag</t>
  </si>
  <si>
    <t>9. Änderungsantrag</t>
  </si>
  <si>
    <t>10. Änderungsantrag</t>
  </si>
  <si>
    <t>Ausgaben für Verwaltungspersonal:</t>
  </si>
  <si>
    <t>Anzahl der
Stunden je Teinehmer</t>
  </si>
  <si>
    <t>Themen-
schwerpunkt</t>
  </si>
  <si>
    <t>Stundenkontingent</t>
  </si>
  <si>
    <t>Liegen Nachweise für die Freistellungsausgaben vor?
(z.B. Letter of Intent, Bestätigungsschreiben etc.)</t>
  </si>
  <si>
    <t>Beamter/in</t>
  </si>
  <si>
    <r>
      <t>Mit der Pauschale werden folgende Ausgaben abgedeckt</t>
    </r>
    <r>
      <rPr>
        <sz val="9"/>
        <rFont val="Arial Narrow"/>
        <family val="2"/>
      </rPr>
      <t>: a) Bezüge der Vorstandsmitglieder/Geschäftsführer und Gesellschafter, c) ausbildungsgebundene Reise- und Dienstreiskosten der Vorstandsmitglieder, Geschäftsführer und Gesellschafter, d) Werbung für Lehrgänge, e) Büromaterial, f) allg. Dokumentationsmaterial, g) Post- und Fernsprechgebühren, h) Wasser, Gas und Strom, i) Steuern, Versicherungen, j) Ausgaben für Kinderbetreuungs-einrichtungen, k) sonstige Verwaltungsausgaben, l) Mieten und Leasing für Gebäude</t>
    </r>
  </si>
  <si>
    <t>Arbeitgeberbrutto für Projekteinsatz</t>
  </si>
  <si>
    <t>ja</t>
  </si>
  <si>
    <t>nein</t>
  </si>
  <si>
    <t>Sonstige öffentliche Mittel</t>
  </si>
  <si>
    <t>Sonstige private Mittel</t>
  </si>
  <si>
    <t>Arbeitnehmerbrutto  pro Monat</t>
  </si>
  <si>
    <t>Arbeitnehmerbrutto für jährliche Sonderzahlungen</t>
  </si>
  <si>
    <t>Bundesmittel</t>
  </si>
  <si>
    <t xml:space="preserve">2.1 Bundesmittel </t>
  </si>
  <si>
    <t>Schulungseinheiten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</si>
</sst>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&quot;€&quot;#,##0.00_);[Red]\(&quot;€&quot;#,##0.00\)"/>
    <numFmt numFmtId="165" formatCode="_(&quot;€&quot;* #,##0.00_);_(&quot;€&quot;* \(#,##0.00\);_(&quot;€&quot;* &quot;-&quot;??_);_(@_)"/>
    <numFmt numFmtId="166" formatCode="#,##0.00\ &quot;€&quot;"/>
    <numFmt numFmtId="167" formatCode="#,##0_ ;[Red]\-#,##0\ "/>
    <numFmt numFmtId="168" formatCode="_-* #,##0.00\ _€_-;\-* #,##0.00\ _€_-;&quot;&quot;;_-@_-"/>
    <numFmt numFmtId="169" formatCode="[$-407]mmmm\ yy;@"/>
    <numFmt numFmtId="170" formatCode="[$-407]mmm/\ yy;@"/>
    <numFmt numFmtId="171" formatCode="0_ ;[Red]\-0\ "/>
  </numFmts>
  <fonts count="48" x14ac:knownFonts="1">
    <font>
      <sz val="11"/>
      <color theme="1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b/>
      <sz val="14"/>
      <color indexed="8"/>
      <name val="Arial"/>
      <family val="2"/>
    </font>
    <font>
      <sz val="11"/>
      <color indexed="8"/>
      <name val="Arial"/>
      <family val="2"/>
    </font>
    <font>
      <b/>
      <u/>
      <sz val="11"/>
      <color indexed="8"/>
      <name val="Arial"/>
      <family val="2"/>
    </font>
    <font>
      <b/>
      <sz val="8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8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color indexed="10"/>
      <name val="Arial"/>
      <family val="2"/>
    </font>
    <font>
      <sz val="10"/>
      <name val="Arial"/>
      <family val="2"/>
    </font>
    <font>
      <b/>
      <sz val="11"/>
      <color indexed="8"/>
      <name val="Arial"/>
      <family val="2"/>
    </font>
    <font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color indexed="8"/>
      <name val="Arial"/>
      <family val="2"/>
    </font>
    <font>
      <i/>
      <sz val="10"/>
      <color indexed="10"/>
      <name val="Arial"/>
      <family val="2"/>
    </font>
    <font>
      <sz val="10"/>
      <color indexed="9"/>
      <name val="Arial"/>
      <family val="2"/>
    </font>
    <font>
      <sz val="8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24"/>
      <color indexed="8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sz val="9"/>
      <color indexed="8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sz val="9"/>
      <color indexed="8"/>
      <name val="Arial"/>
      <family val="2"/>
    </font>
    <font>
      <sz val="11"/>
      <color indexed="9"/>
      <name val="Arial"/>
      <family val="2"/>
    </font>
    <font>
      <b/>
      <sz val="8"/>
      <name val="Arial"/>
      <family val="2"/>
    </font>
    <font>
      <b/>
      <sz val="8"/>
      <name val="Arial Narrow"/>
      <family val="2"/>
    </font>
    <font>
      <sz val="8"/>
      <name val="Arial"/>
      <family val="2"/>
    </font>
    <font>
      <sz val="8"/>
      <name val="Arial Narrow"/>
      <family val="2"/>
    </font>
    <font>
      <b/>
      <sz val="9"/>
      <name val="Arial Narrow"/>
      <family val="2"/>
    </font>
    <font>
      <sz val="9"/>
      <name val="Arial Narrow"/>
      <family val="2"/>
    </font>
    <font>
      <b/>
      <i/>
      <sz val="8"/>
      <name val="Arial"/>
      <family val="2"/>
    </font>
    <font>
      <b/>
      <sz val="11"/>
      <color indexed="10"/>
      <name val="Arial"/>
      <family val="2"/>
    </font>
    <font>
      <sz val="10"/>
      <name val="Arial Narrow"/>
      <family val="2"/>
    </font>
    <font>
      <sz val="8"/>
      <color indexed="81"/>
      <name val="Tahoma"/>
    </font>
    <font>
      <b/>
      <sz val="8"/>
      <color indexed="81"/>
      <name val="Tahoma"/>
    </font>
    <font>
      <b/>
      <sz val="8"/>
      <color indexed="8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8"/>
      <color theme="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DD"/>
        <bgColor indexed="64"/>
      </patternFill>
    </fill>
  </fills>
  <borders count="9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40"/>
      </bottom>
      <diagonal/>
    </border>
    <border>
      <left/>
      <right style="medium">
        <color indexed="64"/>
      </right>
      <top/>
      <bottom style="medium">
        <color indexed="40"/>
      </bottom>
      <diagonal/>
    </border>
    <border>
      <left style="medium">
        <color indexed="64"/>
      </left>
      <right style="medium">
        <color indexed="64"/>
      </right>
      <top/>
      <bottom style="medium">
        <color indexed="40"/>
      </bottom>
      <diagonal/>
    </border>
    <border>
      <left style="thin">
        <color indexed="64"/>
      </left>
      <right/>
      <top style="thin">
        <color indexed="64"/>
      </top>
      <bottom style="medium">
        <color indexed="40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</borders>
  <cellStyleXfs count="18">
    <xf numFmtId="0" fontId="0" fillId="0" borderId="0"/>
    <xf numFmtId="165" fontId="8" fillId="0" borderId="0" applyFont="0" applyFill="0" applyBorder="0" applyAlignment="0" applyProtection="0"/>
    <xf numFmtId="165" fontId="7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8" fillId="0" borderId="0"/>
    <xf numFmtId="0" fontId="45" fillId="0" borderId="0"/>
    <xf numFmtId="0" fontId="7" fillId="0" borderId="0"/>
    <xf numFmtId="0" fontId="45" fillId="0" borderId="0"/>
    <xf numFmtId="0" fontId="7" fillId="0" borderId="0"/>
    <xf numFmtId="165" fontId="4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7" fillId="0" borderId="0" applyFont="0" applyFill="0" applyBorder="0" applyAlignment="0" applyProtection="0"/>
  </cellStyleXfs>
  <cellXfs count="847">
    <xf numFmtId="0" fontId="0" fillId="0" borderId="0" xfId="0"/>
    <xf numFmtId="14" fontId="0" fillId="2" borderId="1" xfId="0" applyNumberFormat="1" applyFont="1" applyFill="1" applyBorder="1" applyProtection="1">
      <protection locked="0"/>
    </xf>
    <xf numFmtId="0" fontId="17" fillId="0" borderId="0" xfId="0" applyFont="1" applyProtection="1"/>
    <xf numFmtId="0" fontId="17" fillId="0" borderId="0" xfId="0" applyFont="1" applyAlignment="1" applyProtection="1">
      <alignment wrapText="1"/>
    </xf>
    <xf numFmtId="0" fontId="17" fillId="0" borderId="0" xfId="0" applyFont="1" applyAlignment="1" applyProtection="1"/>
    <xf numFmtId="166" fontId="17" fillId="0" borderId="0" xfId="0" applyNumberFormat="1" applyFont="1" applyFill="1" applyBorder="1" applyAlignment="1" applyProtection="1"/>
    <xf numFmtId="0" fontId="17" fillId="0" borderId="0" xfId="0" applyFont="1" applyFill="1" applyProtection="1"/>
    <xf numFmtId="166" fontId="17" fillId="0" borderId="0" xfId="0" applyNumberFormat="1" applyFont="1" applyProtection="1"/>
    <xf numFmtId="166" fontId="17" fillId="0" borderId="0" xfId="0" applyNumberFormat="1" applyFont="1" applyFill="1" applyProtection="1"/>
    <xf numFmtId="2" fontId="17" fillId="0" borderId="0" xfId="0" applyNumberFormat="1" applyFont="1" applyProtection="1"/>
    <xf numFmtId="0" fontId="17" fillId="0" borderId="0" xfId="0" applyFont="1" applyFill="1" applyAlignment="1" applyProtection="1">
      <alignment wrapText="1"/>
    </xf>
    <xf numFmtId="0" fontId="17" fillId="0" borderId="0" xfId="0" applyFont="1" applyFill="1" applyAlignment="1" applyProtection="1"/>
    <xf numFmtId="2" fontId="17" fillId="0" borderId="0" xfId="0" applyNumberFormat="1" applyFont="1" applyFill="1" applyProtection="1"/>
    <xf numFmtId="0" fontId="17" fillId="0" borderId="0" xfId="0" applyFont="1" applyFill="1" applyBorder="1" applyProtection="1"/>
    <xf numFmtId="0" fontId="17" fillId="0" borderId="0" xfId="0" applyFont="1" applyFill="1" applyBorder="1" applyAlignment="1" applyProtection="1">
      <alignment wrapText="1"/>
    </xf>
    <xf numFmtId="17" fontId="17" fillId="0" borderId="0" xfId="0" applyNumberFormat="1" applyFont="1" applyFill="1" applyBorder="1" applyAlignment="1" applyProtection="1">
      <alignment wrapText="1"/>
    </xf>
    <xf numFmtId="0" fontId="17" fillId="0" borderId="0" xfId="0" applyNumberFormat="1" applyFont="1" applyFill="1" applyBorder="1" applyAlignment="1" applyProtection="1">
      <alignment wrapText="1"/>
    </xf>
    <xf numFmtId="166" fontId="17" fillId="0" borderId="0" xfId="9" applyNumberFormat="1" applyFont="1" applyFill="1" applyBorder="1" applyAlignment="1" applyProtection="1">
      <alignment wrapText="1"/>
    </xf>
    <xf numFmtId="166" fontId="17" fillId="0" borderId="0" xfId="0" applyNumberFormat="1" applyFont="1" applyFill="1" applyBorder="1" applyAlignment="1" applyProtection="1">
      <alignment wrapText="1"/>
    </xf>
    <xf numFmtId="2" fontId="17" fillId="0" borderId="0" xfId="0" applyNumberFormat="1" applyFont="1" applyFill="1" applyBorder="1" applyAlignment="1" applyProtection="1">
      <alignment wrapText="1"/>
    </xf>
    <xf numFmtId="2" fontId="17" fillId="0" borderId="1" xfId="0" applyNumberFormat="1" applyFont="1" applyFill="1" applyBorder="1" applyProtection="1"/>
    <xf numFmtId="164" fontId="17" fillId="0" borderId="0" xfId="0" applyNumberFormat="1" applyFont="1" applyFill="1" applyBorder="1" applyAlignment="1" applyProtection="1">
      <alignment wrapText="1"/>
    </xf>
    <xf numFmtId="166" fontId="19" fillId="0" borderId="2" xfId="0" applyNumberFormat="1" applyFont="1" applyFill="1" applyBorder="1" applyProtection="1"/>
    <xf numFmtId="166" fontId="19" fillId="0" borderId="0" xfId="0" applyNumberFormat="1" applyFont="1" applyFill="1" applyBorder="1" applyProtection="1"/>
    <xf numFmtId="4" fontId="17" fillId="0" borderId="3" xfId="0" applyNumberFormat="1" applyFont="1" applyBorder="1" applyAlignment="1" applyProtection="1">
      <alignment wrapText="1"/>
    </xf>
    <xf numFmtId="4" fontId="17" fillId="0" borderId="0" xfId="0" applyNumberFormat="1" applyFont="1" applyBorder="1" applyAlignment="1" applyProtection="1">
      <alignment wrapText="1"/>
    </xf>
    <xf numFmtId="0" fontId="17" fillId="0" borderId="0" xfId="0" applyFont="1" applyBorder="1" applyAlignment="1" applyProtection="1">
      <alignment wrapText="1"/>
    </xf>
    <xf numFmtId="0" fontId="19" fillId="0" borderId="0" xfId="0" applyFont="1" applyFill="1" applyBorder="1" applyAlignment="1" applyProtection="1"/>
    <xf numFmtId="0" fontId="17" fillId="0" borderId="0" xfId="0" applyFont="1" applyFill="1" applyAlignment="1" applyProtection="1">
      <alignment horizontal="left"/>
    </xf>
    <xf numFmtId="166" fontId="17" fillId="0" borderId="1" xfId="0" applyNumberFormat="1" applyFont="1" applyBorder="1" applyProtection="1"/>
    <xf numFmtId="0" fontId="17" fillId="0" borderId="1" xfId="0" applyFont="1" applyBorder="1" applyProtection="1"/>
    <xf numFmtId="0" fontId="17" fillId="3" borderId="4" xfId="0" applyFont="1" applyFill="1" applyBorder="1" applyAlignment="1" applyProtection="1">
      <alignment horizontal="center" vertical="center"/>
    </xf>
    <xf numFmtId="0" fontId="17" fillId="0" borderId="5" xfId="0" applyFont="1" applyFill="1" applyBorder="1" applyAlignment="1" applyProtection="1">
      <alignment horizontal="center" vertical="center"/>
    </xf>
    <xf numFmtId="0" fontId="17" fillId="4" borderId="5" xfId="0" applyFont="1" applyFill="1" applyBorder="1" applyAlignment="1" applyProtection="1">
      <alignment horizontal="center" vertical="center"/>
    </xf>
    <xf numFmtId="0" fontId="17" fillId="5" borderId="5" xfId="0" applyFont="1" applyFill="1" applyBorder="1" applyAlignment="1" applyProtection="1">
      <alignment horizontal="center" vertical="center"/>
    </xf>
    <xf numFmtId="0" fontId="17" fillId="3" borderId="5" xfId="0" applyFont="1" applyFill="1" applyBorder="1" applyAlignment="1" applyProtection="1">
      <alignment horizontal="center" vertical="center"/>
    </xf>
    <xf numFmtId="0" fontId="8" fillId="2" borderId="6" xfId="0" applyFont="1" applyFill="1" applyBorder="1" applyAlignment="1" applyProtection="1">
      <alignment horizontal="center" vertical="center"/>
    </xf>
    <xf numFmtId="0" fontId="17" fillId="0" borderId="7" xfId="0" applyFont="1" applyBorder="1" applyProtection="1"/>
    <xf numFmtId="0" fontId="17" fillId="6" borderId="8" xfId="0" applyFont="1" applyFill="1" applyBorder="1" applyAlignment="1" applyProtection="1">
      <alignment horizontal="center" vertical="center"/>
    </xf>
    <xf numFmtId="0" fontId="17" fillId="0" borderId="9" xfId="0" applyFont="1" applyFill="1" applyBorder="1" applyAlignment="1" applyProtection="1">
      <alignment horizontal="center" vertical="center"/>
    </xf>
    <xf numFmtId="0" fontId="17" fillId="4" borderId="1" xfId="0" applyFont="1" applyFill="1" applyBorder="1" applyAlignment="1" applyProtection="1">
      <alignment horizontal="center" vertical="center"/>
    </xf>
    <xf numFmtId="0" fontId="17" fillId="5" borderId="1" xfId="0" applyFont="1" applyFill="1" applyBorder="1" applyAlignment="1" applyProtection="1">
      <alignment horizontal="center" vertical="center"/>
    </xf>
    <xf numFmtId="0" fontId="17" fillId="3" borderId="1" xfId="0" applyFont="1" applyFill="1" applyBorder="1" applyAlignment="1" applyProtection="1">
      <alignment horizontal="center" vertical="center"/>
    </xf>
    <xf numFmtId="0" fontId="8" fillId="2" borderId="10" xfId="0" applyFont="1" applyFill="1" applyBorder="1" applyAlignment="1" applyProtection="1">
      <alignment horizontal="center" vertical="center"/>
    </xf>
    <xf numFmtId="0" fontId="8" fillId="6" borderId="11" xfId="0" applyFont="1" applyFill="1" applyBorder="1" applyProtection="1"/>
    <xf numFmtId="0" fontId="8" fillId="6" borderId="10" xfId="0" applyFont="1" applyFill="1" applyBorder="1" applyProtection="1"/>
    <xf numFmtId="0" fontId="17" fillId="0" borderId="0" xfId="0" applyNumberFormat="1" applyFont="1" applyFill="1" applyProtection="1"/>
    <xf numFmtId="164" fontId="17" fillId="0" borderId="4" xfId="9" applyNumberFormat="1" applyFont="1" applyFill="1" applyBorder="1" applyAlignment="1" applyProtection="1">
      <alignment wrapText="1"/>
    </xf>
    <xf numFmtId="166" fontId="19" fillId="0" borderId="5" xfId="9" applyNumberFormat="1" applyFont="1" applyFill="1" applyBorder="1" applyAlignment="1" applyProtection="1">
      <alignment horizontal="right" wrapText="1"/>
    </xf>
    <xf numFmtId="166" fontId="19" fillId="2" borderId="5" xfId="9" applyNumberFormat="1" applyFont="1" applyFill="1" applyBorder="1" applyAlignment="1" applyProtection="1">
      <alignment horizontal="right" wrapText="1"/>
    </xf>
    <xf numFmtId="166" fontId="17" fillId="0" borderId="5" xfId="9" applyNumberFormat="1" applyFont="1" applyFill="1" applyBorder="1" applyAlignment="1" applyProtection="1">
      <alignment horizontal="right" wrapText="1"/>
    </xf>
    <xf numFmtId="166" fontId="17" fillId="6" borderId="5" xfId="9" applyNumberFormat="1" applyFont="1" applyFill="1" applyBorder="1" applyAlignment="1" applyProtection="1">
      <alignment wrapText="1"/>
      <protection locked="0"/>
    </xf>
    <xf numFmtId="164" fontId="17" fillId="6" borderId="6" xfId="0" applyNumberFormat="1" applyFont="1" applyFill="1" applyBorder="1" applyAlignment="1" applyProtection="1">
      <alignment wrapText="1"/>
      <protection locked="0"/>
    </xf>
    <xf numFmtId="166" fontId="18" fillId="0" borderId="0" xfId="9" applyNumberFormat="1" applyFont="1" applyFill="1" applyBorder="1" applyAlignment="1" applyProtection="1">
      <alignment horizontal="center" wrapText="1"/>
    </xf>
    <xf numFmtId="4" fontId="17" fillId="2" borderId="12" xfId="0" applyNumberFormat="1" applyFont="1" applyFill="1" applyBorder="1" applyAlignment="1" applyProtection="1">
      <alignment vertical="center"/>
      <protection locked="0"/>
    </xf>
    <xf numFmtId="14" fontId="17" fillId="6" borderId="4" xfId="0" applyNumberFormat="1" applyFont="1" applyFill="1" applyBorder="1" applyAlignment="1" applyProtection="1">
      <alignment vertical="center"/>
      <protection locked="0"/>
    </xf>
    <xf numFmtId="14" fontId="17" fillId="6" borderId="5" xfId="0" applyNumberFormat="1" applyFont="1" applyFill="1" applyBorder="1" applyAlignment="1" applyProtection="1">
      <alignment vertical="center"/>
      <protection locked="0"/>
    </xf>
    <xf numFmtId="4" fontId="8" fillId="6" borderId="5" xfId="0" applyNumberFormat="1" applyFont="1" applyFill="1" applyBorder="1" applyAlignment="1" applyProtection="1">
      <alignment horizontal="center" vertical="center"/>
      <protection locked="0"/>
    </xf>
    <xf numFmtId="10" fontId="8" fillId="6" borderId="5" xfId="0" applyNumberFormat="1" applyFont="1" applyFill="1" applyBorder="1" applyAlignment="1" applyProtection="1">
      <alignment horizontal="center" vertical="center"/>
      <protection locked="0"/>
    </xf>
    <xf numFmtId="0" fontId="8" fillId="6" borderId="5" xfId="0" applyFont="1" applyFill="1" applyBorder="1" applyAlignment="1" applyProtection="1">
      <alignment horizontal="center" vertical="center"/>
      <protection locked="0"/>
    </xf>
    <xf numFmtId="0" fontId="17" fillId="6" borderId="5" xfId="0" applyFont="1" applyFill="1" applyBorder="1" applyAlignment="1" applyProtection="1">
      <protection locked="0"/>
    </xf>
    <xf numFmtId="0" fontId="17" fillId="6" borderId="6" xfId="0" applyFont="1" applyFill="1" applyBorder="1" applyAlignment="1" applyProtection="1">
      <protection locked="0"/>
    </xf>
    <xf numFmtId="0" fontId="17" fillId="0" borderId="0" xfId="0" applyNumberFormat="1" applyFont="1" applyProtection="1"/>
    <xf numFmtId="14" fontId="17" fillId="0" borderId="0" xfId="0" applyNumberFormat="1" applyFont="1" applyProtection="1"/>
    <xf numFmtId="0" fontId="17" fillId="3" borderId="8" xfId="0" applyFont="1" applyFill="1" applyBorder="1" applyAlignment="1" applyProtection="1">
      <alignment horizontal="center" vertical="center"/>
    </xf>
    <xf numFmtId="0" fontId="17" fillId="0" borderId="1" xfId="0" applyFont="1" applyFill="1" applyBorder="1" applyAlignment="1" applyProtection="1">
      <alignment horizontal="center" vertical="center"/>
    </xf>
    <xf numFmtId="164" fontId="17" fillId="0" borderId="8" xfId="9" applyNumberFormat="1" applyFont="1" applyFill="1" applyBorder="1" applyAlignment="1" applyProtection="1">
      <alignment wrapText="1"/>
    </xf>
    <xf numFmtId="166" fontId="19" fillId="0" borderId="1" xfId="9" applyNumberFormat="1" applyFont="1" applyFill="1" applyBorder="1" applyAlignment="1" applyProtection="1">
      <alignment horizontal="right" wrapText="1"/>
    </xf>
    <xf numFmtId="166" fontId="19" fillId="2" borderId="1" xfId="9" applyNumberFormat="1" applyFont="1" applyFill="1" applyBorder="1" applyAlignment="1" applyProtection="1">
      <alignment horizontal="right" wrapText="1"/>
    </xf>
    <xf numFmtId="166" fontId="17" fillId="0" borderId="1" xfId="9" applyNumberFormat="1" applyFont="1" applyFill="1" applyBorder="1" applyAlignment="1" applyProtection="1">
      <alignment horizontal="right" wrapText="1"/>
    </xf>
    <xf numFmtId="166" fontId="17" fillId="6" borderId="1" xfId="9" applyNumberFormat="1" applyFont="1" applyFill="1" applyBorder="1" applyAlignment="1" applyProtection="1">
      <alignment wrapText="1"/>
      <protection locked="0"/>
    </xf>
    <xf numFmtId="164" fontId="17" fillId="6" borderId="10" xfId="0" applyNumberFormat="1" applyFont="1" applyFill="1" applyBorder="1" applyAlignment="1" applyProtection="1">
      <alignment wrapText="1"/>
      <protection locked="0"/>
    </xf>
    <xf numFmtId="4" fontId="17" fillId="2" borderId="7" xfId="0" applyNumberFormat="1" applyFont="1" applyFill="1" applyBorder="1" applyAlignment="1" applyProtection="1">
      <alignment vertical="center"/>
      <protection locked="0"/>
    </xf>
    <xf numFmtId="14" fontId="17" fillId="6" borderId="8" xfId="0" applyNumberFormat="1" applyFont="1" applyFill="1" applyBorder="1" applyAlignment="1" applyProtection="1">
      <alignment vertical="center"/>
      <protection locked="0"/>
    </xf>
    <xf numFmtId="14" fontId="17" fillId="6" borderId="1" xfId="0" applyNumberFormat="1" applyFont="1" applyFill="1" applyBorder="1" applyAlignment="1" applyProtection="1">
      <alignment vertical="center"/>
      <protection locked="0"/>
    </xf>
    <xf numFmtId="4" fontId="8" fillId="6" borderId="1" xfId="0" applyNumberFormat="1" applyFont="1" applyFill="1" applyBorder="1" applyAlignment="1" applyProtection="1">
      <alignment horizontal="center" vertical="center"/>
      <protection locked="0"/>
    </xf>
    <xf numFmtId="10" fontId="8" fillId="6" borderId="1" xfId="0" applyNumberFormat="1" applyFont="1" applyFill="1" applyBorder="1" applyAlignment="1" applyProtection="1">
      <alignment horizontal="center" vertical="center"/>
      <protection locked="0"/>
    </xf>
    <xf numFmtId="0" fontId="8" fillId="6" borderId="1" xfId="0" applyFont="1" applyFill="1" applyBorder="1" applyAlignment="1" applyProtection="1">
      <alignment horizontal="center" vertical="center"/>
      <protection locked="0"/>
    </xf>
    <xf numFmtId="0" fontId="17" fillId="6" borderId="1" xfId="0" applyFont="1" applyFill="1" applyBorder="1" applyAlignment="1" applyProtection="1">
      <alignment vertical="center" wrapText="1"/>
      <protection locked="0"/>
    </xf>
    <xf numFmtId="0" fontId="17" fillId="6" borderId="10" xfId="0" applyFont="1" applyFill="1" applyBorder="1" applyAlignment="1" applyProtection="1">
      <protection locked="0"/>
    </xf>
    <xf numFmtId="0" fontId="17" fillId="6" borderId="1" xfId="0" applyFont="1" applyFill="1" applyBorder="1" applyAlignment="1" applyProtection="1">
      <protection locked="0"/>
    </xf>
    <xf numFmtId="0" fontId="17" fillId="3" borderId="13" xfId="0" applyFont="1" applyFill="1" applyBorder="1" applyAlignment="1" applyProtection="1">
      <alignment horizontal="center" vertical="center"/>
    </xf>
    <xf numFmtId="0" fontId="17" fillId="0" borderId="14" xfId="0" applyFont="1" applyFill="1" applyBorder="1" applyAlignment="1" applyProtection="1">
      <alignment horizontal="center" vertical="center"/>
    </xf>
    <xf numFmtId="0" fontId="17" fillId="4" borderId="14" xfId="0" applyFont="1" applyFill="1" applyBorder="1" applyAlignment="1" applyProtection="1">
      <alignment horizontal="center" vertical="center"/>
    </xf>
    <xf numFmtId="0" fontId="17" fillId="5" borderId="14" xfId="0" applyFont="1" applyFill="1" applyBorder="1" applyAlignment="1" applyProtection="1">
      <alignment horizontal="center" vertical="center"/>
    </xf>
    <xf numFmtId="0" fontId="17" fillId="3" borderId="14" xfId="0" applyFont="1" applyFill="1" applyBorder="1" applyAlignment="1" applyProtection="1">
      <alignment horizontal="center" vertical="center"/>
    </xf>
    <xf numFmtId="0" fontId="8" fillId="2" borderId="15" xfId="0" applyFont="1" applyFill="1" applyBorder="1" applyAlignment="1" applyProtection="1">
      <alignment horizontal="center" vertical="center"/>
    </xf>
    <xf numFmtId="164" fontId="17" fillId="0" borderId="13" xfId="9" applyNumberFormat="1" applyFont="1" applyFill="1" applyBorder="1" applyAlignment="1" applyProtection="1">
      <alignment wrapText="1"/>
    </xf>
    <xf numFmtId="166" fontId="19" fillId="0" borderId="14" xfId="9" applyNumberFormat="1" applyFont="1" applyFill="1" applyBorder="1" applyAlignment="1" applyProtection="1">
      <alignment horizontal="right" wrapText="1"/>
    </xf>
    <xf numFmtId="166" fontId="19" fillId="2" borderId="14" xfId="9" applyNumberFormat="1" applyFont="1" applyFill="1" applyBorder="1" applyAlignment="1" applyProtection="1">
      <alignment horizontal="right" wrapText="1"/>
    </xf>
    <xf numFmtId="166" fontId="17" fillId="0" borderId="14" xfId="9" applyNumberFormat="1" applyFont="1" applyFill="1" applyBorder="1" applyAlignment="1" applyProtection="1">
      <alignment horizontal="right" wrapText="1"/>
    </xf>
    <xf numFmtId="166" fontId="17" fillId="6" borderId="14" xfId="9" applyNumberFormat="1" applyFont="1" applyFill="1" applyBorder="1" applyAlignment="1" applyProtection="1">
      <alignment wrapText="1"/>
      <protection locked="0"/>
    </xf>
    <xf numFmtId="164" fontId="17" fillId="6" borderId="15" xfId="0" applyNumberFormat="1" applyFont="1" applyFill="1" applyBorder="1" applyAlignment="1" applyProtection="1">
      <alignment wrapText="1"/>
      <protection locked="0"/>
    </xf>
    <xf numFmtId="4" fontId="17" fillId="2" borderId="16" xfId="0" applyNumberFormat="1" applyFont="1" applyFill="1" applyBorder="1" applyAlignment="1" applyProtection="1">
      <alignment vertical="center"/>
      <protection locked="0"/>
    </xf>
    <xf numFmtId="14" fontId="17" fillId="6" borderId="13" xfId="0" applyNumberFormat="1" applyFont="1" applyFill="1" applyBorder="1" applyAlignment="1" applyProtection="1">
      <alignment vertical="center"/>
      <protection locked="0"/>
    </xf>
    <xf numFmtId="14" fontId="17" fillId="6" borderId="14" xfId="0" applyNumberFormat="1" applyFont="1" applyFill="1" applyBorder="1" applyAlignment="1" applyProtection="1">
      <alignment vertical="center"/>
      <protection locked="0"/>
    </xf>
    <xf numFmtId="4" fontId="8" fillId="6" borderId="14" xfId="0" applyNumberFormat="1" applyFont="1" applyFill="1" applyBorder="1" applyAlignment="1" applyProtection="1">
      <alignment horizontal="center" vertical="center"/>
      <protection locked="0"/>
    </xf>
    <xf numFmtId="10" fontId="8" fillId="6" borderId="14" xfId="0" applyNumberFormat="1" applyFont="1" applyFill="1" applyBorder="1" applyAlignment="1" applyProtection="1">
      <alignment horizontal="center" vertical="center"/>
      <protection locked="0"/>
    </xf>
    <xf numFmtId="0" fontId="8" fillId="6" borderId="14" xfId="0" applyFont="1" applyFill="1" applyBorder="1" applyAlignment="1" applyProtection="1">
      <alignment horizontal="center" vertical="center"/>
      <protection locked="0"/>
    </xf>
    <xf numFmtId="0" fontId="17" fillId="6" borderId="14" xfId="0" applyFont="1" applyFill="1" applyBorder="1" applyAlignment="1" applyProtection="1">
      <alignment vertical="center" wrapText="1"/>
      <protection locked="0"/>
    </xf>
    <xf numFmtId="0" fontId="17" fillId="6" borderId="15" xfId="0" applyFont="1" applyFill="1" applyBorder="1" applyAlignment="1" applyProtection="1">
      <protection locked="0"/>
    </xf>
    <xf numFmtId="0" fontId="17" fillId="0" borderId="0" xfId="0" applyFont="1" applyFill="1" applyAlignment="1" applyProtection="1">
      <alignment horizontal="left" wrapText="1"/>
    </xf>
    <xf numFmtId="0" fontId="19" fillId="0" borderId="0" xfId="0" applyFont="1" applyFill="1" applyBorder="1" applyAlignment="1" applyProtection="1">
      <alignment wrapText="1"/>
    </xf>
    <xf numFmtId="2" fontId="19" fillId="0" borderId="0" xfId="0" applyNumberFormat="1" applyFont="1" applyFill="1" applyBorder="1" applyAlignment="1" applyProtection="1">
      <alignment wrapText="1"/>
    </xf>
    <xf numFmtId="166" fontId="19" fillId="0" borderId="0" xfId="0" applyNumberFormat="1" applyFont="1" applyFill="1" applyBorder="1" applyAlignment="1" applyProtection="1">
      <alignment wrapText="1"/>
    </xf>
    <xf numFmtId="0" fontId="17" fillId="0" borderId="0" xfId="0" applyFont="1" applyFill="1" applyBorder="1" applyAlignment="1" applyProtection="1">
      <alignment horizontal="right" wrapText="1"/>
    </xf>
    <xf numFmtId="0" fontId="17" fillId="0" borderId="1" xfId="0" applyFont="1" applyFill="1" applyBorder="1" applyAlignment="1" applyProtection="1">
      <alignment wrapText="1"/>
    </xf>
    <xf numFmtId="0" fontId="17" fillId="0" borderId="1" xfId="0" applyFont="1" applyFill="1" applyBorder="1" applyAlignment="1" applyProtection="1">
      <alignment horizontal="center" vertical="center" wrapText="1"/>
    </xf>
    <xf numFmtId="0" fontId="17" fillId="0" borderId="16" xfId="0" applyFont="1" applyBorder="1" applyAlignment="1" applyProtection="1">
      <alignment horizontal="center" wrapText="1"/>
    </xf>
    <xf numFmtId="0" fontId="19" fillId="0" borderId="9" xfId="0" applyFont="1" applyBorder="1" applyProtection="1"/>
    <xf numFmtId="0" fontId="19" fillId="0" borderId="10" xfId="0" applyFont="1" applyBorder="1" applyProtection="1"/>
    <xf numFmtId="0" fontId="19" fillId="0" borderId="17" xfId="0" applyFont="1" applyFill="1" applyBorder="1" applyAlignment="1" applyProtection="1">
      <alignment wrapText="1"/>
    </xf>
    <xf numFmtId="0" fontId="19" fillId="0" borderId="18" xfId="0" applyFont="1" applyFill="1" applyBorder="1" applyAlignment="1" applyProtection="1">
      <alignment wrapText="1"/>
    </xf>
    <xf numFmtId="0" fontId="19" fillId="2" borderId="19" xfId="0" applyFont="1" applyFill="1" applyBorder="1" applyAlignment="1" applyProtection="1">
      <alignment horizontal="left" wrapText="1"/>
    </xf>
    <xf numFmtId="0" fontId="19" fillId="0" borderId="19" xfId="0" applyFont="1" applyFill="1" applyBorder="1" applyAlignment="1" applyProtection="1">
      <alignment wrapText="1"/>
    </xf>
    <xf numFmtId="166" fontId="19" fillId="0" borderId="19" xfId="0" applyNumberFormat="1" applyFont="1" applyFill="1" applyBorder="1" applyAlignment="1" applyProtection="1">
      <alignment wrapText="1"/>
    </xf>
    <xf numFmtId="0" fontId="19" fillId="0" borderId="20" xfId="0" applyFont="1" applyFill="1" applyBorder="1" applyAlignment="1" applyProtection="1">
      <alignment wrapText="1"/>
    </xf>
    <xf numFmtId="0" fontId="19" fillId="2" borderId="21" xfId="0" applyFont="1" applyFill="1" applyBorder="1" applyAlignment="1" applyProtection="1">
      <alignment wrapText="1"/>
    </xf>
    <xf numFmtId="0" fontId="19" fillId="0" borderId="22" xfId="0" applyFont="1" applyFill="1" applyBorder="1" applyAlignment="1" applyProtection="1">
      <alignment wrapText="1"/>
    </xf>
    <xf numFmtId="166" fontId="19" fillId="0" borderId="23" xfId="0" applyNumberFormat="1" applyFont="1" applyFill="1" applyBorder="1" applyAlignment="1" applyProtection="1">
      <alignment wrapText="1"/>
    </xf>
    <xf numFmtId="0" fontId="19" fillId="0" borderId="23" xfId="0" applyFont="1" applyFill="1" applyBorder="1" applyAlignment="1" applyProtection="1">
      <alignment wrapText="1"/>
    </xf>
    <xf numFmtId="0" fontId="19" fillId="0" borderId="23" xfId="0" applyFont="1" applyFill="1" applyBorder="1" applyAlignment="1" applyProtection="1">
      <alignment horizontal="left" wrapText="1"/>
    </xf>
    <xf numFmtId="0" fontId="19" fillId="0" borderId="14" xfId="0" applyFont="1" applyBorder="1" applyAlignment="1" applyProtection="1">
      <alignment horizontal="center" vertical="center" wrapText="1"/>
    </xf>
    <xf numFmtId="0" fontId="19" fillId="0" borderId="23" xfId="0" applyFont="1" applyFill="1" applyBorder="1" applyAlignment="1" applyProtection="1"/>
    <xf numFmtId="0" fontId="19" fillId="0" borderId="24" xfId="0" applyFont="1" applyFill="1" applyBorder="1" applyAlignment="1" applyProtection="1"/>
    <xf numFmtId="0" fontId="17" fillId="0" borderId="0" xfId="0" applyFont="1" applyFill="1" applyBorder="1" applyAlignment="1" applyProtection="1"/>
    <xf numFmtId="169" fontId="17" fillId="0" borderId="0" xfId="0" applyNumberFormat="1" applyFont="1" applyFill="1" applyBorder="1" applyAlignment="1" applyProtection="1"/>
    <xf numFmtId="17" fontId="17" fillId="0" borderId="0" xfId="0" applyNumberFormat="1" applyFont="1" applyFill="1" applyProtection="1"/>
    <xf numFmtId="0" fontId="20" fillId="0" borderId="0" xfId="0" applyFont="1" applyFill="1" applyBorder="1" applyProtection="1"/>
    <xf numFmtId="2" fontId="17" fillId="0" borderId="0" xfId="0" applyNumberFormat="1" applyFont="1" applyFill="1" applyBorder="1" applyProtection="1"/>
    <xf numFmtId="166" fontId="17" fillId="0" borderId="0" xfId="0" applyNumberFormat="1" applyFont="1" applyFill="1" applyBorder="1" applyProtection="1"/>
    <xf numFmtId="0" fontId="17" fillId="0" borderId="0" xfId="0" applyFont="1" applyFill="1" applyAlignment="1" applyProtection="1">
      <alignment vertical="center"/>
    </xf>
    <xf numFmtId="0" fontId="17" fillId="0" borderId="0" xfId="0" applyFont="1" applyFill="1" applyBorder="1" applyAlignment="1" applyProtection="1">
      <alignment vertical="center"/>
    </xf>
    <xf numFmtId="0" fontId="17" fillId="0" borderId="0" xfId="0" applyFont="1" applyFill="1" applyBorder="1" applyAlignment="1" applyProtection="1">
      <alignment vertical="center" wrapText="1"/>
    </xf>
    <xf numFmtId="17" fontId="17" fillId="0" borderId="0" xfId="0" applyNumberFormat="1" applyFont="1" applyFill="1" applyBorder="1" applyAlignment="1" applyProtection="1">
      <alignment vertical="center" wrapText="1"/>
    </xf>
    <xf numFmtId="0" fontId="17" fillId="0" borderId="0" xfId="0" applyNumberFormat="1" applyFont="1" applyFill="1" applyBorder="1" applyAlignment="1" applyProtection="1">
      <alignment vertical="center" wrapText="1"/>
    </xf>
    <xf numFmtId="166" fontId="17" fillId="0" borderId="0" xfId="9" applyNumberFormat="1" applyFont="1" applyFill="1" applyBorder="1" applyAlignment="1" applyProtection="1">
      <alignment vertical="center" wrapText="1"/>
    </xf>
    <xf numFmtId="166" fontId="17" fillId="0" borderId="0" xfId="0" applyNumberFormat="1" applyFont="1" applyFill="1" applyBorder="1" applyAlignment="1" applyProtection="1">
      <alignment vertical="center" wrapText="1"/>
    </xf>
    <xf numFmtId="2" fontId="17" fillId="0" borderId="0" xfId="0" applyNumberFormat="1" applyFont="1" applyFill="1" applyBorder="1" applyAlignment="1" applyProtection="1">
      <alignment vertical="center" wrapText="1"/>
    </xf>
    <xf numFmtId="164" fontId="17" fillId="0" borderId="0" xfId="0" applyNumberFormat="1" applyFont="1" applyFill="1" applyBorder="1" applyAlignment="1" applyProtection="1">
      <alignment vertical="center" wrapText="1"/>
    </xf>
    <xf numFmtId="0" fontId="17" fillId="0" borderId="0" xfId="0" applyFont="1" applyFill="1" applyAlignment="1" applyProtection="1">
      <alignment horizontal="left" vertical="center"/>
    </xf>
    <xf numFmtId="0" fontId="8" fillId="6" borderId="11" xfId="0" applyFont="1" applyFill="1" applyBorder="1" applyAlignment="1" applyProtection="1">
      <alignment vertical="center"/>
    </xf>
    <xf numFmtId="0" fontId="8" fillId="6" borderId="10" xfId="0" applyFont="1" applyFill="1" applyBorder="1" applyAlignment="1" applyProtection="1">
      <alignment vertical="center"/>
    </xf>
    <xf numFmtId="0" fontId="17" fillId="0" borderId="0" xfId="0" applyNumberFormat="1" applyFont="1" applyFill="1" applyAlignment="1" applyProtection="1">
      <alignment vertical="center"/>
    </xf>
    <xf numFmtId="0" fontId="17" fillId="0" borderId="0" xfId="0" applyFont="1" applyFill="1" applyAlignment="1" applyProtection="1">
      <alignment vertical="center" wrapText="1"/>
    </xf>
    <xf numFmtId="0" fontId="17" fillId="0" borderId="0" xfId="0" applyFont="1" applyFill="1" applyAlignment="1" applyProtection="1">
      <alignment horizontal="left" vertical="center" wrapText="1"/>
    </xf>
    <xf numFmtId="0" fontId="17" fillId="0" borderId="25" xfId="0" applyFont="1" applyBorder="1" applyProtection="1"/>
    <xf numFmtId="0" fontId="17" fillId="0" borderId="11" xfId="0" applyFont="1" applyBorder="1" applyProtection="1"/>
    <xf numFmtId="14" fontId="17" fillId="6" borderId="26" xfId="0" applyNumberFormat="1" applyFont="1" applyFill="1" applyBorder="1" applyAlignment="1" applyProtection="1">
      <alignment vertical="center"/>
      <protection locked="0"/>
    </xf>
    <xf numFmtId="14" fontId="17" fillId="6" borderId="9" xfId="0" applyNumberFormat="1" applyFont="1" applyFill="1" applyBorder="1" applyAlignment="1" applyProtection="1">
      <alignment vertical="center"/>
      <protection locked="0"/>
    </xf>
    <xf numFmtId="10" fontId="8" fillId="6" borderId="27" xfId="0" applyNumberFormat="1" applyFont="1" applyFill="1" applyBorder="1" applyAlignment="1" applyProtection="1">
      <alignment horizontal="center" vertical="center"/>
      <protection locked="0"/>
    </xf>
    <xf numFmtId="4" fontId="8" fillId="6" borderId="27" xfId="0" applyNumberFormat="1" applyFont="1" applyFill="1" applyBorder="1" applyAlignment="1" applyProtection="1">
      <alignment horizontal="center" vertical="center"/>
      <protection locked="0"/>
    </xf>
    <xf numFmtId="14" fontId="17" fillId="6" borderId="28" xfId="0" applyNumberFormat="1" applyFont="1" applyFill="1" applyBorder="1" applyAlignment="1" applyProtection="1">
      <alignment vertical="center"/>
      <protection locked="0"/>
    </xf>
    <xf numFmtId="0" fontId="19" fillId="2" borderId="29" xfId="0" applyFont="1" applyFill="1" applyBorder="1" applyAlignment="1" applyProtection="1">
      <alignment wrapText="1"/>
    </xf>
    <xf numFmtId="0" fontId="19" fillId="0" borderId="19" xfId="0" applyFont="1" applyFill="1" applyBorder="1" applyAlignment="1" applyProtection="1">
      <alignment horizontal="left" wrapText="1"/>
    </xf>
    <xf numFmtId="0" fontId="19" fillId="0" borderId="19" xfId="0" applyFont="1" applyBorder="1" applyAlignment="1" applyProtection="1">
      <alignment horizontal="center" vertical="center" wrapText="1"/>
    </xf>
    <xf numFmtId="0" fontId="19" fillId="0" borderId="19" xfId="0" applyFont="1" applyFill="1" applyBorder="1" applyAlignment="1" applyProtection="1"/>
    <xf numFmtId="0" fontId="19" fillId="0" borderId="20" xfId="0" applyFont="1" applyFill="1" applyBorder="1" applyAlignment="1" applyProtection="1"/>
    <xf numFmtId="0" fontId="17" fillId="0" borderId="0" xfId="0" applyFont="1" applyBorder="1" applyProtection="1"/>
    <xf numFmtId="169" fontId="17" fillId="0" borderId="0" xfId="0" applyNumberFormat="1" applyFont="1" applyAlignment="1" applyProtection="1"/>
    <xf numFmtId="17" fontId="17" fillId="0" borderId="0" xfId="0" applyNumberFormat="1" applyFont="1" applyProtection="1"/>
    <xf numFmtId="0" fontId="19" fillId="0" borderId="0" xfId="0" applyFont="1" applyFill="1" applyAlignment="1" applyProtection="1">
      <alignment wrapText="1"/>
    </xf>
    <xf numFmtId="0" fontId="17" fillId="0" borderId="0" xfId="0" applyFont="1" applyAlignment="1" applyProtection="1">
      <alignment horizontal="left"/>
    </xf>
    <xf numFmtId="0" fontId="17" fillId="0" borderId="0" xfId="0" applyFont="1" applyBorder="1" applyAlignment="1" applyProtection="1"/>
    <xf numFmtId="0" fontId="17" fillId="0" borderId="0" xfId="0" applyFont="1" applyAlignment="1" applyProtection="1">
      <alignment vertical="center" wrapText="1"/>
    </xf>
    <xf numFmtId="166" fontId="17" fillId="0" borderId="0" xfId="0" applyNumberFormat="1" applyFont="1" applyBorder="1" applyProtection="1"/>
    <xf numFmtId="1" fontId="17" fillId="0" borderId="0" xfId="0" applyNumberFormat="1" applyFont="1" applyBorder="1" applyProtection="1"/>
    <xf numFmtId="0" fontId="21" fillId="0" borderId="0" xfId="0" applyFont="1" applyBorder="1" applyProtection="1"/>
    <xf numFmtId="0" fontId="21" fillId="0" borderId="0" xfId="0" applyFont="1" applyProtection="1"/>
    <xf numFmtId="0" fontId="17" fillId="6" borderId="4" xfId="0" applyFont="1" applyFill="1" applyBorder="1" applyAlignment="1" applyProtection="1">
      <alignment horizontal="center" vertical="center"/>
    </xf>
    <xf numFmtId="0" fontId="17" fillId="0" borderId="26" xfId="0" applyFont="1" applyFill="1" applyBorder="1" applyAlignment="1" applyProtection="1">
      <alignment horizontal="center" vertical="center"/>
    </xf>
    <xf numFmtId="4" fontId="19" fillId="2" borderId="30" xfId="0" applyNumberFormat="1" applyFont="1" applyFill="1" applyBorder="1" applyProtection="1"/>
    <xf numFmtId="14" fontId="17" fillId="6" borderId="26" xfId="0" applyNumberFormat="1" applyFont="1" applyFill="1" applyBorder="1" applyProtection="1">
      <protection locked="0"/>
    </xf>
    <xf numFmtId="14" fontId="17" fillId="6" borderId="5" xfId="0" applyNumberFormat="1" applyFont="1" applyFill="1" applyBorder="1" applyProtection="1">
      <protection locked="0"/>
    </xf>
    <xf numFmtId="0" fontId="8" fillId="6" borderId="5" xfId="0" applyFont="1" applyFill="1" applyBorder="1" applyAlignment="1" applyProtection="1">
      <alignment horizontal="center"/>
      <protection locked="0"/>
    </xf>
    <xf numFmtId="0" fontId="21" fillId="0" borderId="0" xfId="0" applyNumberFormat="1" applyFont="1" applyProtection="1"/>
    <xf numFmtId="4" fontId="19" fillId="2" borderId="11" xfId="0" applyNumberFormat="1" applyFont="1" applyFill="1" applyBorder="1" applyProtection="1"/>
    <xf numFmtId="14" fontId="17" fillId="6" borderId="9" xfId="0" applyNumberFormat="1" applyFont="1" applyFill="1" applyBorder="1" applyProtection="1">
      <protection locked="0"/>
    </xf>
    <xf numFmtId="14" fontId="17" fillId="6" borderId="1" xfId="0" applyNumberFormat="1" applyFont="1" applyFill="1" applyBorder="1" applyProtection="1">
      <protection locked="0"/>
    </xf>
    <xf numFmtId="0" fontId="8" fillId="6" borderId="1" xfId="0" applyFont="1" applyFill="1" applyBorder="1" applyAlignment="1" applyProtection="1">
      <alignment horizontal="center"/>
      <protection locked="0"/>
    </xf>
    <xf numFmtId="2" fontId="19" fillId="0" borderId="0" xfId="0" applyNumberFormat="1" applyFont="1" applyFill="1" applyBorder="1" applyAlignment="1" applyProtection="1"/>
    <xf numFmtId="166" fontId="17" fillId="2" borderId="8" xfId="0" applyNumberFormat="1" applyFont="1" applyFill="1" applyBorder="1" applyAlignment="1" applyProtection="1">
      <alignment vertical="center"/>
      <protection locked="0"/>
    </xf>
    <xf numFmtId="166" fontId="17" fillId="0" borderId="8" xfId="0" applyNumberFormat="1" applyFont="1" applyFill="1" applyBorder="1" applyAlignment="1" applyProtection="1">
      <alignment vertical="center" wrapText="1"/>
    </xf>
    <xf numFmtId="0" fontId="19" fillId="0" borderId="0" xfId="0" applyFont="1" applyFill="1" applyBorder="1" applyAlignment="1" applyProtection="1">
      <alignment vertical="center" wrapText="1"/>
    </xf>
    <xf numFmtId="0" fontId="19" fillId="0" borderId="0" xfId="0" applyFont="1" applyFill="1" applyBorder="1" applyAlignment="1" applyProtection="1">
      <alignment horizontal="center" vertical="center" wrapText="1"/>
    </xf>
    <xf numFmtId="0" fontId="19" fillId="0" borderId="0" xfId="0" applyFont="1" applyFill="1" applyBorder="1" applyAlignment="1" applyProtection="1">
      <alignment horizontal="center" vertical="center"/>
    </xf>
    <xf numFmtId="0" fontId="19" fillId="2" borderId="31" xfId="0" applyFont="1" applyFill="1" applyBorder="1" applyAlignment="1" applyProtection="1">
      <alignment horizontal="center" vertical="center" wrapText="1"/>
    </xf>
    <xf numFmtId="0" fontId="17" fillId="0" borderId="28" xfId="0" applyFont="1" applyBorder="1" applyAlignment="1" applyProtection="1">
      <alignment horizontal="center" vertical="center" wrapText="1"/>
    </xf>
    <xf numFmtId="166" fontId="17" fillId="0" borderId="14" xfId="0" applyNumberFormat="1" applyFont="1" applyFill="1" applyBorder="1" applyAlignment="1" applyProtection="1">
      <alignment horizontal="center" vertical="center" wrapText="1"/>
    </xf>
    <xf numFmtId="0" fontId="17" fillId="6" borderId="1" xfId="0" applyFont="1" applyFill="1" applyBorder="1" applyProtection="1"/>
    <xf numFmtId="0" fontId="17" fillId="4" borderId="1" xfId="0" applyFont="1" applyFill="1" applyBorder="1" applyProtection="1"/>
    <xf numFmtId="0" fontId="17" fillId="5" borderId="1" xfId="0" applyFont="1" applyFill="1" applyBorder="1" applyProtection="1"/>
    <xf numFmtId="0" fontId="17" fillId="3" borderId="1" xfId="0" applyFont="1" applyFill="1" applyBorder="1" applyProtection="1"/>
    <xf numFmtId="0" fontId="17" fillId="2" borderId="1" xfId="0" applyFont="1" applyFill="1" applyBorder="1" applyProtection="1"/>
    <xf numFmtId="0" fontId="17" fillId="0" borderId="0" xfId="0" applyFont="1" applyBorder="1" applyAlignment="1" applyProtection="1">
      <alignment horizontal="right"/>
    </xf>
    <xf numFmtId="9" fontId="17" fillId="0" borderId="1" xfId="0" applyNumberFormat="1" applyFont="1" applyBorder="1" applyProtection="1"/>
    <xf numFmtId="0" fontId="17" fillId="0" borderId="0" xfId="0" applyNumberFormat="1" applyFont="1" applyBorder="1" applyProtection="1"/>
    <xf numFmtId="0" fontId="17" fillId="0" borderId="0" xfId="0" applyNumberFormat="1" applyFont="1" applyFill="1" applyBorder="1" applyAlignment="1" applyProtection="1"/>
    <xf numFmtId="14" fontId="19" fillId="0" borderId="0" xfId="0" applyNumberFormat="1" applyFont="1" applyFill="1" applyBorder="1" applyProtection="1"/>
    <xf numFmtId="166" fontId="17" fillId="0" borderId="0" xfId="0" applyNumberFormat="1" applyFont="1" applyFill="1" applyAlignment="1" applyProtection="1">
      <alignment horizontal="right"/>
    </xf>
    <xf numFmtId="0" fontId="23" fillId="0" borderId="0" xfId="0" applyFont="1" applyFill="1" applyBorder="1" applyAlignment="1" applyProtection="1">
      <alignment horizontal="center"/>
    </xf>
    <xf numFmtId="1" fontId="17" fillId="0" borderId="1" xfId="0" applyNumberFormat="1" applyFont="1" applyBorder="1" applyProtection="1"/>
    <xf numFmtId="0" fontId="17" fillId="0" borderId="0" xfId="0" applyFont="1" applyAlignment="1" applyProtection="1">
      <alignment horizontal="right"/>
    </xf>
    <xf numFmtId="0" fontId="17" fillId="6" borderId="32" xfId="0" applyFont="1" applyFill="1" applyBorder="1" applyAlignment="1" applyProtection="1">
      <alignment vertical="center" wrapText="1"/>
    </xf>
    <xf numFmtId="9" fontId="19" fillId="2" borderId="21" xfId="0" applyNumberFormat="1" applyFont="1" applyFill="1" applyBorder="1" applyAlignment="1" applyProtection="1">
      <alignment horizontal="center" vertical="center" wrapText="1"/>
    </xf>
    <xf numFmtId="0" fontId="18" fillId="0" borderId="0" xfId="0" applyFont="1" applyAlignment="1" applyProtection="1">
      <alignment horizontal="center"/>
    </xf>
    <xf numFmtId="14" fontId="19" fillId="6" borderId="12" xfId="0" applyNumberFormat="1" applyFont="1" applyFill="1" applyBorder="1" applyProtection="1">
      <protection locked="0"/>
    </xf>
    <xf numFmtId="0" fontId="23" fillId="0" borderId="0" xfId="0" applyFont="1" applyFill="1" applyBorder="1" applyAlignment="1" applyProtection="1"/>
    <xf numFmtId="0" fontId="19" fillId="0" borderId="0" xfId="0" applyFont="1" applyBorder="1" applyAlignment="1" applyProtection="1">
      <alignment horizontal="center"/>
    </xf>
    <xf numFmtId="14" fontId="19" fillId="6" borderId="16" xfId="0" applyNumberFormat="1" applyFont="1" applyFill="1" applyBorder="1" applyProtection="1">
      <protection locked="0"/>
    </xf>
    <xf numFmtId="0" fontId="19" fillId="0" borderId="0" xfId="0" applyFont="1" applyAlignment="1" applyProtection="1">
      <alignment horizontal="right"/>
    </xf>
    <xf numFmtId="166" fontId="19" fillId="0" borderId="0" xfId="0" applyNumberFormat="1" applyFont="1" applyProtection="1"/>
    <xf numFmtId="166" fontId="18" fillId="0" borderId="0" xfId="0" applyNumberFormat="1" applyFont="1" applyAlignment="1" applyProtection="1">
      <alignment horizontal="center"/>
    </xf>
    <xf numFmtId="2" fontId="17" fillId="0" borderId="0" xfId="0" applyNumberFormat="1" applyFont="1" applyAlignment="1" applyProtection="1">
      <alignment horizontal="right"/>
    </xf>
    <xf numFmtId="0" fontId="23" fillId="0" borderId="0" xfId="0" applyFont="1" applyFill="1" applyAlignment="1" applyProtection="1"/>
    <xf numFmtId="0" fontId="17" fillId="0" borderId="1" xfId="0" applyFont="1" applyBorder="1" applyAlignment="1" applyProtection="1">
      <alignment horizontal="center"/>
    </xf>
    <xf numFmtId="0" fontId="24" fillId="0" borderId="0" xfId="0" applyFont="1" applyFill="1" applyAlignment="1" applyProtection="1"/>
    <xf numFmtId="166" fontId="17" fillId="6" borderId="5" xfId="9" applyNumberFormat="1" applyFont="1" applyFill="1" applyBorder="1" applyAlignment="1" applyProtection="1">
      <alignment wrapText="1"/>
    </xf>
    <xf numFmtId="164" fontId="17" fillId="6" borderId="6" xfId="0" applyNumberFormat="1" applyFont="1" applyFill="1" applyBorder="1" applyAlignment="1" applyProtection="1">
      <alignment wrapText="1"/>
    </xf>
    <xf numFmtId="4" fontId="17" fillId="2" borderId="12" xfId="0" applyNumberFormat="1" applyFont="1" applyFill="1" applyBorder="1" applyAlignment="1" applyProtection="1">
      <alignment vertical="center"/>
    </xf>
    <xf numFmtId="14" fontId="17" fillId="6" borderId="33" xfId="0" applyNumberFormat="1" applyFont="1" applyFill="1" applyBorder="1" applyAlignment="1" applyProtection="1">
      <alignment vertical="center"/>
    </xf>
    <xf numFmtId="14" fontId="17" fillId="6" borderId="34" xfId="0" applyNumberFormat="1" applyFont="1" applyFill="1" applyBorder="1" applyAlignment="1" applyProtection="1">
      <alignment vertical="center"/>
    </xf>
    <xf numFmtId="4" fontId="8" fillId="6" borderId="34" xfId="0" applyNumberFormat="1" applyFont="1" applyFill="1" applyBorder="1" applyAlignment="1" applyProtection="1">
      <alignment horizontal="center" vertical="center"/>
    </xf>
    <xf numFmtId="10" fontId="8" fillId="6" borderId="34" xfId="0" applyNumberFormat="1" applyFont="1" applyFill="1" applyBorder="1" applyAlignment="1" applyProtection="1">
      <alignment horizontal="center" vertical="center"/>
    </xf>
    <xf numFmtId="0" fontId="8" fillId="6" borderId="34" xfId="0" applyFont="1" applyFill="1" applyBorder="1" applyAlignment="1" applyProtection="1">
      <alignment horizontal="center" vertical="center"/>
    </xf>
    <xf numFmtId="0" fontId="17" fillId="6" borderId="5" xfId="0" applyFont="1" applyFill="1" applyBorder="1" applyAlignment="1" applyProtection="1"/>
    <xf numFmtId="0" fontId="17" fillId="6" borderId="6" xfId="0" applyFont="1" applyFill="1" applyBorder="1" applyAlignment="1" applyProtection="1"/>
    <xf numFmtId="166" fontId="17" fillId="6" borderId="1" xfId="9" applyNumberFormat="1" applyFont="1" applyFill="1" applyBorder="1" applyAlignment="1" applyProtection="1">
      <alignment wrapText="1"/>
    </xf>
    <xf numFmtId="164" fontId="17" fillId="6" borderId="10" xfId="0" applyNumberFormat="1" applyFont="1" applyFill="1" applyBorder="1" applyAlignment="1" applyProtection="1">
      <alignment wrapText="1"/>
    </xf>
    <xf numFmtId="4" fontId="17" fillId="2" borderId="7" xfId="0" applyNumberFormat="1" applyFont="1" applyFill="1" applyBorder="1" applyAlignment="1" applyProtection="1">
      <alignment vertical="center"/>
    </xf>
    <xf numFmtId="14" fontId="17" fillId="6" borderId="35" xfId="0" applyNumberFormat="1" applyFont="1" applyFill="1" applyBorder="1" applyAlignment="1" applyProtection="1">
      <alignment vertical="center"/>
    </xf>
    <xf numFmtId="14" fontId="17" fillId="6" borderId="36" xfId="0" applyNumberFormat="1" applyFont="1" applyFill="1" applyBorder="1" applyAlignment="1" applyProtection="1">
      <alignment vertical="center"/>
    </xf>
    <xf numFmtId="4" fontId="8" fillId="6" borderId="36" xfId="0" applyNumberFormat="1" applyFont="1" applyFill="1" applyBorder="1" applyAlignment="1" applyProtection="1">
      <alignment horizontal="center" vertical="center"/>
    </xf>
    <xf numFmtId="10" fontId="8" fillId="6" borderId="36" xfId="0" applyNumberFormat="1" applyFont="1" applyFill="1" applyBorder="1" applyAlignment="1" applyProtection="1">
      <alignment horizontal="center" vertical="center"/>
    </xf>
    <xf numFmtId="0" fontId="8" fillId="6" borderId="36" xfId="0" applyFont="1" applyFill="1" applyBorder="1" applyAlignment="1" applyProtection="1">
      <alignment horizontal="center" vertical="center"/>
    </xf>
    <xf numFmtId="0" fontId="17" fillId="6" borderId="1" xfId="0" applyFont="1" applyFill="1" applyBorder="1" applyAlignment="1" applyProtection="1">
      <alignment vertical="center" wrapText="1"/>
    </xf>
    <xf numFmtId="0" fontId="17" fillId="6" borderId="10" xfId="0" applyFont="1" applyFill="1" applyBorder="1" applyAlignment="1" applyProtection="1"/>
    <xf numFmtId="0" fontId="17" fillId="6" borderId="1" xfId="0" applyFont="1" applyFill="1" applyBorder="1" applyAlignment="1" applyProtection="1"/>
    <xf numFmtId="166" fontId="17" fillId="6" borderId="14" xfId="9" applyNumberFormat="1" applyFont="1" applyFill="1" applyBorder="1" applyAlignment="1" applyProtection="1">
      <alignment wrapText="1"/>
    </xf>
    <xf numFmtId="164" fontId="17" fillId="6" borderId="15" xfId="0" applyNumberFormat="1" applyFont="1" applyFill="1" applyBorder="1" applyAlignment="1" applyProtection="1">
      <alignment wrapText="1"/>
    </xf>
    <xf numFmtId="4" fontId="17" fillId="2" borderId="16" xfId="0" applyNumberFormat="1" applyFont="1" applyFill="1" applyBorder="1" applyAlignment="1" applyProtection="1">
      <alignment vertical="center"/>
    </xf>
    <xf numFmtId="14" fontId="17" fillId="6" borderId="13" xfId="0" applyNumberFormat="1" applyFont="1" applyFill="1" applyBorder="1" applyAlignment="1" applyProtection="1">
      <alignment vertical="center"/>
    </xf>
    <xf numFmtId="14" fontId="17" fillId="6" borderId="14" xfId="0" applyNumberFormat="1" applyFont="1" applyFill="1" applyBorder="1" applyAlignment="1" applyProtection="1">
      <alignment vertical="center"/>
    </xf>
    <xf numFmtId="4" fontId="8" fillId="6" borderId="14" xfId="0" applyNumberFormat="1" applyFont="1" applyFill="1" applyBorder="1" applyAlignment="1" applyProtection="1">
      <alignment horizontal="center" vertical="center"/>
    </xf>
    <xf numFmtId="10" fontId="8" fillId="6" borderId="14" xfId="0" applyNumberFormat="1" applyFont="1" applyFill="1" applyBorder="1" applyAlignment="1" applyProtection="1">
      <alignment horizontal="center" vertical="center"/>
    </xf>
    <xf numFmtId="0" fontId="8" fillId="6" borderId="14" xfId="0" applyFont="1" applyFill="1" applyBorder="1" applyAlignment="1" applyProtection="1">
      <alignment horizontal="center" vertical="center"/>
    </xf>
    <xf numFmtId="0" fontId="17" fillId="6" borderId="14" xfId="0" applyFont="1" applyFill="1" applyBorder="1" applyAlignment="1" applyProtection="1">
      <alignment vertical="center" wrapText="1"/>
    </xf>
    <xf numFmtId="0" fontId="17" fillId="6" borderId="15" xfId="0" applyFont="1" applyFill="1" applyBorder="1" applyAlignment="1" applyProtection="1"/>
    <xf numFmtId="14" fontId="8" fillId="6" borderId="5" xfId="0" applyNumberFormat="1" applyFont="1" applyFill="1" applyBorder="1" applyAlignment="1" applyProtection="1">
      <alignment horizontal="center"/>
    </xf>
    <xf numFmtId="0" fontId="8" fillId="6" borderId="5" xfId="0" applyFont="1" applyFill="1" applyBorder="1" applyAlignment="1" applyProtection="1">
      <alignment horizontal="center"/>
    </xf>
    <xf numFmtId="14" fontId="8" fillId="6" borderId="1" xfId="0" applyNumberFormat="1" applyFont="1" applyFill="1" applyBorder="1" applyAlignment="1" applyProtection="1">
      <alignment horizontal="center"/>
    </xf>
    <xf numFmtId="0" fontId="8" fillId="6" borderId="1" xfId="0" applyFont="1" applyFill="1" applyBorder="1" applyAlignment="1" applyProtection="1">
      <alignment horizontal="center"/>
    </xf>
    <xf numFmtId="0" fontId="17" fillId="0" borderId="14" xfId="0" applyFont="1" applyBorder="1" applyAlignment="1" applyProtection="1">
      <alignment horizontal="center" vertical="center" wrapText="1"/>
    </xf>
    <xf numFmtId="0" fontId="19" fillId="0" borderId="37" xfId="0" applyFont="1" applyBorder="1" applyAlignment="1" applyProtection="1"/>
    <xf numFmtId="14" fontId="19" fillId="6" borderId="12" xfId="0" applyNumberFormat="1" applyFont="1" applyFill="1" applyBorder="1" applyProtection="1"/>
    <xf numFmtId="14" fontId="19" fillId="6" borderId="16" xfId="0" applyNumberFormat="1" applyFont="1" applyFill="1" applyBorder="1" applyProtection="1"/>
    <xf numFmtId="1" fontId="19" fillId="0" borderId="0" xfId="0" applyNumberFormat="1" applyFont="1" applyFill="1" applyAlignment="1" applyProtection="1"/>
    <xf numFmtId="1" fontId="19" fillId="6" borderId="12" xfId="0" applyNumberFormat="1" applyFont="1" applyFill="1" applyBorder="1" applyAlignment="1" applyProtection="1">
      <alignment horizontal="center"/>
    </xf>
    <xf numFmtId="0" fontId="17" fillId="6" borderId="16" xfId="0" applyFont="1" applyFill="1" applyBorder="1" applyAlignment="1" applyProtection="1">
      <alignment horizontal="center"/>
    </xf>
    <xf numFmtId="0" fontId="17" fillId="0" borderId="0" xfId="0" applyFont="1"/>
    <xf numFmtId="49" fontId="17" fillId="0" borderId="0" xfId="0" applyNumberFormat="1" applyFont="1"/>
    <xf numFmtId="49" fontId="17" fillId="0" borderId="0" xfId="0" applyNumberFormat="1" applyFont="1" applyAlignment="1">
      <alignment horizontal="right"/>
    </xf>
    <xf numFmtId="164" fontId="17" fillId="0" borderId="0" xfId="0" applyNumberFormat="1" applyFont="1"/>
    <xf numFmtId="170" fontId="17" fillId="0" borderId="0" xfId="0" applyNumberFormat="1" applyFont="1" applyAlignment="1">
      <alignment horizontal="right"/>
    </xf>
    <xf numFmtId="17" fontId="17" fillId="0" borderId="0" xfId="0" applyNumberFormat="1" applyFont="1" applyAlignment="1">
      <alignment horizontal="right"/>
    </xf>
    <xf numFmtId="0" fontId="25" fillId="0" borderId="0" xfId="0" applyFont="1" applyAlignment="1">
      <alignment vertical="center"/>
    </xf>
    <xf numFmtId="14" fontId="17" fillId="0" borderId="0" xfId="0" applyNumberFormat="1" applyFont="1"/>
    <xf numFmtId="0" fontId="17" fillId="0" borderId="0" xfId="0" applyFont="1" applyBorder="1"/>
    <xf numFmtId="49" fontId="17" fillId="0" borderId="0" xfId="0" applyNumberFormat="1" applyFont="1" applyBorder="1"/>
    <xf numFmtId="0" fontId="17" fillId="0" borderId="38" xfId="0" applyFont="1" applyBorder="1" applyAlignment="1">
      <alignment horizontal="right" vertical="center" wrapText="1"/>
    </xf>
    <xf numFmtId="0" fontId="17" fillId="0" borderId="38" xfId="0" applyFont="1" applyBorder="1" applyAlignment="1">
      <alignment vertical="center" wrapText="1"/>
    </xf>
    <xf numFmtId="0" fontId="17" fillId="0" borderId="2" xfId="0" applyFont="1" applyBorder="1" applyAlignment="1">
      <alignment vertical="center"/>
    </xf>
    <xf numFmtId="0" fontId="26" fillId="0" borderId="0" xfId="0" applyFont="1" applyBorder="1"/>
    <xf numFmtId="166" fontId="17" fillId="0" borderId="0" xfId="0" applyNumberFormat="1" applyFont="1" applyBorder="1" applyAlignment="1">
      <alignment horizontal="center"/>
    </xf>
    <xf numFmtId="0" fontId="22" fillId="0" borderId="0" xfId="0" applyFont="1" applyAlignment="1">
      <alignment vertical="center"/>
    </xf>
    <xf numFmtId="0" fontId="17" fillId="0" borderId="0" xfId="0" applyFont="1" applyFill="1" applyBorder="1"/>
    <xf numFmtId="166" fontId="17" fillId="0" borderId="0" xfId="0" applyNumberFormat="1" applyFont="1" applyFill="1" applyBorder="1" applyAlignment="1">
      <alignment horizontal="center"/>
    </xf>
    <xf numFmtId="0" fontId="17" fillId="0" borderId="0" xfId="0" applyFont="1" applyFill="1"/>
    <xf numFmtId="0" fontId="26" fillId="0" borderId="0" xfId="0" applyNumberFormat="1" applyFont="1" applyFill="1" applyBorder="1" applyAlignment="1">
      <alignment horizontal="center"/>
    </xf>
    <xf numFmtId="0" fontId="27" fillId="0" borderId="0" xfId="0" applyFont="1" applyFill="1" applyBorder="1"/>
    <xf numFmtId="164" fontId="17" fillId="0" borderId="0" xfId="0" applyNumberFormat="1" applyFont="1" applyFill="1" applyBorder="1"/>
    <xf numFmtId="0" fontId="17" fillId="0" borderId="2" xfId="0" applyFont="1" applyBorder="1" applyAlignment="1">
      <alignment vertical="center" wrapText="1"/>
    </xf>
    <xf numFmtId="0" fontId="17" fillId="0" borderId="39" xfId="0" applyFont="1" applyBorder="1"/>
    <xf numFmtId="0" fontId="17" fillId="0" borderId="39" xfId="0" applyFont="1" applyFill="1" applyBorder="1"/>
    <xf numFmtId="166" fontId="17" fillId="0" borderId="39" xfId="0" applyNumberFormat="1" applyFont="1" applyFill="1" applyBorder="1"/>
    <xf numFmtId="0" fontId="17" fillId="0" borderId="40" xfId="0" applyFont="1" applyBorder="1" applyAlignment="1">
      <alignment horizontal="right" vertical="center" wrapText="1"/>
    </xf>
    <xf numFmtId="0" fontId="17" fillId="0" borderId="40" xfId="0" applyFont="1" applyBorder="1" applyAlignment="1">
      <alignment vertical="center" wrapText="1"/>
    </xf>
    <xf numFmtId="0" fontId="17" fillId="0" borderId="41" xfId="0" applyFont="1" applyBorder="1" applyAlignment="1">
      <alignment vertical="center"/>
    </xf>
    <xf numFmtId="164" fontId="8" fillId="0" borderId="39" xfId="0" applyNumberFormat="1" applyFont="1" applyFill="1" applyBorder="1"/>
    <xf numFmtId="166" fontId="25" fillId="0" borderId="40" xfId="0" applyNumberFormat="1" applyFont="1" applyBorder="1" applyAlignment="1">
      <alignment horizontal="right" vertical="center" wrapText="1"/>
    </xf>
    <xf numFmtId="49" fontId="8" fillId="0" borderId="42" xfId="0" applyNumberFormat="1" applyFont="1" applyBorder="1" applyAlignment="1">
      <alignment horizontal="center"/>
    </xf>
    <xf numFmtId="166" fontId="17" fillId="0" borderId="0" xfId="0" applyNumberFormat="1" applyFont="1" applyFill="1" applyBorder="1"/>
    <xf numFmtId="164" fontId="8" fillId="0" borderId="0" xfId="0" applyNumberFormat="1" applyFont="1" applyFill="1" applyBorder="1"/>
    <xf numFmtId="166" fontId="25" fillId="0" borderId="38" xfId="0" applyNumberFormat="1" applyFont="1" applyBorder="1" applyAlignment="1">
      <alignment horizontal="right" vertical="center" wrapText="1"/>
    </xf>
    <xf numFmtId="49" fontId="8" fillId="0" borderId="9" xfId="0" applyNumberFormat="1" applyFont="1" applyBorder="1" applyAlignment="1">
      <alignment horizontal="center"/>
    </xf>
    <xf numFmtId="166" fontId="17" fillId="0" borderId="38" xfId="0" applyNumberFormat="1" applyFont="1" applyBorder="1" applyAlignment="1">
      <alignment horizontal="right" vertical="center" wrapText="1"/>
    </xf>
    <xf numFmtId="0" fontId="28" fillId="0" borderId="37" xfId="0" applyFont="1" applyBorder="1" applyAlignment="1">
      <alignment horizontal="center" vertical="center" wrapText="1"/>
    </xf>
    <xf numFmtId="0" fontId="28" fillId="0" borderId="37" xfId="0" applyFont="1" applyBorder="1" applyAlignment="1">
      <alignment vertical="center" wrapText="1"/>
    </xf>
    <xf numFmtId="0" fontId="28" fillId="0" borderId="21" xfId="0" applyFont="1" applyBorder="1" applyAlignment="1">
      <alignment vertical="center" wrapText="1"/>
    </xf>
    <xf numFmtId="0" fontId="29" fillId="0" borderId="0" xfId="0" applyFont="1" applyFill="1" applyBorder="1" applyAlignment="1">
      <alignment horizontal="left"/>
    </xf>
    <xf numFmtId="0" fontId="29" fillId="0" borderId="0" xfId="0" applyFont="1" applyFill="1" applyBorder="1" applyAlignment="1">
      <alignment horizontal="center"/>
    </xf>
    <xf numFmtId="0" fontId="17" fillId="0" borderId="0" xfId="0" applyFont="1" applyAlignment="1">
      <alignment wrapText="1"/>
    </xf>
    <xf numFmtId="0" fontId="17" fillId="0" borderId="0" xfId="0" applyFont="1" applyFill="1" applyBorder="1" applyAlignment="1">
      <alignment wrapText="1"/>
    </xf>
    <xf numFmtId="0" fontId="30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28" fillId="0" borderId="38" xfId="0" applyFont="1" applyBorder="1" applyAlignment="1">
      <alignment horizontal="center" vertical="center" wrapText="1"/>
    </xf>
    <xf numFmtId="49" fontId="8" fillId="6" borderId="9" xfId="0" applyNumberFormat="1" applyFont="1" applyFill="1" applyBorder="1" applyAlignment="1">
      <alignment horizontal="center" vertical="center" wrapText="1"/>
    </xf>
    <xf numFmtId="14" fontId="17" fillId="0" borderId="0" xfId="0" applyNumberFormat="1" applyFont="1" applyFill="1" applyBorder="1"/>
    <xf numFmtId="0" fontId="28" fillId="7" borderId="43" xfId="0" applyFont="1" applyFill="1" applyBorder="1" applyAlignment="1">
      <alignment horizontal="center" vertical="center" wrapText="1"/>
    </xf>
    <xf numFmtId="49" fontId="17" fillId="0" borderId="0" xfId="0" applyNumberFormat="1" applyFont="1" applyAlignment="1">
      <alignment wrapText="1"/>
    </xf>
    <xf numFmtId="49" fontId="17" fillId="0" borderId="0" xfId="0" applyNumberFormat="1" applyFont="1" applyFill="1" applyBorder="1"/>
    <xf numFmtId="0" fontId="28" fillId="0" borderId="27" xfId="0" applyFont="1" applyBorder="1" applyAlignment="1">
      <alignment vertical="center" wrapText="1"/>
    </xf>
    <xf numFmtId="0" fontId="28" fillId="0" borderId="43" xfId="0" applyFont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left"/>
    </xf>
    <xf numFmtId="49" fontId="26" fillId="0" borderId="0" xfId="0" applyNumberFormat="1" applyFont="1" applyAlignment="1">
      <alignment horizontal="left"/>
    </xf>
    <xf numFmtId="49" fontId="33" fillId="6" borderId="1" xfId="10" applyNumberFormat="1" applyFont="1" applyFill="1" applyBorder="1" applyProtection="1"/>
    <xf numFmtId="0" fontId="34" fillId="6" borderId="25" xfId="10" applyFont="1" applyFill="1" applyBorder="1" applyAlignment="1" applyProtection="1">
      <alignment wrapText="1"/>
    </xf>
    <xf numFmtId="4" fontId="33" fillId="6" borderId="44" xfId="10" applyNumberFormat="1" applyFont="1" applyFill="1" applyBorder="1" applyProtection="1"/>
    <xf numFmtId="49" fontId="33" fillId="6" borderId="36" xfId="10" applyNumberFormat="1" applyFont="1" applyFill="1" applyBorder="1" applyProtection="1"/>
    <xf numFmtId="0" fontId="34" fillId="6" borderId="44" xfId="10" applyFont="1" applyFill="1" applyBorder="1" applyAlignment="1" applyProtection="1">
      <alignment wrapText="1"/>
    </xf>
    <xf numFmtId="166" fontId="33" fillId="6" borderId="44" xfId="10" applyNumberFormat="1" applyFont="1" applyFill="1" applyBorder="1" applyProtection="1"/>
    <xf numFmtId="166" fontId="33" fillId="0" borderId="1" xfId="10" applyNumberFormat="1" applyFont="1" applyBorder="1" applyProtection="1"/>
    <xf numFmtId="0" fontId="7" fillId="0" borderId="0" xfId="12" applyProtection="1"/>
    <xf numFmtId="49" fontId="39" fillId="0" borderId="1" xfId="10" applyNumberFormat="1" applyFont="1" applyFill="1" applyBorder="1" applyProtection="1"/>
    <xf numFmtId="0" fontId="34" fillId="0" borderId="1" xfId="10" applyFont="1" applyFill="1" applyBorder="1" applyAlignment="1" applyProtection="1">
      <alignment wrapText="1"/>
    </xf>
    <xf numFmtId="49" fontId="35" fillId="0" borderId="0" xfId="10" applyNumberFormat="1" applyFont="1" applyProtection="1"/>
    <xf numFmtId="0" fontId="36" fillId="0" borderId="0" xfId="10" applyFont="1" applyAlignment="1" applyProtection="1">
      <alignment wrapText="1"/>
    </xf>
    <xf numFmtId="166" fontId="40" fillId="0" borderId="0" xfId="10" applyNumberFormat="1" applyFont="1" applyProtection="1"/>
    <xf numFmtId="49" fontId="35" fillId="5" borderId="36" xfId="10" applyNumberFormat="1" applyFont="1" applyFill="1" applyBorder="1" applyProtection="1"/>
    <xf numFmtId="0" fontId="36" fillId="5" borderId="44" xfId="10" applyFont="1" applyFill="1" applyBorder="1" applyAlignment="1" applyProtection="1">
      <alignment wrapText="1"/>
    </xf>
    <xf numFmtId="166" fontId="35" fillId="5" borderId="44" xfId="10" applyNumberFormat="1" applyFont="1" applyFill="1" applyBorder="1" applyProtection="1"/>
    <xf numFmtId="49" fontId="33" fillId="5" borderId="36" xfId="10" applyNumberFormat="1" applyFont="1" applyFill="1" applyBorder="1" applyProtection="1"/>
    <xf numFmtId="0" fontId="34" fillId="5" borderId="44" xfId="10" applyFont="1" applyFill="1" applyBorder="1" applyAlignment="1" applyProtection="1">
      <alignment wrapText="1"/>
    </xf>
    <xf numFmtId="166" fontId="33" fillId="5" borderId="44" xfId="10" applyNumberFormat="1" applyFont="1" applyFill="1" applyBorder="1" applyProtection="1"/>
    <xf numFmtId="49" fontId="35" fillId="5" borderId="1" xfId="10" applyNumberFormat="1" applyFont="1" applyFill="1" applyBorder="1" applyProtection="1"/>
    <xf numFmtId="0" fontId="36" fillId="5" borderId="1" xfId="10" applyFont="1" applyFill="1" applyBorder="1" applyAlignment="1" applyProtection="1">
      <alignment wrapText="1"/>
    </xf>
    <xf numFmtId="166" fontId="35" fillId="5" borderId="1" xfId="10" applyNumberFormat="1" applyFont="1" applyFill="1" applyBorder="1" applyProtection="1"/>
    <xf numFmtId="49" fontId="39" fillId="5" borderId="45" xfId="10" applyNumberFormat="1" applyFont="1" applyFill="1" applyBorder="1" applyProtection="1"/>
    <xf numFmtId="0" fontId="34" fillId="5" borderId="46" xfId="10" applyFont="1" applyFill="1" applyBorder="1" applyAlignment="1" applyProtection="1">
      <alignment wrapText="1"/>
    </xf>
    <xf numFmtId="166" fontId="33" fillId="5" borderId="46" xfId="10" applyNumberFormat="1" applyFont="1" applyFill="1" applyBorder="1" applyProtection="1"/>
    <xf numFmtId="49" fontId="33" fillId="5" borderId="1" xfId="10" applyNumberFormat="1" applyFont="1" applyFill="1" applyBorder="1" applyProtection="1"/>
    <xf numFmtId="0" fontId="34" fillId="5" borderId="1" xfId="10" applyFont="1" applyFill="1" applyBorder="1" applyAlignment="1" applyProtection="1">
      <alignment wrapText="1"/>
    </xf>
    <xf numFmtId="166" fontId="33" fillId="5" borderId="1" xfId="10" applyNumberFormat="1" applyFont="1" applyFill="1" applyBorder="1" applyProtection="1"/>
    <xf numFmtId="0" fontId="34" fillId="5" borderId="15" xfId="10" applyFont="1" applyFill="1" applyBorder="1" applyAlignment="1" applyProtection="1">
      <alignment wrapText="1"/>
    </xf>
    <xf numFmtId="166" fontId="35" fillId="5" borderId="13" xfId="10" applyNumberFormat="1" applyFont="1" applyFill="1" applyBorder="1" applyProtection="1"/>
    <xf numFmtId="0" fontId="36" fillId="5" borderId="10" xfId="10" applyFont="1" applyFill="1" applyBorder="1" applyAlignment="1" applyProtection="1">
      <alignment wrapText="1"/>
    </xf>
    <xf numFmtId="1" fontId="35" fillId="5" borderId="8" xfId="10" applyNumberFormat="1" applyFont="1" applyFill="1" applyBorder="1" applyProtection="1"/>
    <xf numFmtId="0" fontId="36" fillId="5" borderId="47" xfId="10" applyFont="1" applyFill="1" applyBorder="1" applyAlignment="1" applyProtection="1">
      <alignment wrapText="1"/>
    </xf>
    <xf numFmtId="3" fontId="35" fillId="5" borderId="8" xfId="10" applyNumberFormat="1" applyFont="1" applyFill="1" applyBorder="1" applyProtection="1"/>
    <xf numFmtId="1" fontId="7" fillId="5" borderId="13" xfId="10" applyNumberFormat="1" applyFont="1" applyFill="1" applyBorder="1" applyProtection="1"/>
    <xf numFmtId="10" fontId="35" fillId="5" borderId="8" xfId="10" applyNumberFormat="1" applyFont="1" applyFill="1" applyBorder="1" applyProtection="1"/>
    <xf numFmtId="0" fontId="36" fillId="5" borderId="6" xfId="10" applyFont="1" applyFill="1" applyBorder="1" applyAlignment="1" applyProtection="1">
      <alignment wrapText="1"/>
    </xf>
    <xf numFmtId="10" fontId="35" fillId="5" borderId="4" xfId="10" applyNumberFormat="1" applyFont="1" applyFill="1" applyBorder="1" applyProtection="1"/>
    <xf numFmtId="0" fontId="36" fillId="5" borderId="48" xfId="10" applyFont="1" applyFill="1" applyBorder="1" applyAlignment="1" applyProtection="1">
      <alignment wrapText="1"/>
    </xf>
    <xf numFmtId="10" fontId="35" fillId="5" borderId="35" xfId="10" applyNumberFormat="1" applyFont="1" applyFill="1" applyBorder="1" applyProtection="1"/>
    <xf numFmtId="166" fontId="35" fillId="5" borderId="4" xfId="10" applyNumberFormat="1" applyFont="1" applyFill="1" applyBorder="1" applyProtection="1"/>
    <xf numFmtId="0" fontId="0" fillId="3" borderId="0" xfId="0" applyFill="1" applyBorder="1" applyProtection="1"/>
    <xf numFmtId="0" fontId="2" fillId="3" borderId="0" xfId="0" applyFont="1" applyFill="1" applyAlignment="1" applyProtection="1">
      <alignment horizontal="center" vertical="center" wrapText="1"/>
    </xf>
    <xf numFmtId="0" fontId="0" fillId="3" borderId="0" xfId="0" applyFill="1" applyProtection="1"/>
    <xf numFmtId="0" fontId="0" fillId="3" borderId="0" xfId="0" applyFont="1" applyFill="1" applyAlignment="1" applyProtection="1">
      <alignment horizontal="right"/>
    </xf>
    <xf numFmtId="0" fontId="2" fillId="3" borderId="0" xfId="0" applyFont="1" applyFill="1" applyProtection="1"/>
    <xf numFmtId="0" fontId="32" fillId="0" borderId="0" xfId="0" applyFont="1" applyProtection="1"/>
    <xf numFmtId="0" fontId="0" fillId="2" borderId="1" xfId="0" applyFill="1" applyBorder="1" applyProtection="1">
      <protection locked="0"/>
    </xf>
    <xf numFmtId="3" fontId="0" fillId="2" borderId="1" xfId="0" applyNumberFormat="1" applyFill="1" applyBorder="1" applyProtection="1">
      <protection locked="0"/>
    </xf>
    <xf numFmtId="0" fontId="5" fillId="3" borderId="0" xfId="0" applyFont="1" applyFill="1" applyProtection="1"/>
    <xf numFmtId="16" fontId="2" fillId="3" borderId="0" xfId="0" applyNumberFormat="1" applyFont="1" applyFill="1" applyProtection="1"/>
    <xf numFmtId="10" fontId="10" fillId="5" borderId="36" xfId="0" applyNumberFormat="1" applyFont="1" applyFill="1" applyBorder="1" applyAlignment="1" applyProtection="1">
      <alignment horizontal="center"/>
    </xf>
    <xf numFmtId="4" fontId="10" fillId="5" borderId="36" xfId="0" applyNumberFormat="1" applyFont="1" applyFill="1" applyBorder="1" applyAlignment="1" applyProtection="1">
      <alignment horizontal="center"/>
    </xf>
    <xf numFmtId="0" fontId="11" fillId="5" borderId="1" xfId="0" applyFont="1" applyFill="1" applyBorder="1" applyProtection="1"/>
    <xf numFmtId="165" fontId="11" fillId="5" borderId="1" xfId="13" applyNumberFormat="1" applyFont="1" applyFill="1" applyBorder="1" applyAlignment="1" applyProtection="1">
      <alignment horizontal="right"/>
    </xf>
    <xf numFmtId="16" fontId="2" fillId="0" borderId="0" xfId="0" applyNumberFormat="1" applyFont="1" applyProtection="1"/>
    <xf numFmtId="165" fontId="10" fillId="5" borderId="1" xfId="0" applyNumberFormat="1" applyFont="1" applyFill="1" applyBorder="1" applyAlignment="1" applyProtection="1">
      <alignment horizontal="right"/>
    </xf>
    <xf numFmtId="165" fontId="11" fillId="5" borderId="1" xfId="0" applyNumberFormat="1" applyFont="1" applyFill="1" applyBorder="1" applyAlignment="1" applyProtection="1">
      <alignment horizontal="right"/>
    </xf>
    <xf numFmtId="0" fontId="6" fillId="0" borderId="0" xfId="0" applyFont="1" applyFill="1" applyBorder="1" applyProtection="1"/>
    <xf numFmtId="0" fontId="11" fillId="0" borderId="0" xfId="0" applyFont="1" applyFill="1" applyBorder="1" applyAlignment="1" applyProtection="1">
      <alignment horizontal="right"/>
    </xf>
    <xf numFmtId="0" fontId="2" fillId="0" borderId="0" xfId="0" applyFont="1" applyProtection="1"/>
    <xf numFmtId="0" fontId="0" fillId="5" borderId="1" xfId="0" applyFill="1" applyBorder="1" applyProtection="1"/>
    <xf numFmtId="165" fontId="10" fillId="5" borderId="1" xfId="13" applyFont="1" applyFill="1" applyBorder="1" applyProtection="1"/>
    <xf numFmtId="0" fontId="0" fillId="0" borderId="49" xfId="0" applyFill="1" applyBorder="1" applyProtection="1"/>
    <xf numFmtId="164" fontId="9" fillId="5" borderId="1" xfId="0" applyNumberFormat="1" applyFont="1" applyFill="1" applyBorder="1" applyAlignment="1" applyProtection="1">
      <alignment horizontal="center"/>
    </xf>
    <xf numFmtId="165" fontId="10" fillId="5" borderId="1" xfId="13" applyNumberFormat="1" applyFont="1" applyFill="1" applyBorder="1" applyAlignment="1" applyProtection="1">
      <alignment horizontal="right"/>
    </xf>
    <xf numFmtId="164" fontId="6" fillId="5" borderId="1" xfId="0" applyNumberFormat="1" applyFont="1" applyFill="1" applyBorder="1" applyAlignment="1" applyProtection="1">
      <alignment horizontal="center" vertical="center"/>
    </xf>
    <xf numFmtId="165" fontId="10" fillId="5" borderId="1" xfId="13" applyFont="1" applyFill="1" applyBorder="1" applyAlignment="1" applyProtection="1">
      <alignment horizontal="right"/>
    </xf>
    <xf numFmtId="0" fontId="0" fillId="0" borderId="50" xfId="0" applyFill="1" applyBorder="1" applyProtection="1"/>
    <xf numFmtId="0" fontId="0" fillId="0" borderId="51" xfId="0" applyFill="1" applyBorder="1" applyProtection="1"/>
    <xf numFmtId="165" fontId="10" fillId="5" borderId="1" xfId="0" applyNumberFormat="1" applyFont="1" applyFill="1" applyBorder="1" applyProtection="1"/>
    <xf numFmtId="166" fontId="11" fillId="5" borderId="1" xfId="0" applyNumberFormat="1" applyFont="1" applyFill="1" applyBorder="1" applyProtection="1"/>
    <xf numFmtId="0" fontId="10" fillId="2" borderId="36" xfId="0" applyFont="1" applyFill="1" applyBorder="1" applyAlignment="1" applyProtection="1">
      <alignment horizontal="center"/>
      <protection locked="0"/>
    </xf>
    <xf numFmtId="14" fontId="10" fillId="2" borderId="36" xfId="0" applyNumberFormat="1" applyFont="1" applyFill="1" applyBorder="1" applyAlignment="1" applyProtection="1">
      <alignment horizontal="center"/>
      <protection locked="0"/>
    </xf>
    <xf numFmtId="165" fontId="10" fillId="2" borderId="1" xfId="13" applyFont="1" applyFill="1" applyBorder="1" applyProtection="1">
      <protection locked="0"/>
    </xf>
    <xf numFmtId="167" fontId="10" fillId="2" borderId="1" xfId="0" applyNumberFormat="1" applyFont="1" applyFill="1" applyBorder="1" applyAlignment="1" applyProtection="1">
      <alignment horizontal="center"/>
      <protection locked="0"/>
    </xf>
    <xf numFmtId="165" fontId="10" fillId="2" borderId="1" xfId="0" applyNumberFormat="1" applyFont="1" applyFill="1" applyBorder="1" applyProtection="1">
      <protection locked="0"/>
    </xf>
    <xf numFmtId="1" fontId="10" fillId="5" borderId="1" xfId="0" applyNumberFormat="1" applyFont="1" applyFill="1" applyBorder="1" applyAlignment="1" applyProtection="1">
      <alignment horizontal="center"/>
    </xf>
    <xf numFmtId="0" fontId="0" fillId="3" borderId="49" xfId="0" applyFill="1" applyBorder="1" applyAlignment="1" applyProtection="1">
      <alignment horizontal="center"/>
    </xf>
    <xf numFmtId="0" fontId="0" fillId="3" borderId="49" xfId="0" applyFill="1" applyBorder="1" applyProtection="1"/>
    <xf numFmtId="0" fontId="0" fillId="3" borderId="50" xfId="0" applyFill="1" applyBorder="1" applyProtection="1"/>
    <xf numFmtId="167" fontId="10" fillId="5" borderId="1" xfId="0" applyNumberFormat="1" applyFont="1" applyFill="1" applyBorder="1" applyAlignment="1" applyProtection="1">
      <alignment horizontal="center"/>
    </xf>
    <xf numFmtId="0" fontId="10" fillId="5" borderId="1" xfId="0" applyFont="1" applyFill="1" applyBorder="1" applyProtection="1"/>
    <xf numFmtId="0" fontId="0" fillId="3" borderId="51" xfId="0" applyFill="1" applyBorder="1" applyProtection="1"/>
    <xf numFmtId="165" fontId="11" fillId="5" borderId="1" xfId="0" applyNumberFormat="1" applyFont="1" applyFill="1" applyBorder="1" applyProtection="1"/>
    <xf numFmtId="0" fontId="6" fillId="3" borderId="0" xfId="0" applyFont="1" applyFill="1" applyBorder="1" applyAlignment="1" applyProtection="1">
      <alignment vertical="center" wrapText="1"/>
    </xf>
    <xf numFmtId="165" fontId="15" fillId="5" borderId="1" xfId="0" applyNumberFormat="1" applyFont="1" applyFill="1" applyBorder="1" applyProtection="1"/>
    <xf numFmtId="165" fontId="15" fillId="5" borderId="1" xfId="0" applyNumberFormat="1" applyFont="1" applyFill="1" applyBorder="1" applyAlignment="1" applyProtection="1">
      <alignment vertical="center" wrapText="1"/>
    </xf>
    <xf numFmtId="0" fontId="10" fillId="3" borderId="0" xfId="0" applyFont="1" applyFill="1" applyBorder="1" applyAlignment="1" applyProtection="1">
      <alignment vertical="center" wrapText="1"/>
    </xf>
    <xf numFmtId="165" fontId="10" fillId="5" borderId="36" xfId="0" applyNumberFormat="1" applyFont="1" applyFill="1" applyBorder="1" applyProtection="1"/>
    <xf numFmtId="165" fontId="10" fillId="5" borderId="1" xfId="0" applyNumberFormat="1" applyFont="1" applyFill="1" applyBorder="1" applyAlignment="1" applyProtection="1">
      <alignment vertical="center" wrapText="1"/>
    </xf>
    <xf numFmtId="167" fontId="10" fillId="2" borderId="9" xfId="0" applyNumberFormat="1" applyFont="1" applyFill="1" applyBorder="1" applyAlignment="1" applyProtection="1">
      <alignment horizontal="center"/>
      <protection locked="0"/>
    </xf>
    <xf numFmtId="1" fontId="10" fillId="2" borderId="9" xfId="0" applyNumberFormat="1" applyFont="1" applyFill="1" applyBorder="1" applyAlignment="1" applyProtection="1">
      <alignment horizontal="center"/>
      <protection locked="0"/>
    </xf>
    <xf numFmtId="0" fontId="10" fillId="3" borderId="0" xfId="0" applyFont="1" applyFill="1" applyAlignment="1" applyProtection="1">
      <alignment horizontal="center"/>
    </xf>
    <xf numFmtId="0" fontId="10" fillId="3" borderId="0" xfId="0" applyFont="1" applyFill="1" applyProtection="1"/>
    <xf numFmtId="0" fontId="11" fillId="0" borderId="0" xfId="0" applyFont="1" applyFill="1" applyBorder="1" applyProtection="1"/>
    <xf numFmtId="0" fontId="5" fillId="0" borderId="0" xfId="0" applyFont="1" applyProtection="1"/>
    <xf numFmtId="0" fontId="6" fillId="5" borderId="1" xfId="0" applyFont="1" applyFill="1" applyBorder="1" applyProtection="1"/>
    <xf numFmtId="14" fontId="10" fillId="5" borderId="1" xfId="0" applyNumberFormat="1" applyFont="1" applyFill="1" applyBorder="1" applyAlignment="1" applyProtection="1">
      <alignment horizontal="center"/>
    </xf>
    <xf numFmtId="2" fontId="10" fillId="2" borderId="1" xfId="0" applyNumberFormat="1" applyFont="1" applyFill="1" applyBorder="1" applyAlignment="1" applyProtection="1">
      <alignment horizontal="center"/>
      <protection locked="0"/>
    </xf>
    <xf numFmtId="10" fontId="10" fillId="2" borderId="1" xfId="0" applyNumberFormat="1" applyFont="1" applyFill="1" applyBorder="1" applyAlignment="1" applyProtection="1">
      <alignment horizontal="center"/>
      <protection locked="0"/>
    </xf>
    <xf numFmtId="14" fontId="10" fillId="2" borderId="1" xfId="0" applyNumberFormat="1" applyFont="1" applyFill="1" applyBorder="1" applyAlignment="1" applyProtection="1">
      <alignment horizontal="center"/>
      <protection locked="0"/>
    </xf>
    <xf numFmtId="10" fontId="10" fillId="5" borderId="1" xfId="0" applyNumberFormat="1" applyFont="1" applyFill="1" applyBorder="1" applyAlignment="1" applyProtection="1">
      <alignment horizontal="center"/>
    </xf>
    <xf numFmtId="165" fontId="10" fillId="5" borderId="1" xfId="0" applyNumberFormat="1" applyFont="1" applyFill="1" applyBorder="1" applyAlignment="1" applyProtection="1">
      <alignment wrapText="1"/>
    </xf>
    <xf numFmtId="2" fontId="10" fillId="5" borderId="1" xfId="0" applyNumberFormat="1" applyFont="1" applyFill="1" applyBorder="1" applyAlignment="1" applyProtection="1">
      <alignment horizontal="center"/>
    </xf>
    <xf numFmtId="165" fontId="0" fillId="5" borderId="1" xfId="0" applyNumberFormat="1" applyFill="1" applyBorder="1" applyProtection="1"/>
    <xf numFmtId="0" fontId="10" fillId="5" borderId="52" xfId="0" applyFont="1" applyFill="1" applyBorder="1" applyProtection="1"/>
    <xf numFmtId="0" fontId="10" fillId="5" borderId="51" xfId="0" applyFont="1" applyFill="1" applyBorder="1" applyProtection="1"/>
    <xf numFmtId="0" fontId="10" fillId="5" borderId="27" xfId="0" applyFont="1" applyFill="1" applyBorder="1" applyProtection="1"/>
    <xf numFmtId="0" fontId="10" fillId="5" borderId="53" xfId="0" applyFont="1" applyFill="1" applyBorder="1" applyProtection="1"/>
    <xf numFmtId="0" fontId="10" fillId="5" borderId="46" xfId="0" applyFont="1" applyFill="1" applyBorder="1" applyProtection="1"/>
    <xf numFmtId="165" fontId="10" fillId="5" borderId="45" xfId="0" applyNumberFormat="1" applyFont="1" applyFill="1" applyBorder="1" applyProtection="1"/>
    <xf numFmtId="0" fontId="10" fillId="5" borderId="54" xfId="0" applyFont="1" applyFill="1" applyBorder="1" applyProtection="1"/>
    <xf numFmtId="0" fontId="10" fillId="5" borderId="44" xfId="0" applyFont="1" applyFill="1" applyBorder="1" applyProtection="1"/>
    <xf numFmtId="0" fontId="10" fillId="5" borderId="36" xfId="0" applyFont="1" applyFill="1" applyBorder="1" applyProtection="1"/>
    <xf numFmtId="0" fontId="6" fillId="5" borderId="55" xfId="0" applyFont="1" applyFill="1" applyBorder="1" applyAlignment="1" applyProtection="1">
      <alignment horizontal="center" vertical="center"/>
    </xf>
    <xf numFmtId="165" fontId="10" fillId="5" borderId="54" xfId="0" applyNumberFormat="1" applyFont="1" applyFill="1" applyBorder="1" applyProtection="1"/>
    <xf numFmtId="165" fontId="10" fillId="5" borderId="56" xfId="0" applyNumberFormat="1" applyFont="1" applyFill="1" applyBorder="1" applyProtection="1"/>
    <xf numFmtId="165" fontId="10" fillId="5" borderId="25" xfId="0" applyNumberFormat="1" applyFont="1" applyFill="1" applyBorder="1" applyProtection="1"/>
    <xf numFmtId="165" fontId="10" fillId="5" borderId="9" xfId="0" applyNumberFormat="1" applyFont="1" applyFill="1" applyBorder="1" applyProtection="1"/>
    <xf numFmtId="165" fontId="10" fillId="5" borderId="57" xfId="0" applyNumberFormat="1" applyFont="1" applyFill="1" applyBorder="1" applyProtection="1"/>
    <xf numFmtId="165" fontId="10" fillId="5" borderId="58" xfId="0" applyNumberFormat="1" applyFont="1" applyFill="1" applyBorder="1" applyAlignment="1" applyProtection="1">
      <alignment vertical="center"/>
    </xf>
    <xf numFmtId="165" fontId="10" fillId="5" borderId="51" xfId="0" applyNumberFormat="1" applyFont="1" applyFill="1" applyBorder="1" applyAlignment="1" applyProtection="1"/>
    <xf numFmtId="165" fontId="10" fillId="5" borderId="53" xfId="0" applyNumberFormat="1" applyFont="1" applyFill="1" applyBorder="1" applyProtection="1"/>
    <xf numFmtId="165" fontId="10" fillId="5" borderId="59" xfId="0" applyNumberFormat="1" applyFont="1" applyFill="1" applyBorder="1" applyAlignment="1" applyProtection="1">
      <alignment vertical="center"/>
    </xf>
    <xf numFmtId="165" fontId="10" fillId="5" borderId="46" xfId="0" applyNumberFormat="1" applyFont="1" applyFill="1" applyBorder="1" applyAlignment="1" applyProtection="1"/>
    <xf numFmtId="0" fontId="10" fillId="5" borderId="56" xfId="0" applyFont="1" applyFill="1" applyBorder="1" applyAlignment="1" applyProtection="1">
      <alignment vertical="center"/>
    </xf>
    <xf numFmtId="165" fontId="10" fillId="5" borderId="44" xfId="0" applyNumberFormat="1" applyFont="1" applyFill="1" applyBorder="1" applyAlignment="1" applyProtection="1"/>
    <xf numFmtId="165" fontId="11" fillId="5" borderId="9" xfId="0" applyNumberFormat="1" applyFont="1" applyFill="1" applyBorder="1" applyProtection="1"/>
    <xf numFmtId="165" fontId="11" fillId="5" borderId="60" xfId="0" applyNumberFormat="1" applyFont="1" applyFill="1" applyBorder="1" applyProtection="1"/>
    <xf numFmtId="165" fontId="11" fillId="5" borderId="25" xfId="0" applyNumberFormat="1" applyFont="1" applyFill="1" applyBorder="1" applyProtection="1"/>
    <xf numFmtId="0" fontId="14" fillId="0" borderId="0" xfId="0" applyFont="1" applyProtection="1"/>
    <xf numFmtId="0" fontId="10" fillId="3" borderId="0" xfId="0" applyFont="1" applyFill="1" applyBorder="1" applyProtection="1"/>
    <xf numFmtId="14" fontId="10" fillId="3" borderId="0" xfId="0" applyNumberFormat="1" applyFont="1" applyFill="1" applyBorder="1" applyProtection="1"/>
    <xf numFmtId="0" fontId="10" fillId="0" borderId="0" xfId="0" applyFont="1" applyProtection="1"/>
    <xf numFmtId="0" fontId="0" fillId="0" borderId="61" xfId="0" applyBorder="1" applyProtection="1"/>
    <xf numFmtId="0" fontId="11" fillId="2" borderId="1" xfId="0" applyFont="1" applyFill="1" applyBorder="1" applyAlignment="1" applyProtection="1">
      <alignment horizontal="center"/>
      <protection locked="0"/>
    </xf>
    <xf numFmtId="14" fontId="10" fillId="2" borderId="1" xfId="0" applyNumberFormat="1" applyFont="1" applyFill="1" applyBorder="1" applyAlignment="1" applyProtection="1">
      <alignment horizontal="left"/>
      <protection locked="0"/>
    </xf>
    <xf numFmtId="0" fontId="26" fillId="0" borderId="0" xfId="12" applyFont="1" applyProtection="1"/>
    <xf numFmtId="0" fontId="26" fillId="5" borderId="1" xfId="12" applyFont="1" applyFill="1" applyBorder="1" applyAlignment="1" applyProtection="1"/>
    <xf numFmtId="0" fontId="41" fillId="0" borderId="62" xfId="10" applyFont="1" applyBorder="1" applyProtection="1"/>
    <xf numFmtId="0" fontId="36" fillId="0" borderId="62" xfId="10" applyFont="1" applyBorder="1" applyAlignment="1" applyProtection="1">
      <alignment wrapText="1"/>
    </xf>
    <xf numFmtId="0" fontId="41" fillId="0" borderId="62" xfId="10" applyFont="1" applyBorder="1" applyAlignment="1" applyProtection="1">
      <alignment wrapText="1"/>
    </xf>
    <xf numFmtId="0" fontId="33" fillId="5" borderId="1" xfId="12" applyFont="1" applyFill="1" applyBorder="1" applyProtection="1"/>
    <xf numFmtId="0" fontId="18" fillId="0" borderId="0" xfId="12" applyFont="1" applyProtection="1"/>
    <xf numFmtId="165" fontId="10" fillId="5" borderId="55" xfId="0" applyNumberFormat="1" applyFont="1" applyFill="1" applyBorder="1" applyProtection="1"/>
    <xf numFmtId="2" fontId="10" fillId="2" borderId="1" xfId="0" applyNumberFormat="1" applyFont="1" applyFill="1" applyBorder="1" applyProtection="1">
      <protection locked="0"/>
    </xf>
    <xf numFmtId="165" fontId="10" fillId="2" borderId="36" xfId="0" applyNumberFormat="1" applyFont="1" applyFill="1" applyBorder="1" applyAlignment="1" applyProtection="1">
      <alignment horizontal="right"/>
      <protection locked="0"/>
    </xf>
    <xf numFmtId="165" fontId="10" fillId="2" borderId="36" xfId="3" applyNumberFormat="1" applyFont="1" applyFill="1" applyBorder="1" applyAlignment="1" applyProtection="1">
      <alignment horizontal="right"/>
      <protection locked="0"/>
    </xf>
    <xf numFmtId="165" fontId="10" fillId="2" borderId="1" xfId="0" applyNumberFormat="1" applyFont="1" applyFill="1" applyBorder="1" applyAlignment="1" applyProtection="1">
      <alignment horizontal="right"/>
      <protection locked="0"/>
    </xf>
    <xf numFmtId="165" fontId="10" fillId="2" borderId="1" xfId="3" applyNumberFormat="1" applyFont="1" applyFill="1" applyBorder="1" applyAlignment="1" applyProtection="1">
      <alignment horizontal="right"/>
      <protection locked="0"/>
    </xf>
    <xf numFmtId="165" fontId="17" fillId="0" borderId="0" xfId="0" applyNumberFormat="1" applyFont="1"/>
    <xf numFmtId="165" fontId="11" fillId="0" borderId="0" xfId="13" applyNumberFormat="1" applyFont="1" applyFill="1" applyBorder="1" applyAlignment="1" applyProtection="1">
      <alignment horizontal="right"/>
    </xf>
    <xf numFmtId="0" fontId="6" fillId="0" borderId="0" xfId="0" applyFont="1" applyFill="1" applyBorder="1" applyAlignment="1" applyProtection="1">
      <alignment vertical="center"/>
    </xf>
    <xf numFmtId="0" fontId="0" fillId="0" borderId="0" xfId="0" applyProtection="1"/>
    <xf numFmtId="0" fontId="10" fillId="0" borderId="0" xfId="0" applyFont="1" applyFill="1" applyBorder="1" applyAlignment="1" applyProtection="1">
      <alignment wrapText="1"/>
    </xf>
    <xf numFmtId="0" fontId="6" fillId="0" borderId="0" xfId="0" applyFont="1" applyFill="1" applyBorder="1" applyAlignment="1" applyProtection="1">
      <alignment vertical="center" wrapText="1"/>
    </xf>
    <xf numFmtId="165" fontId="10" fillId="0" borderId="0" xfId="0" applyNumberFormat="1" applyFont="1" applyFill="1" applyBorder="1" applyProtection="1"/>
    <xf numFmtId="0" fontId="10" fillId="2" borderId="1" xfId="0" applyFont="1" applyFill="1" applyBorder="1" applyAlignment="1" applyProtection="1">
      <alignment wrapText="1"/>
      <protection locked="0"/>
    </xf>
    <xf numFmtId="165" fontId="10" fillId="2" borderId="1" xfId="0" applyNumberFormat="1" applyFont="1" applyFill="1" applyBorder="1" applyAlignment="1" applyProtection="1">
      <alignment wrapText="1"/>
      <protection locked="0"/>
    </xf>
    <xf numFmtId="0" fontId="0" fillId="0" borderId="0" xfId="0" applyFill="1" applyBorder="1" applyProtection="1"/>
    <xf numFmtId="166" fontId="18" fillId="0" borderId="0" xfId="0" applyNumberFormat="1" applyFont="1" applyFill="1" applyBorder="1" applyAlignment="1" applyProtection="1">
      <alignment horizontal="left"/>
    </xf>
    <xf numFmtId="168" fontId="18" fillId="0" borderId="0" xfId="0" applyNumberFormat="1" applyFont="1" applyFill="1" applyBorder="1" applyAlignment="1" applyProtection="1">
      <alignment horizontal="left"/>
    </xf>
    <xf numFmtId="0" fontId="17" fillId="0" borderId="0" xfId="0" applyFont="1" applyFill="1" applyBorder="1" applyAlignment="1" applyProtection="1">
      <alignment horizontal="right"/>
    </xf>
    <xf numFmtId="0" fontId="19" fillId="0" borderId="0" xfId="0" applyFont="1" applyAlignment="1" applyProtection="1">
      <alignment horizontal="right" vertical="center" wrapText="1"/>
    </xf>
    <xf numFmtId="0" fontId="17" fillId="0" borderId="3" xfId="0" applyFont="1" applyBorder="1" applyAlignment="1" applyProtection="1"/>
    <xf numFmtId="0" fontId="6" fillId="5" borderId="1" xfId="0" applyFont="1" applyFill="1" applyBorder="1" applyAlignment="1" applyProtection="1">
      <alignment horizontal="center" vertical="center"/>
    </xf>
    <xf numFmtId="0" fontId="10" fillId="2" borderId="1" xfId="0" applyFont="1" applyFill="1" applyBorder="1" applyAlignment="1" applyProtection="1">
      <alignment horizontal="center"/>
      <protection locked="0"/>
    </xf>
    <xf numFmtId="0" fontId="6" fillId="5" borderId="9" xfId="0" applyFont="1" applyFill="1" applyBorder="1" applyAlignment="1" applyProtection="1">
      <alignment horizontal="center" vertical="center" wrapText="1"/>
    </xf>
    <xf numFmtId="0" fontId="6" fillId="5" borderId="9" xfId="0" applyFont="1" applyFill="1" applyBorder="1" applyAlignment="1" applyProtection="1">
      <alignment horizontal="center" vertical="center"/>
    </xf>
    <xf numFmtId="0" fontId="6" fillId="5" borderId="25" xfId="0" applyFont="1" applyFill="1" applyBorder="1" applyAlignment="1" applyProtection="1">
      <alignment horizontal="center" vertical="center"/>
    </xf>
    <xf numFmtId="0" fontId="10" fillId="5" borderId="1" xfId="0" applyFont="1" applyFill="1" applyBorder="1" applyAlignment="1" applyProtection="1">
      <alignment horizontal="center"/>
    </xf>
    <xf numFmtId="0" fontId="6" fillId="5" borderId="1" xfId="0" applyFont="1" applyFill="1" applyBorder="1" applyAlignment="1" applyProtection="1">
      <alignment horizontal="center" vertical="center" wrapText="1"/>
    </xf>
    <xf numFmtId="1" fontId="10" fillId="2" borderId="1" xfId="0" applyNumberFormat="1" applyFont="1" applyFill="1" applyBorder="1" applyAlignment="1" applyProtection="1">
      <alignment horizontal="center"/>
      <protection locked="0"/>
    </xf>
    <xf numFmtId="0" fontId="10" fillId="2" borderId="1" xfId="0" applyFont="1" applyFill="1" applyBorder="1" applyAlignment="1" applyProtection="1">
      <alignment horizontal="center" vertical="center"/>
      <protection locked="0"/>
    </xf>
    <xf numFmtId="0" fontId="6" fillId="5" borderId="1" xfId="0" applyFont="1" applyFill="1" applyBorder="1" applyAlignment="1" applyProtection="1">
      <alignment horizontal="center"/>
    </xf>
    <xf numFmtId="165" fontId="10" fillId="2" borderId="1" xfId="0" applyNumberFormat="1" applyFont="1" applyFill="1" applyBorder="1" applyAlignment="1" applyProtection="1">
      <alignment horizontal="center"/>
      <protection locked="0"/>
    </xf>
    <xf numFmtId="0" fontId="0" fillId="0" borderId="49" xfId="0" applyFill="1" applyBorder="1" applyAlignment="1" applyProtection="1">
      <alignment horizontal="center"/>
    </xf>
    <xf numFmtId="165" fontId="11" fillId="0" borderId="0" xfId="0" applyNumberFormat="1" applyFont="1" applyFill="1" applyBorder="1" applyProtection="1"/>
    <xf numFmtId="1" fontId="10" fillId="2" borderId="1" xfId="0" applyNumberFormat="1" applyFont="1" applyFill="1" applyBorder="1" applyAlignment="1" applyProtection="1">
      <alignment horizontal="center"/>
    </xf>
    <xf numFmtId="165" fontId="10" fillId="2" borderId="1" xfId="0" applyNumberFormat="1" applyFont="1" applyFill="1" applyBorder="1" applyProtection="1"/>
    <xf numFmtId="2" fontId="10" fillId="2" borderId="1" xfId="0" applyNumberFormat="1" applyFont="1" applyFill="1" applyBorder="1" applyProtection="1"/>
    <xf numFmtId="1" fontId="10" fillId="5" borderId="9" xfId="0" applyNumberFormat="1" applyFont="1" applyFill="1" applyBorder="1" applyAlignment="1" applyProtection="1">
      <alignment horizontal="center"/>
    </xf>
    <xf numFmtId="0" fontId="10" fillId="0" borderId="0" xfId="0" applyFont="1" applyFill="1" applyAlignment="1" applyProtection="1">
      <alignment horizontal="center"/>
    </xf>
    <xf numFmtId="0" fontId="11" fillId="0" borderId="50" xfId="0" applyFont="1" applyFill="1" applyBorder="1" applyAlignment="1" applyProtection="1"/>
    <xf numFmtId="0" fontId="10" fillId="0" borderId="50" xfId="0" applyFont="1" applyFill="1" applyBorder="1" applyAlignment="1" applyProtection="1">
      <alignment horizontal="center"/>
    </xf>
    <xf numFmtId="0" fontId="14" fillId="0" borderId="0" xfId="0" applyFont="1" applyFill="1" applyAlignment="1" applyProtection="1"/>
    <xf numFmtId="0" fontId="10" fillId="5" borderId="1" xfId="0" applyFont="1" applyFill="1" applyBorder="1" applyAlignment="1" applyProtection="1">
      <alignment horizontal="center" vertical="center"/>
    </xf>
    <xf numFmtId="0" fontId="11" fillId="3" borderId="0" xfId="0" applyFont="1" applyFill="1" applyBorder="1" applyProtection="1"/>
    <xf numFmtId="165" fontId="10" fillId="3" borderId="0" xfId="0" applyNumberFormat="1" applyFont="1" applyFill="1" applyBorder="1" applyProtection="1"/>
    <xf numFmtId="165" fontId="11" fillId="3" borderId="0" xfId="0" applyNumberFormat="1" applyFont="1" applyFill="1" applyBorder="1" applyProtection="1"/>
    <xf numFmtId="1" fontId="10" fillId="5" borderId="1" xfId="0" applyNumberFormat="1" applyFont="1" applyFill="1" applyBorder="1" applyProtection="1"/>
    <xf numFmtId="166" fontId="10" fillId="5" borderId="1" xfId="0" applyNumberFormat="1" applyFont="1" applyFill="1" applyBorder="1" applyProtection="1"/>
    <xf numFmtId="2" fontId="10" fillId="2" borderId="1" xfId="0" applyNumberFormat="1" applyFont="1" applyFill="1" applyBorder="1" applyAlignment="1" applyProtection="1">
      <alignment horizontal="center"/>
    </xf>
    <xf numFmtId="165" fontId="10" fillId="2" borderId="1" xfId="0" applyNumberFormat="1" applyFont="1" applyFill="1" applyBorder="1" applyAlignment="1" applyProtection="1">
      <alignment wrapText="1"/>
    </xf>
    <xf numFmtId="0" fontId="10" fillId="2" borderId="1" xfId="0" applyFont="1" applyFill="1" applyBorder="1" applyAlignment="1" applyProtection="1">
      <alignment wrapText="1"/>
    </xf>
    <xf numFmtId="0" fontId="10" fillId="0" borderId="0" xfId="0" applyFont="1" applyFill="1" applyBorder="1" applyAlignment="1" applyProtection="1">
      <alignment horizontal="left" vertical="center" wrapText="1"/>
    </xf>
    <xf numFmtId="10" fontId="35" fillId="2" borderId="1" xfId="12" applyNumberFormat="1" applyFont="1" applyFill="1" applyBorder="1" applyProtection="1"/>
    <xf numFmtId="0" fontId="7" fillId="0" borderId="0" xfId="12" applyProtection="1">
      <protection locked="0"/>
    </xf>
    <xf numFmtId="14" fontId="10" fillId="0" borderId="0" xfId="0" applyNumberFormat="1" applyFont="1" applyFill="1" applyBorder="1" applyAlignment="1" applyProtection="1">
      <alignment horizontal="center"/>
      <protection locked="0"/>
    </xf>
    <xf numFmtId="0" fontId="0" fillId="3" borderId="0" xfId="0" applyFill="1" applyProtection="1">
      <protection locked="0"/>
    </xf>
    <xf numFmtId="165" fontId="11" fillId="0" borderId="0" xfId="0" applyNumberFormat="1" applyFont="1" applyFill="1" applyBorder="1" applyAlignment="1" applyProtection="1">
      <alignment horizontal="center"/>
    </xf>
    <xf numFmtId="165" fontId="11" fillId="5" borderId="1" xfId="0" applyNumberFormat="1" applyFont="1" applyFill="1" applyBorder="1" applyAlignment="1" applyProtection="1">
      <alignment horizontal="center"/>
    </xf>
    <xf numFmtId="0" fontId="0" fillId="0" borderId="0" xfId="0" applyBorder="1" applyProtection="1"/>
    <xf numFmtId="0" fontId="6" fillId="0" borderId="0" xfId="0" applyFont="1" applyFill="1" applyBorder="1" applyAlignment="1" applyProtection="1">
      <alignment horizontal="center" vertical="center" wrapText="1"/>
    </xf>
    <xf numFmtId="14" fontId="26" fillId="0" borderId="0" xfId="12" applyNumberFormat="1" applyFont="1" applyProtection="1">
      <protection locked="0"/>
    </xf>
    <xf numFmtId="0" fontId="6" fillId="5" borderId="49" xfId="0" applyFont="1" applyFill="1" applyBorder="1" applyAlignment="1" applyProtection="1">
      <alignment horizontal="center" vertical="center"/>
    </xf>
    <xf numFmtId="0" fontId="6" fillId="5" borderId="9" xfId="0" applyFont="1" applyFill="1" applyBorder="1" applyAlignment="1" applyProtection="1">
      <alignment horizontal="left" vertical="center"/>
    </xf>
    <xf numFmtId="0" fontId="2" fillId="3" borderId="0" xfId="0" applyFont="1" applyFill="1" applyAlignment="1" applyProtection="1">
      <alignment horizontal="left"/>
    </xf>
    <xf numFmtId="16" fontId="2" fillId="3" borderId="0" xfId="0" applyNumberFormat="1" applyFont="1" applyFill="1" applyAlignment="1" applyProtection="1">
      <alignment horizontal="left"/>
    </xf>
    <xf numFmtId="3" fontId="10" fillId="2" borderId="1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Fill="1" applyBorder="1" applyAlignment="1" applyProtection="1">
      <alignment horizontal="center" vertical="center"/>
    </xf>
    <xf numFmtId="165" fontId="10" fillId="0" borderId="0" xfId="13" applyFont="1" applyFill="1" applyBorder="1" applyProtection="1"/>
    <xf numFmtId="0" fontId="6" fillId="0" borderId="0" xfId="0" applyFont="1" applyFill="1" applyBorder="1" applyAlignment="1" applyProtection="1">
      <alignment horizontal="center"/>
    </xf>
    <xf numFmtId="165" fontId="10" fillId="0" borderId="0" xfId="13" applyNumberFormat="1" applyFont="1" applyFill="1" applyBorder="1" applyAlignment="1" applyProtection="1">
      <alignment horizontal="right"/>
    </xf>
    <xf numFmtId="165" fontId="10" fillId="0" borderId="0" xfId="13" applyFont="1" applyFill="1" applyBorder="1" applyAlignment="1" applyProtection="1">
      <alignment horizontal="right"/>
    </xf>
    <xf numFmtId="165" fontId="11" fillId="0" borderId="0" xfId="0" applyNumberFormat="1" applyFont="1" applyFill="1" applyBorder="1" applyAlignment="1" applyProtection="1">
      <alignment horizontal="right"/>
    </xf>
    <xf numFmtId="14" fontId="10" fillId="0" borderId="0" xfId="0" applyNumberFormat="1" applyFont="1" applyFill="1" applyBorder="1" applyAlignment="1" applyProtection="1">
      <alignment horizontal="center"/>
    </xf>
    <xf numFmtId="0" fontId="10" fillId="0" borderId="62" xfId="0" applyFont="1" applyFill="1" applyBorder="1" applyAlignment="1" applyProtection="1">
      <alignment horizontal="left" vertical="center" wrapText="1"/>
    </xf>
    <xf numFmtId="171" fontId="10" fillId="2" borderId="9" xfId="0" applyNumberFormat="1" applyFont="1" applyFill="1" applyBorder="1" applyAlignment="1" applyProtection="1">
      <alignment horizontal="center"/>
      <protection locked="0"/>
    </xf>
    <xf numFmtId="166" fontId="35" fillId="5" borderId="35" xfId="10" applyNumberFormat="1" applyFont="1" applyFill="1" applyBorder="1" applyProtection="1"/>
    <xf numFmtId="0" fontId="10" fillId="2" borderId="1" xfId="0" applyFont="1" applyFill="1" applyBorder="1" applyProtection="1">
      <protection locked="0"/>
    </xf>
    <xf numFmtId="165" fontId="10" fillId="2" borderId="36" xfId="3" applyNumberFormat="1" applyFont="1" applyFill="1" applyBorder="1" applyAlignment="1" applyProtection="1">
      <alignment horizontal="center" vertical="center"/>
      <protection locked="0"/>
    </xf>
    <xf numFmtId="166" fontId="17" fillId="9" borderId="8" xfId="0" applyNumberFormat="1" applyFont="1" applyFill="1" applyBorder="1" applyAlignment="1" applyProtection="1">
      <alignment vertical="center" wrapText="1"/>
    </xf>
    <xf numFmtId="166" fontId="17" fillId="9" borderId="8" xfId="0" applyNumberFormat="1" applyFont="1" applyFill="1" applyBorder="1" applyAlignment="1" applyProtection="1"/>
    <xf numFmtId="0" fontId="10" fillId="2" borderId="1" xfId="0" applyNumberFormat="1" applyFont="1" applyFill="1" applyBorder="1" applyAlignment="1" applyProtection="1">
      <alignment horizontal="center"/>
      <protection locked="0"/>
    </xf>
    <xf numFmtId="0" fontId="46" fillId="3" borderId="0" xfId="0" applyFont="1" applyFill="1" applyProtection="1"/>
    <xf numFmtId="4" fontId="0" fillId="2" borderId="1" xfId="0" applyNumberFormat="1" applyFill="1" applyBorder="1" applyProtection="1">
      <protection locked="0"/>
    </xf>
    <xf numFmtId="166" fontId="35" fillId="10" borderId="1" xfId="10" applyNumberFormat="1" applyFont="1" applyFill="1" applyBorder="1" applyProtection="1">
      <protection locked="0"/>
    </xf>
    <xf numFmtId="166" fontId="35" fillId="10" borderId="1" xfId="10" applyNumberFormat="1" applyFont="1" applyFill="1" applyBorder="1" applyProtection="1"/>
    <xf numFmtId="0" fontId="6" fillId="5" borderId="1" xfId="0" applyFont="1" applyFill="1" applyBorder="1" applyAlignment="1" applyProtection="1">
      <alignment horizontal="center" vertical="center" wrapText="1"/>
    </xf>
    <xf numFmtId="0" fontId="6" fillId="5" borderId="1" xfId="0" applyFont="1" applyFill="1" applyBorder="1" applyAlignment="1" applyProtection="1">
      <alignment horizontal="center" vertical="center"/>
    </xf>
    <xf numFmtId="0" fontId="2" fillId="3" borderId="0" xfId="0" applyFont="1" applyFill="1" applyAlignment="1" applyProtection="1"/>
    <xf numFmtId="0" fontId="0" fillId="2" borderId="9" xfId="0" applyFill="1" applyBorder="1" applyAlignment="1" applyProtection="1">
      <alignment horizontal="left"/>
      <protection locked="0"/>
    </xf>
    <xf numFmtId="0" fontId="0" fillId="2" borderId="49" xfId="0" applyFill="1" applyBorder="1" applyAlignment="1" applyProtection="1">
      <alignment horizontal="left"/>
      <protection locked="0"/>
    </xf>
    <xf numFmtId="0" fontId="0" fillId="2" borderId="25" xfId="0" applyFill="1" applyBorder="1" applyAlignment="1" applyProtection="1">
      <alignment horizontal="left"/>
      <protection locked="0"/>
    </xf>
    <xf numFmtId="0" fontId="2" fillId="5" borderId="1" xfId="0" applyFont="1" applyFill="1" applyBorder="1" applyAlignment="1" applyProtection="1"/>
    <xf numFmtId="0" fontId="3" fillId="3" borderId="0" xfId="0" applyFont="1" applyFill="1" applyBorder="1" applyAlignment="1" applyProtection="1">
      <alignment horizontal="center" vertical="center" wrapText="1"/>
    </xf>
    <xf numFmtId="0" fontId="2" fillId="3" borderId="0" xfId="0" applyFont="1" applyFill="1" applyBorder="1" applyAlignment="1" applyProtection="1">
      <alignment horizontal="center" vertical="center" wrapText="1"/>
    </xf>
    <xf numFmtId="0" fontId="2" fillId="5" borderId="27" xfId="0" applyFont="1" applyFill="1" applyBorder="1" applyAlignment="1" applyProtection="1"/>
    <xf numFmtId="0" fontId="10" fillId="2" borderId="1" xfId="0" applyFont="1" applyFill="1" applyBorder="1" applyAlignment="1" applyProtection="1">
      <protection locked="0"/>
    </xf>
    <xf numFmtId="0" fontId="10" fillId="0" borderId="1" xfId="0" applyFont="1" applyBorder="1" applyAlignment="1" applyProtection="1">
      <protection locked="0"/>
    </xf>
    <xf numFmtId="0" fontId="10" fillId="2" borderId="1" xfId="0" applyFont="1" applyFill="1" applyBorder="1" applyAlignment="1" applyProtection="1">
      <alignment horizontal="center"/>
      <protection locked="0"/>
    </xf>
    <xf numFmtId="0" fontId="6" fillId="5" borderId="9" xfId="0" applyFont="1" applyFill="1" applyBorder="1" applyAlignment="1" applyProtection="1">
      <alignment horizontal="center" vertical="center" wrapText="1"/>
    </xf>
    <xf numFmtId="0" fontId="6" fillId="5" borderId="49" xfId="0" applyFont="1" applyFill="1" applyBorder="1" applyAlignment="1" applyProtection="1">
      <alignment horizontal="center" vertical="center" wrapText="1"/>
    </xf>
    <xf numFmtId="0" fontId="6" fillId="5" borderId="25" xfId="0" applyFont="1" applyFill="1" applyBorder="1" applyAlignment="1" applyProtection="1">
      <alignment horizontal="center" vertical="center" wrapText="1"/>
    </xf>
    <xf numFmtId="0" fontId="6" fillId="5" borderId="1" xfId="0" applyFont="1" applyFill="1" applyBorder="1" applyAlignment="1" applyProtection="1">
      <alignment horizontal="center" vertical="center" wrapText="1"/>
    </xf>
    <xf numFmtId="0" fontId="0" fillId="0" borderId="1" xfId="0" applyBorder="1" applyAlignment="1"/>
    <xf numFmtId="0" fontId="10" fillId="2" borderId="52" xfId="0" applyFont="1" applyFill="1" applyBorder="1" applyAlignment="1" applyProtection="1">
      <alignment horizontal="left" vertical="top" wrapText="1"/>
      <protection locked="0"/>
    </xf>
    <xf numFmtId="0" fontId="10" fillId="2" borderId="50" xfId="0" applyFont="1" applyFill="1" applyBorder="1" applyAlignment="1" applyProtection="1">
      <alignment horizontal="left" vertical="top" wrapText="1"/>
      <protection locked="0"/>
    </xf>
    <xf numFmtId="0" fontId="10" fillId="2" borderId="51" xfId="0" applyFont="1" applyFill="1" applyBorder="1" applyAlignment="1" applyProtection="1">
      <alignment horizontal="left" vertical="top" wrapText="1"/>
      <protection locked="0"/>
    </xf>
    <xf numFmtId="0" fontId="10" fillId="2" borderId="53" xfId="0" applyFont="1" applyFill="1" applyBorder="1" applyAlignment="1" applyProtection="1">
      <alignment horizontal="left" vertical="top" wrapText="1"/>
      <protection locked="0"/>
    </xf>
    <xf numFmtId="0" fontId="10" fillId="2" borderId="0" xfId="0" applyFont="1" applyFill="1" applyAlignment="1" applyProtection="1">
      <alignment horizontal="left" vertical="top" wrapText="1"/>
      <protection locked="0"/>
    </xf>
    <xf numFmtId="0" fontId="10" fillId="2" borderId="46" xfId="0" applyFont="1" applyFill="1" applyBorder="1" applyAlignment="1" applyProtection="1">
      <alignment horizontal="left" vertical="top" wrapText="1"/>
      <protection locked="0"/>
    </xf>
    <xf numFmtId="0" fontId="10" fillId="2" borderId="54" xfId="0" applyFont="1" applyFill="1" applyBorder="1" applyAlignment="1" applyProtection="1">
      <alignment horizontal="left" vertical="top" wrapText="1"/>
      <protection locked="0"/>
    </xf>
    <xf numFmtId="0" fontId="10" fillId="2" borderId="62" xfId="0" applyFont="1" applyFill="1" applyBorder="1" applyAlignment="1" applyProtection="1">
      <alignment horizontal="left" vertical="top" wrapText="1"/>
      <protection locked="0"/>
    </xf>
    <xf numFmtId="0" fontId="10" fillId="2" borderId="44" xfId="0" applyFont="1" applyFill="1" applyBorder="1" applyAlignment="1" applyProtection="1">
      <alignment horizontal="left" vertical="top" wrapText="1"/>
      <protection locked="0"/>
    </xf>
    <xf numFmtId="0" fontId="10" fillId="2" borderId="9" xfId="0" applyFont="1" applyFill="1" applyBorder="1" applyAlignment="1" applyProtection="1">
      <alignment horizontal="center" vertical="center"/>
      <protection locked="0"/>
    </xf>
    <xf numFmtId="0" fontId="10" fillId="2" borderId="25" xfId="0" applyFont="1" applyFill="1" applyBorder="1" applyAlignment="1" applyProtection="1">
      <alignment horizontal="center" vertical="center"/>
      <protection locked="0"/>
    </xf>
    <xf numFmtId="0" fontId="6" fillId="5" borderId="9" xfId="0" applyFont="1" applyFill="1" applyBorder="1" applyAlignment="1" applyProtection="1">
      <alignment horizontal="left" vertical="center"/>
    </xf>
    <xf numFmtId="0" fontId="6" fillId="5" borderId="49" xfId="0" applyFont="1" applyFill="1" applyBorder="1" applyAlignment="1" applyProtection="1">
      <alignment horizontal="left" vertical="center"/>
    </xf>
    <xf numFmtId="0" fontId="0" fillId="0" borderId="49" xfId="0" applyBorder="1" applyAlignment="1"/>
    <xf numFmtId="0" fontId="0" fillId="0" borderId="25" xfId="0" applyBorder="1" applyAlignment="1"/>
    <xf numFmtId="0" fontId="0" fillId="0" borderId="50" xfId="0" applyBorder="1" applyAlignment="1" applyProtection="1">
      <alignment horizontal="left" vertical="top" wrapText="1"/>
      <protection locked="0"/>
    </xf>
    <xf numFmtId="0" fontId="0" fillId="0" borderId="51" xfId="0" applyBorder="1" applyAlignment="1" applyProtection="1">
      <alignment horizontal="left" vertical="top" wrapText="1"/>
      <protection locked="0"/>
    </xf>
    <xf numFmtId="0" fontId="10" fillId="2" borderId="0" xfId="0" applyFont="1" applyFill="1" applyBorder="1" applyAlignment="1" applyProtection="1">
      <alignment horizontal="left" vertical="top" wrapText="1"/>
      <protection locked="0"/>
    </xf>
    <xf numFmtId="0" fontId="0" fillId="0" borderId="0" xfId="0" applyBorder="1" applyAlignment="1" applyProtection="1">
      <alignment horizontal="left" vertical="top" wrapText="1"/>
      <protection locked="0"/>
    </xf>
    <xf numFmtId="0" fontId="0" fillId="0" borderId="46" xfId="0" applyBorder="1" applyAlignment="1" applyProtection="1">
      <alignment horizontal="left" vertical="top" wrapText="1"/>
      <protection locked="0"/>
    </xf>
    <xf numFmtId="0" fontId="0" fillId="0" borderId="62" xfId="0" applyBorder="1" applyAlignment="1" applyProtection="1">
      <alignment horizontal="left" vertical="top" wrapText="1"/>
      <protection locked="0"/>
    </xf>
    <xf numFmtId="0" fontId="0" fillId="0" borderId="44" xfId="0" applyBorder="1" applyAlignment="1" applyProtection="1">
      <alignment horizontal="left" vertical="top" wrapText="1"/>
      <protection locked="0"/>
    </xf>
    <xf numFmtId="0" fontId="6" fillId="5" borderId="1" xfId="0" applyFont="1" applyFill="1" applyBorder="1" applyAlignment="1" applyProtection="1">
      <alignment horizontal="center" vertical="center"/>
    </xf>
    <xf numFmtId="0" fontId="6" fillId="5" borderId="9" xfId="0" applyFont="1" applyFill="1" applyBorder="1" applyAlignment="1" applyProtection="1">
      <alignment horizontal="center"/>
    </xf>
    <xf numFmtId="0" fontId="0" fillId="0" borderId="25" xfId="0" applyBorder="1" applyAlignment="1" applyProtection="1">
      <alignment horizontal="center"/>
    </xf>
    <xf numFmtId="166" fontId="10" fillId="5" borderId="9" xfId="13" applyNumberFormat="1" applyFont="1" applyFill="1" applyBorder="1" applyAlignment="1" applyProtection="1">
      <alignment horizontal="center"/>
    </xf>
    <xf numFmtId="166" fontId="0" fillId="0" borderId="25" xfId="0" applyNumberFormat="1" applyBorder="1" applyAlignment="1" applyProtection="1">
      <alignment horizontal="center"/>
    </xf>
    <xf numFmtId="0" fontId="6" fillId="5" borderId="9" xfId="0" applyFont="1" applyFill="1" applyBorder="1" applyAlignment="1" applyProtection="1">
      <alignment horizontal="center" vertical="center"/>
    </xf>
    <xf numFmtId="0" fontId="0" fillId="0" borderId="25" xfId="0" applyBorder="1" applyAlignment="1" applyProtection="1">
      <alignment horizontal="center" vertical="center"/>
    </xf>
    <xf numFmtId="166" fontId="10" fillId="5" borderId="25" xfId="13" applyNumberFormat="1" applyFont="1" applyFill="1" applyBorder="1" applyAlignment="1" applyProtection="1">
      <alignment horizontal="center"/>
    </xf>
    <xf numFmtId="0" fontId="11" fillId="5" borderId="1" xfId="0" applyFont="1" applyFill="1" applyBorder="1" applyAlignment="1" applyProtection="1">
      <alignment horizontal="center"/>
    </xf>
    <xf numFmtId="165" fontId="11" fillId="5" borderId="1" xfId="0" applyNumberFormat="1" applyFont="1" applyFill="1" applyBorder="1" applyAlignment="1" applyProtection="1">
      <alignment horizontal="center"/>
    </xf>
    <xf numFmtId="0" fontId="10" fillId="2" borderId="1" xfId="0" applyFont="1" applyFill="1" applyBorder="1" applyAlignment="1" applyProtection="1">
      <alignment horizontal="center" vertical="center"/>
      <protection locked="0"/>
    </xf>
    <xf numFmtId="0" fontId="0" fillId="0" borderId="25" xfId="0" applyBorder="1" applyAlignment="1" applyProtection="1">
      <alignment horizontal="center" vertical="center"/>
      <protection locked="0"/>
    </xf>
    <xf numFmtId="0" fontId="10" fillId="2" borderId="9" xfId="0" applyFont="1" applyFill="1" applyBorder="1" applyAlignment="1" applyProtection="1">
      <alignment horizontal="left"/>
      <protection locked="0"/>
    </xf>
    <xf numFmtId="0" fontId="10" fillId="2" borderId="25" xfId="0" applyFont="1" applyFill="1" applyBorder="1" applyAlignment="1" applyProtection="1">
      <alignment horizontal="left"/>
      <protection locked="0"/>
    </xf>
    <xf numFmtId="0" fontId="11" fillId="0" borderId="0" xfId="0" applyFont="1" applyFill="1" applyBorder="1" applyAlignment="1" applyProtection="1">
      <alignment horizontal="center"/>
    </xf>
    <xf numFmtId="165" fontId="11" fillId="0" borderId="0" xfId="0" applyNumberFormat="1" applyFont="1" applyFill="1" applyBorder="1" applyAlignment="1" applyProtection="1">
      <alignment horizontal="center"/>
    </xf>
    <xf numFmtId="0" fontId="9" fillId="5" borderId="1" xfId="0" applyFont="1" applyFill="1" applyBorder="1" applyAlignment="1" applyProtection="1">
      <alignment horizontal="center" vertical="center"/>
    </xf>
    <xf numFmtId="0" fontId="0" fillId="0" borderId="25" xfId="0" applyBorder="1" applyAlignment="1">
      <alignment horizontal="center" vertical="center" wrapText="1"/>
    </xf>
    <xf numFmtId="0" fontId="6" fillId="5" borderId="25" xfId="0" applyFont="1" applyFill="1" applyBorder="1" applyAlignment="1" applyProtection="1">
      <alignment horizontal="center" vertical="center"/>
    </xf>
    <xf numFmtId="0" fontId="0" fillId="0" borderId="51" xfId="0" applyBorder="1" applyAlignment="1" applyProtection="1">
      <protection locked="0"/>
    </xf>
    <xf numFmtId="0" fontId="0" fillId="0" borderId="46" xfId="0" applyBorder="1" applyAlignment="1" applyProtection="1">
      <protection locked="0"/>
    </xf>
    <xf numFmtId="0" fontId="0" fillId="0" borderId="44" xfId="0" applyBorder="1" applyAlignment="1" applyProtection="1">
      <protection locked="0"/>
    </xf>
    <xf numFmtId="0" fontId="6" fillId="5" borderId="49" xfId="0" applyFont="1" applyFill="1" applyBorder="1" applyAlignment="1" applyProtection="1">
      <alignment horizontal="center" vertical="center"/>
    </xf>
    <xf numFmtId="0" fontId="19" fillId="0" borderId="0" xfId="0" applyFont="1" applyFill="1" applyAlignment="1" applyProtection="1">
      <alignment horizontal="left" wrapText="1"/>
    </xf>
    <xf numFmtId="0" fontId="18" fillId="0" borderId="0" xfId="0" applyFont="1" applyFill="1" applyAlignment="1" applyProtection="1">
      <alignment horizontal="left" wrapText="1"/>
    </xf>
    <xf numFmtId="0" fontId="17" fillId="0" borderId="3" xfId="0" applyFont="1" applyFill="1" applyBorder="1" applyAlignment="1" applyProtection="1">
      <alignment horizontal="center" vertical="center" wrapText="1"/>
    </xf>
    <xf numFmtId="0" fontId="18" fillId="0" borderId="63" xfId="0" applyFont="1" applyFill="1" applyBorder="1" applyAlignment="1" applyProtection="1">
      <alignment horizontal="center" vertical="center" wrapText="1"/>
    </xf>
    <xf numFmtId="0" fontId="18" fillId="0" borderId="0" xfId="0" applyFont="1" applyFill="1" applyBorder="1" applyAlignment="1" applyProtection="1">
      <alignment horizontal="center" vertical="center" wrapText="1"/>
    </xf>
    <xf numFmtId="0" fontId="18" fillId="0" borderId="32" xfId="0" applyFont="1" applyFill="1" applyBorder="1" applyAlignment="1" applyProtection="1">
      <alignment horizontal="center" vertical="center" wrapText="1"/>
    </xf>
    <xf numFmtId="0" fontId="19" fillId="2" borderId="69" xfId="0" applyFont="1" applyFill="1" applyBorder="1" applyAlignment="1" applyProtection="1">
      <alignment horizontal="right" vertical="center" wrapText="1"/>
    </xf>
    <xf numFmtId="0" fontId="19" fillId="2" borderId="50" xfId="0" applyFont="1" applyFill="1" applyBorder="1" applyAlignment="1" applyProtection="1">
      <alignment horizontal="right" vertical="center" wrapText="1"/>
    </xf>
    <xf numFmtId="0" fontId="19" fillId="2" borderId="51" xfId="0" applyFont="1" applyFill="1" applyBorder="1" applyAlignment="1" applyProtection="1">
      <alignment horizontal="right" vertical="center" wrapText="1"/>
    </xf>
    <xf numFmtId="0" fontId="19" fillId="2" borderId="68" xfId="0" applyFont="1" applyFill="1" applyBorder="1" applyAlignment="1" applyProtection="1">
      <alignment horizontal="right" vertical="center" wrapText="1"/>
    </xf>
    <xf numFmtId="0" fontId="19" fillId="2" borderId="61" xfId="0" applyFont="1" applyFill="1" applyBorder="1" applyAlignment="1" applyProtection="1">
      <alignment horizontal="right" vertical="center" wrapText="1"/>
    </xf>
    <xf numFmtId="0" fontId="19" fillId="2" borderId="70" xfId="0" applyFont="1" applyFill="1" applyBorder="1" applyAlignment="1" applyProtection="1">
      <alignment horizontal="right" vertical="center" wrapText="1"/>
    </xf>
    <xf numFmtId="0" fontId="17" fillId="0" borderId="0" xfId="0" applyFont="1" applyFill="1" applyBorder="1" applyAlignment="1" applyProtection="1">
      <alignment horizontal="right" vertical="center" wrapText="1"/>
    </xf>
    <xf numFmtId="0" fontId="17" fillId="0" borderId="66" xfId="0" applyFont="1" applyBorder="1" applyAlignment="1" applyProtection="1">
      <alignment horizontal="center"/>
    </xf>
    <xf numFmtId="0" fontId="17" fillId="0" borderId="3" xfId="0" applyFont="1" applyBorder="1" applyAlignment="1" applyProtection="1">
      <alignment horizontal="center"/>
    </xf>
    <xf numFmtId="0" fontId="17" fillId="0" borderId="31" xfId="0" applyFont="1" applyBorder="1" applyAlignment="1" applyProtection="1">
      <alignment horizontal="center"/>
    </xf>
    <xf numFmtId="0" fontId="17" fillId="0" borderId="64" xfId="0" applyFont="1" applyBorder="1" applyAlignment="1" applyProtection="1">
      <alignment horizontal="center"/>
    </xf>
    <xf numFmtId="0" fontId="17" fillId="0" borderId="65" xfId="0" applyFont="1" applyBorder="1" applyAlignment="1" applyProtection="1">
      <alignment horizontal="center"/>
    </xf>
    <xf numFmtId="0" fontId="19" fillId="0" borderId="0" xfId="0" applyFont="1" applyFill="1" applyBorder="1" applyAlignment="1" applyProtection="1">
      <alignment horizontal="right" vertical="center" wrapText="1"/>
    </xf>
    <xf numFmtId="166" fontId="19" fillId="0" borderId="0" xfId="0" applyNumberFormat="1" applyFont="1" applyFill="1" applyBorder="1" applyAlignment="1" applyProtection="1">
      <alignment horizontal="right" vertical="center"/>
    </xf>
    <xf numFmtId="166" fontId="19" fillId="0" borderId="0" xfId="0" applyNumberFormat="1" applyFont="1" applyFill="1" applyBorder="1" applyAlignment="1" applyProtection="1">
      <alignment horizontal="center" vertical="center"/>
    </xf>
    <xf numFmtId="0" fontId="19" fillId="0" borderId="0" xfId="0" applyFont="1" applyFill="1" applyBorder="1" applyAlignment="1" applyProtection="1">
      <alignment horizontal="center" vertical="center"/>
    </xf>
    <xf numFmtId="0" fontId="19" fillId="0" borderId="62" xfId="0" applyFont="1" applyBorder="1" applyAlignment="1" applyProtection="1">
      <alignment horizontal="center"/>
    </xf>
    <xf numFmtId="0" fontId="19" fillId="0" borderId="66" xfId="0" applyFont="1" applyBorder="1" applyAlignment="1" applyProtection="1">
      <alignment horizontal="center"/>
    </xf>
    <xf numFmtId="0" fontId="19" fillId="0" borderId="3" xfId="0" applyFont="1" applyBorder="1" applyAlignment="1" applyProtection="1">
      <alignment horizontal="center"/>
    </xf>
    <xf numFmtId="0" fontId="19" fillId="0" borderId="43" xfId="0" applyFont="1" applyBorder="1" applyAlignment="1" applyProtection="1">
      <alignment horizontal="center"/>
    </xf>
    <xf numFmtId="1" fontId="19" fillId="6" borderId="6" xfId="0" applyNumberFormat="1" applyFont="1" applyFill="1" applyBorder="1" applyAlignment="1" applyProtection="1">
      <alignment horizontal="center"/>
      <protection locked="0"/>
    </xf>
    <xf numFmtId="1" fontId="19" fillId="6" borderId="4" xfId="0" applyNumberFormat="1" applyFont="1" applyFill="1" applyBorder="1" applyAlignment="1" applyProtection="1">
      <alignment horizontal="center"/>
      <protection locked="0"/>
    </xf>
    <xf numFmtId="166" fontId="19" fillId="2" borderId="1" xfId="0" applyNumberFormat="1" applyFont="1" applyFill="1" applyBorder="1" applyAlignment="1" applyProtection="1">
      <alignment horizontal="center"/>
    </xf>
    <xf numFmtId="166" fontId="19" fillId="2" borderId="8" xfId="0" applyNumberFormat="1" applyFont="1" applyFill="1" applyBorder="1" applyAlignment="1" applyProtection="1">
      <alignment horizontal="center"/>
    </xf>
    <xf numFmtId="0" fontId="17" fillId="0" borderId="11" xfId="0" applyFont="1" applyFill="1" applyBorder="1" applyAlignment="1" applyProtection="1">
      <alignment horizontal="right" vertical="center" wrapText="1"/>
    </xf>
    <xf numFmtId="0" fontId="17" fillId="0" borderId="49" xfId="0" applyFont="1" applyFill="1" applyBorder="1" applyAlignment="1" applyProtection="1">
      <alignment horizontal="right" vertical="center" wrapText="1"/>
    </xf>
    <xf numFmtId="0" fontId="17" fillId="0" borderId="25" xfId="0" applyFont="1" applyFill="1" applyBorder="1" applyAlignment="1" applyProtection="1">
      <alignment horizontal="right" vertical="center" wrapText="1"/>
    </xf>
    <xf numFmtId="0" fontId="8" fillId="6" borderId="11" xfId="0" applyFont="1" applyFill="1" applyBorder="1" applyAlignment="1" applyProtection="1">
      <protection locked="0"/>
    </xf>
    <xf numFmtId="0" fontId="8" fillId="6" borderId="25" xfId="0" applyFont="1" applyFill="1" applyBorder="1" applyAlignment="1" applyProtection="1">
      <protection locked="0"/>
    </xf>
    <xf numFmtId="0" fontId="17" fillId="6" borderId="66" xfId="0" applyFont="1" applyFill="1" applyBorder="1" applyAlignment="1" applyProtection="1">
      <alignment horizontal="center" wrapText="1"/>
    </xf>
    <xf numFmtId="0" fontId="17" fillId="6" borderId="3" xfId="0" applyFont="1" applyFill="1" applyBorder="1" applyAlignment="1" applyProtection="1">
      <alignment horizontal="center" wrapText="1"/>
    </xf>
    <xf numFmtId="0" fontId="17" fillId="6" borderId="43" xfId="0" applyFont="1" applyFill="1" applyBorder="1" applyAlignment="1" applyProtection="1">
      <alignment horizontal="center" wrapText="1"/>
    </xf>
    <xf numFmtId="0" fontId="17" fillId="6" borderId="63" xfId="0" applyFont="1" applyFill="1" applyBorder="1" applyAlignment="1" applyProtection="1">
      <alignment horizontal="center" wrapText="1"/>
    </xf>
    <xf numFmtId="0" fontId="17" fillId="6" borderId="0" xfId="0" applyFont="1" applyFill="1" applyBorder="1" applyAlignment="1" applyProtection="1">
      <alignment horizontal="center" wrapText="1"/>
    </xf>
    <xf numFmtId="0" fontId="17" fillId="6" borderId="32" xfId="0" applyFont="1" applyFill="1" applyBorder="1" applyAlignment="1" applyProtection="1">
      <alignment horizontal="center" wrapText="1"/>
    </xf>
    <xf numFmtId="0" fontId="17" fillId="6" borderId="63" xfId="0" applyFont="1" applyFill="1" applyBorder="1" applyAlignment="1" applyProtection="1">
      <alignment horizontal="right" vertical="center" wrapText="1"/>
    </xf>
    <xf numFmtId="0" fontId="17" fillId="6" borderId="0" xfId="0" applyFont="1" applyFill="1" applyBorder="1" applyAlignment="1" applyProtection="1">
      <alignment horizontal="right" vertical="center" wrapText="1"/>
    </xf>
    <xf numFmtId="0" fontId="17" fillId="6" borderId="32" xfId="0" applyFont="1" applyFill="1" applyBorder="1" applyAlignment="1" applyProtection="1">
      <alignment horizontal="right" vertical="center" wrapText="1"/>
    </xf>
    <xf numFmtId="0" fontId="22" fillId="6" borderId="68" xfId="0" applyFont="1" applyFill="1" applyBorder="1" applyAlignment="1" applyProtection="1">
      <alignment horizontal="center"/>
    </xf>
    <xf numFmtId="0" fontId="22" fillId="6" borderId="61" xfId="0" applyFont="1" applyFill="1" applyBorder="1" applyAlignment="1" applyProtection="1">
      <alignment horizontal="center"/>
    </xf>
    <xf numFmtId="0" fontId="22" fillId="6" borderId="38" xfId="0" applyFont="1" applyFill="1" applyBorder="1" applyAlignment="1" applyProtection="1">
      <alignment horizontal="center"/>
    </xf>
    <xf numFmtId="0" fontId="17" fillId="6" borderId="15" xfId="0" applyFont="1" applyFill="1" applyBorder="1" applyAlignment="1" applyProtection="1">
      <alignment horizontal="center"/>
      <protection locked="0"/>
    </xf>
    <xf numFmtId="0" fontId="17" fillId="6" borderId="13" xfId="0" applyFont="1" applyFill="1" applyBorder="1" applyAlignment="1" applyProtection="1">
      <alignment horizontal="center"/>
      <protection locked="0"/>
    </xf>
    <xf numFmtId="0" fontId="19" fillId="2" borderId="28" xfId="0" applyFont="1" applyFill="1" applyBorder="1" applyAlignment="1" applyProtection="1">
      <alignment horizontal="center" vertical="center" wrapText="1"/>
    </xf>
    <xf numFmtId="0" fontId="19" fillId="2" borderId="65" xfId="0" applyFont="1" applyFill="1" applyBorder="1" applyAlignment="1" applyProtection="1">
      <alignment horizontal="center" vertical="center"/>
    </xf>
    <xf numFmtId="166" fontId="19" fillId="2" borderId="71" xfId="0" applyNumberFormat="1" applyFont="1" applyFill="1" applyBorder="1" applyAlignment="1" applyProtection="1">
      <alignment horizontal="right" vertical="center"/>
    </xf>
    <xf numFmtId="166" fontId="19" fillId="2" borderId="33" xfId="0" applyNumberFormat="1" applyFont="1" applyFill="1" applyBorder="1" applyAlignment="1" applyProtection="1">
      <alignment horizontal="right" vertical="center"/>
    </xf>
    <xf numFmtId="0" fontId="19" fillId="0" borderId="0" xfId="0" applyFont="1" applyFill="1" applyBorder="1" applyAlignment="1" applyProtection="1">
      <alignment horizontal="center" wrapText="1"/>
    </xf>
    <xf numFmtId="166" fontId="19" fillId="2" borderId="5" xfId="0" applyNumberFormat="1" applyFont="1" applyFill="1" applyBorder="1" applyAlignment="1" applyProtection="1">
      <alignment horizontal="center"/>
    </xf>
    <xf numFmtId="166" fontId="19" fillId="2" borderId="4" xfId="0" applyNumberFormat="1" applyFont="1" applyFill="1" applyBorder="1" applyAlignment="1" applyProtection="1">
      <alignment horizontal="center"/>
    </xf>
    <xf numFmtId="4" fontId="17" fillId="0" borderId="0" xfId="0" applyNumberFormat="1" applyFont="1" applyAlignment="1" applyProtection="1">
      <alignment horizontal="right" wrapText="1"/>
    </xf>
    <xf numFmtId="0" fontId="8" fillId="6" borderId="30" xfId="0" applyFont="1" applyFill="1" applyBorder="1" applyAlignment="1" applyProtection="1">
      <protection locked="0"/>
    </xf>
    <xf numFmtId="0" fontId="8" fillId="6" borderId="67" xfId="0" applyFont="1" applyFill="1" applyBorder="1" applyAlignment="1" applyProtection="1">
      <protection locked="0"/>
    </xf>
    <xf numFmtId="166" fontId="19" fillId="0" borderId="0" xfId="0" applyNumberFormat="1" applyFont="1" applyFill="1" applyBorder="1" applyAlignment="1" applyProtection="1">
      <alignment horizontal="center" vertical="center" wrapText="1"/>
    </xf>
    <xf numFmtId="0" fontId="19" fillId="0" borderId="31" xfId="0" applyFont="1" applyBorder="1" applyProtection="1"/>
    <xf numFmtId="0" fontId="19" fillId="0" borderId="72" xfId="0" applyFont="1" applyBorder="1" applyProtection="1"/>
    <xf numFmtId="0" fontId="19" fillId="0" borderId="15" xfId="0" applyFont="1" applyFill="1" applyBorder="1" applyAlignment="1" applyProtection="1">
      <alignment horizontal="center" vertical="center" wrapText="1"/>
    </xf>
    <xf numFmtId="0" fontId="19" fillId="0" borderId="14" xfId="0" applyFont="1" applyFill="1" applyBorder="1" applyAlignment="1" applyProtection="1">
      <alignment horizontal="center" vertical="center" wrapText="1"/>
    </xf>
    <xf numFmtId="0" fontId="19" fillId="0" borderId="13" xfId="0" applyFont="1" applyFill="1" applyBorder="1" applyAlignment="1" applyProtection="1">
      <alignment horizontal="center" vertical="center" wrapText="1"/>
    </xf>
    <xf numFmtId="0" fontId="0" fillId="0" borderId="49" xfId="0" applyBorder="1" applyAlignment="1">
      <alignment horizontal="right" vertical="center" wrapText="1"/>
    </xf>
    <xf numFmtId="0" fontId="0" fillId="0" borderId="25" xfId="0" applyBorder="1" applyAlignment="1">
      <alignment horizontal="right" vertical="center" wrapText="1"/>
    </xf>
    <xf numFmtId="0" fontId="19" fillId="0" borderId="0" xfId="0" applyFont="1" applyAlignment="1" applyProtection="1">
      <alignment horizontal="right" vertical="center" wrapText="1"/>
    </xf>
    <xf numFmtId="0" fontId="19" fillId="0" borderId="0" xfId="0" applyFont="1" applyBorder="1" applyAlignment="1" applyProtection="1">
      <alignment horizontal="right" vertical="center" wrapText="1"/>
    </xf>
    <xf numFmtId="166" fontId="16" fillId="0" borderId="0" xfId="0" applyNumberFormat="1" applyFont="1" applyFill="1" applyBorder="1" applyAlignment="1" applyProtection="1">
      <alignment horizontal="center" vertical="center"/>
    </xf>
    <xf numFmtId="0" fontId="16" fillId="0" borderId="0" xfId="0" applyFont="1" applyFill="1" applyBorder="1" applyAlignment="1" applyProtection="1">
      <alignment horizontal="center" vertical="center"/>
    </xf>
    <xf numFmtId="0" fontId="17" fillId="0" borderId="0" xfId="0" applyFont="1" applyAlignment="1" applyProtection="1">
      <alignment horizontal="left" vertical="top"/>
    </xf>
    <xf numFmtId="0" fontId="19" fillId="0" borderId="73" xfId="0" applyFont="1" applyBorder="1" applyAlignment="1" applyProtection="1">
      <alignment horizontal="center"/>
    </xf>
    <xf numFmtId="0" fontId="19" fillId="0" borderId="74" xfId="0" applyFont="1" applyBorder="1" applyAlignment="1" applyProtection="1">
      <alignment horizontal="center"/>
    </xf>
    <xf numFmtId="0" fontId="19" fillId="0" borderId="37" xfId="0" applyFont="1" applyBorder="1" applyAlignment="1" applyProtection="1">
      <alignment horizontal="center"/>
    </xf>
    <xf numFmtId="0" fontId="8" fillId="6" borderId="30" xfId="0" applyFont="1" applyFill="1" applyBorder="1" applyAlignment="1" applyProtection="1"/>
    <xf numFmtId="0" fontId="8" fillId="6" borderId="67" xfId="0" applyFont="1" applyFill="1" applyBorder="1" applyAlignment="1" applyProtection="1"/>
    <xf numFmtId="0" fontId="8" fillId="6" borderId="11" xfId="0" applyFont="1" applyFill="1" applyBorder="1" applyAlignment="1" applyProtection="1"/>
    <xf numFmtId="0" fontId="8" fillId="6" borderId="25" xfId="0" applyFont="1" applyFill="1" applyBorder="1" applyAlignment="1" applyProtection="1"/>
    <xf numFmtId="0" fontId="17" fillId="0" borderId="0" xfId="0" applyFont="1" applyFill="1" applyBorder="1" applyAlignment="1" applyProtection="1">
      <alignment horizontal="right"/>
    </xf>
    <xf numFmtId="0" fontId="17" fillId="0" borderId="0" xfId="0" applyFont="1"/>
    <xf numFmtId="0" fontId="31" fillId="7" borderId="1" xfId="0" applyFont="1" applyFill="1" applyBorder="1" applyAlignment="1">
      <alignment horizontal="center" vertical="center" wrapText="1"/>
    </xf>
    <xf numFmtId="0" fontId="28" fillId="7" borderId="1" xfId="0" applyFont="1" applyFill="1" applyBorder="1" applyAlignment="1">
      <alignment horizontal="center" vertical="center" wrapText="1"/>
    </xf>
    <xf numFmtId="0" fontId="28" fillId="0" borderId="29" xfId="0" applyFont="1" applyBorder="1" applyAlignment="1">
      <alignment vertical="center" wrapText="1"/>
    </xf>
    <xf numFmtId="0" fontId="28" fillId="0" borderId="2" xfId="0" applyFont="1" applyBorder="1" applyAlignment="1">
      <alignment vertical="center" wrapText="1"/>
    </xf>
    <xf numFmtId="0" fontId="28" fillId="0" borderId="1" xfId="0" applyFont="1" applyBorder="1" applyAlignment="1">
      <alignment horizontal="center" vertical="center" wrapText="1"/>
    </xf>
    <xf numFmtId="0" fontId="28" fillId="0" borderId="75" xfId="0" applyFont="1" applyBorder="1" applyAlignment="1">
      <alignment vertical="center" wrapText="1"/>
    </xf>
    <xf numFmtId="0" fontId="28" fillId="7" borderId="75" xfId="0" applyFont="1" applyFill="1" applyBorder="1" applyAlignment="1">
      <alignment horizontal="center" vertical="center" wrapText="1"/>
    </xf>
    <xf numFmtId="0" fontId="28" fillId="7" borderId="2" xfId="0" applyFont="1" applyFill="1" applyBorder="1" applyAlignment="1">
      <alignment horizontal="center" vertical="center" wrapText="1"/>
    </xf>
    <xf numFmtId="0" fontId="28" fillId="7" borderId="45" xfId="0" applyFont="1" applyFill="1" applyBorder="1" applyAlignment="1">
      <alignment horizontal="center" vertical="center" wrapText="1"/>
    </xf>
    <xf numFmtId="0" fontId="28" fillId="7" borderId="36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 applyProtection="1">
      <alignment vertical="center" wrapText="1"/>
      <protection locked="0"/>
    </xf>
    <xf numFmtId="0" fontId="0" fillId="0" borderId="49" xfId="0" applyBorder="1" applyAlignment="1" applyProtection="1">
      <alignment vertical="center" wrapText="1"/>
      <protection locked="0"/>
    </xf>
    <xf numFmtId="0" fontId="0" fillId="0" borderId="25" xfId="0" applyBorder="1" applyAlignment="1" applyProtection="1">
      <alignment vertical="center" wrapText="1"/>
      <protection locked="0"/>
    </xf>
    <xf numFmtId="0" fontId="0" fillId="0" borderId="49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6" fillId="5" borderId="52" xfId="0" applyFont="1" applyFill="1" applyBorder="1" applyAlignment="1" applyProtection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10" fillId="0" borderId="53" xfId="0" applyFont="1" applyBorder="1" applyAlignment="1" applyProtection="1">
      <alignment horizontal="left" vertical="top" wrapText="1"/>
      <protection locked="0"/>
    </xf>
    <xf numFmtId="0" fontId="10" fillId="0" borderId="0" xfId="0" applyFont="1" applyAlignment="1" applyProtection="1">
      <alignment horizontal="left" vertical="top" wrapText="1"/>
      <protection locked="0"/>
    </xf>
    <xf numFmtId="0" fontId="10" fillId="0" borderId="46" xfId="0" applyFont="1" applyBorder="1" applyAlignment="1" applyProtection="1">
      <alignment horizontal="left" vertical="top" wrapText="1"/>
      <protection locked="0"/>
    </xf>
    <xf numFmtId="0" fontId="10" fillId="0" borderId="54" xfId="0" applyFont="1" applyBorder="1" applyAlignment="1" applyProtection="1">
      <alignment horizontal="left" vertical="top" wrapText="1"/>
      <protection locked="0"/>
    </xf>
    <xf numFmtId="0" fontId="10" fillId="0" borderId="62" xfId="0" applyFont="1" applyBorder="1" applyAlignment="1" applyProtection="1">
      <alignment horizontal="left" vertical="top" wrapText="1"/>
      <protection locked="0"/>
    </xf>
    <xf numFmtId="0" fontId="10" fillId="0" borderId="44" xfId="0" applyFont="1" applyBorder="1" applyAlignment="1" applyProtection="1">
      <alignment horizontal="left" vertical="top" wrapText="1"/>
      <protection locked="0"/>
    </xf>
    <xf numFmtId="0" fontId="10" fillId="5" borderId="1" xfId="0" applyFont="1" applyFill="1" applyBorder="1" applyAlignment="1" applyProtection="1">
      <alignment horizontal="center"/>
    </xf>
    <xf numFmtId="166" fontId="10" fillId="0" borderId="25" xfId="0" applyNumberFormat="1" applyFont="1" applyBorder="1" applyAlignment="1" applyProtection="1">
      <alignment horizontal="center"/>
    </xf>
    <xf numFmtId="0" fontId="0" fillId="5" borderId="25" xfId="0" applyFill="1" applyBorder="1" applyAlignment="1" applyProtection="1">
      <alignment horizontal="center" vertical="center"/>
    </xf>
    <xf numFmtId="0" fontId="0" fillId="2" borderId="52" xfId="0" applyFill="1" applyBorder="1" applyAlignment="1" applyProtection="1">
      <alignment horizontal="left" vertical="top" wrapText="1"/>
      <protection locked="0"/>
    </xf>
    <xf numFmtId="0" fontId="0" fillId="2" borderId="50" xfId="0" applyFill="1" applyBorder="1" applyAlignment="1" applyProtection="1">
      <alignment horizontal="left" vertical="top" wrapText="1"/>
      <protection locked="0"/>
    </xf>
    <xf numFmtId="0" fontId="0" fillId="2" borderId="51" xfId="0" applyFill="1" applyBorder="1" applyAlignment="1" applyProtection="1">
      <alignment horizontal="left" vertical="top" wrapText="1"/>
      <protection locked="0"/>
    </xf>
    <xf numFmtId="0" fontId="0" fillId="2" borderId="53" xfId="0" applyFill="1" applyBorder="1" applyAlignment="1" applyProtection="1">
      <alignment horizontal="left" vertical="top" wrapText="1"/>
      <protection locked="0"/>
    </xf>
    <xf numFmtId="0" fontId="0" fillId="2" borderId="0" xfId="0" applyFill="1" applyAlignment="1" applyProtection="1">
      <alignment horizontal="left" vertical="top" wrapText="1"/>
      <protection locked="0"/>
    </xf>
    <xf numFmtId="0" fontId="0" fillId="2" borderId="46" xfId="0" applyFill="1" applyBorder="1" applyAlignment="1" applyProtection="1">
      <alignment horizontal="left" vertical="top" wrapText="1"/>
      <protection locked="0"/>
    </xf>
    <xf numFmtId="0" fontId="0" fillId="2" borderId="54" xfId="0" applyFill="1" applyBorder="1" applyAlignment="1" applyProtection="1">
      <alignment horizontal="left" vertical="top" wrapText="1"/>
      <protection locked="0"/>
    </xf>
    <xf numFmtId="0" fontId="0" fillId="2" borderId="62" xfId="0" applyFill="1" applyBorder="1" applyAlignment="1" applyProtection="1">
      <alignment horizontal="left" vertical="top" wrapText="1"/>
      <protection locked="0"/>
    </xf>
    <xf numFmtId="0" fontId="0" fillId="2" borderId="44" xfId="0" applyFill="1" applyBorder="1" applyAlignment="1" applyProtection="1">
      <alignment horizontal="left" vertical="top" wrapText="1"/>
      <protection locked="0"/>
    </xf>
    <xf numFmtId="0" fontId="0" fillId="0" borderId="49" xfId="0" applyBorder="1" applyAlignment="1">
      <alignment horizontal="left" vertical="center"/>
    </xf>
    <xf numFmtId="0" fontId="0" fillId="0" borderId="25" xfId="0" applyBorder="1" applyAlignment="1">
      <alignment horizontal="left" vertical="center"/>
    </xf>
    <xf numFmtId="1" fontId="10" fillId="2" borderId="1" xfId="0" applyNumberFormat="1" applyFont="1" applyFill="1" applyBorder="1" applyAlignment="1" applyProtection="1">
      <alignment horizontal="center"/>
      <protection locked="0"/>
    </xf>
    <xf numFmtId="0" fontId="14" fillId="0" borderId="0" xfId="0" applyFont="1" applyFill="1" applyAlignment="1" applyProtection="1">
      <alignment horizontal="center"/>
    </xf>
    <xf numFmtId="0" fontId="0" fillId="0" borderId="53" xfId="0" applyBorder="1" applyAlignment="1" applyProtection="1">
      <alignment horizontal="left" vertical="top" wrapText="1"/>
      <protection locked="0"/>
    </xf>
    <xf numFmtId="0" fontId="0" fillId="0" borderId="54" xfId="0" applyBorder="1" applyAlignment="1" applyProtection="1">
      <alignment horizontal="left" vertical="top" wrapText="1"/>
      <protection locked="0"/>
    </xf>
    <xf numFmtId="0" fontId="0" fillId="2" borderId="9" xfId="0" applyFill="1" applyBorder="1" applyAlignment="1" applyProtection="1">
      <alignment horizontal="left" vertical="top" wrapText="1"/>
      <protection locked="0"/>
    </xf>
    <xf numFmtId="0" fontId="0" fillId="2" borderId="49" xfId="0" applyFill="1" applyBorder="1" applyAlignment="1" applyProtection="1">
      <alignment horizontal="left" vertical="top" wrapText="1"/>
      <protection locked="0"/>
    </xf>
    <xf numFmtId="0" fontId="0" fillId="2" borderId="25" xfId="0" applyFill="1" applyBorder="1" applyAlignment="1" applyProtection="1">
      <alignment horizontal="left" vertical="top" wrapText="1"/>
      <protection locked="0"/>
    </xf>
    <xf numFmtId="165" fontId="10" fillId="2" borderId="1" xfId="0" applyNumberFormat="1" applyFont="1" applyFill="1" applyBorder="1" applyAlignment="1" applyProtection="1">
      <alignment horizontal="center"/>
      <protection locked="0"/>
    </xf>
    <xf numFmtId="0" fontId="6" fillId="5" borderId="52" xfId="0" applyFont="1" applyFill="1" applyBorder="1" applyAlignment="1" applyProtection="1">
      <alignment horizontal="left" wrapText="1"/>
    </xf>
    <xf numFmtId="0" fontId="47" fillId="0" borderId="50" xfId="0" applyFont="1" applyBorder="1" applyAlignment="1">
      <alignment horizontal="left"/>
    </xf>
    <xf numFmtId="0" fontId="47" fillId="0" borderId="51" xfId="0" applyFont="1" applyBorder="1" applyAlignment="1">
      <alignment horizontal="left"/>
    </xf>
    <xf numFmtId="0" fontId="47" fillId="0" borderId="53" xfId="0" applyFont="1" applyBorder="1" applyAlignment="1">
      <alignment horizontal="left"/>
    </xf>
    <xf numFmtId="0" fontId="47" fillId="0" borderId="0" xfId="0" applyFont="1" applyBorder="1" applyAlignment="1">
      <alignment horizontal="left"/>
    </xf>
    <xf numFmtId="0" fontId="47" fillId="0" borderId="46" xfId="0" applyFont="1" applyBorder="1" applyAlignment="1">
      <alignment horizontal="left"/>
    </xf>
    <xf numFmtId="0" fontId="47" fillId="0" borderId="54" xfId="0" applyFont="1" applyBorder="1" applyAlignment="1">
      <alignment horizontal="left"/>
    </xf>
    <xf numFmtId="0" fontId="47" fillId="0" borderId="62" xfId="0" applyFont="1" applyBorder="1" applyAlignment="1">
      <alignment horizontal="left"/>
    </xf>
    <xf numFmtId="0" fontId="47" fillId="0" borderId="44" xfId="0" applyFont="1" applyBorder="1" applyAlignment="1">
      <alignment horizontal="left"/>
    </xf>
    <xf numFmtId="0" fontId="10" fillId="2" borderId="27" xfId="0" applyFont="1" applyFill="1" applyBorder="1" applyAlignment="1" applyProtection="1">
      <alignment horizontal="center" vertical="center"/>
      <protection locked="0"/>
    </xf>
    <xf numFmtId="0" fontId="0" fillId="0" borderId="45" xfId="0" applyBorder="1" applyAlignment="1" applyProtection="1">
      <alignment horizontal="center" vertical="center"/>
      <protection locked="0"/>
    </xf>
    <xf numFmtId="0" fontId="0" fillId="0" borderId="36" xfId="0" applyBorder="1" applyAlignment="1" applyProtection="1">
      <alignment horizontal="center" vertical="center"/>
      <protection locked="0"/>
    </xf>
    <xf numFmtId="0" fontId="0" fillId="0" borderId="0" xfId="0" applyFill="1" applyBorder="1" applyAlignment="1" applyProtection="1">
      <protection locked="0"/>
    </xf>
    <xf numFmtId="0" fontId="6" fillId="5" borderId="52" xfId="0" applyFont="1" applyFill="1" applyBorder="1" applyAlignment="1" applyProtection="1">
      <alignment horizontal="center" vertical="center" wrapText="1"/>
    </xf>
    <xf numFmtId="0" fontId="0" fillId="0" borderId="51" xfId="0" applyBorder="1" applyAlignment="1">
      <alignment horizontal="center" vertical="center" wrapText="1"/>
    </xf>
    <xf numFmtId="0" fontId="10" fillId="0" borderId="51" xfId="0" applyFont="1" applyBorder="1" applyAlignment="1" applyProtection="1">
      <alignment horizontal="left" vertical="top" wrapText="1"/>
      <protection locked="0"/>
    </xf>
    <xf numFmtId="0" fontId="0" fillId="0" borderId="54" xfId="0" applyBorder="1" applyAlignment="1" applyProtection="1">
      <protection locked="0"/>
    </xf>
    <xf numFmtId="0" fontId="6" fillId="0" borderId="0" xfId="0" applyFont="1" applyFill="1" applyBorder="1" applyAlignment="1" applyProtection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Border="1" applyAlignment="1"/>
    <xf numFmtId="0" fontId="0" fillId="0" borderId="0" xfId="0" applyFill="1" applyBorder="1" applyAlignment="1" applyProtection="1"/>
    <xf numFmtId="0" fontId="2" fillId="3" borderId="0" xfId="0" applyFont="1" applyFill="1" applyAlignment="1" applyProtection="1">
      <alignment horizontal="left"/>
    </xf>
    <xf numFmtId="0" fontId="0" fillId="0" borderId="0" xfId="0" applyAlignment="1" applyProtection="1"/>
    <xf numFmtId="16" fontId="2" fillId="0" borderId="0" xfId="0" applyNumberFormat="1" applyFont="1" applyAlignment="1" applyProtection="1">
      <alignment horizontal="left"/>
    </xf>
    <xf numFmtId="0" fontId="10" fillId="5" borderId="1" xfId="0" applyNumberFormat="1" applyFont="1" applyFill="1" applyBorder="1" applyAlignment="1" applyProtection="1">
      <alignment horizontal="center"/>
    </xf>
    <xf numFmtId="0" fontId="10" fillId="5" borderId="1" xfId="0" applyFont="1" applyFill="1" applyBorder="1" applyAlignment="1" applyProtection="1">
      <alignment horizontal="center" vertical="center"/>
    </xf>
    <xf numFmtId="2" fontId="10" fillId="5" borderId="1" xfId="0" applyNumberFormat="1" applyFont="1" applyFill="1" applyBorder="1" applyAlignment="1" applyProtection="1">
      <alignment horizontal="center"/>
    </xf>
    <xf numFmtId="165" fontId="10" fillId="5" borderId="1" xfId="0" applyNumberFormat="1" applyFont="1" applyFill="1" applyBorder="1" applyAlignment="1" applyProtection="1">
      <alignment horizontal="center"/>
    </xf>
    <xf numFmtId="0" fontId="10" fillId="2" borderId="9" xfId="0" applyFont="1" applyFill="1" applyBorder="1" applyAlignment="1" applyProtection="1">
      <alignment horizontal="left" wrapText="1"/>
      <protection locked="0"/>
    </xf>
    <xf numFmtId="0" fontId="10" fillId="2" borderId="49" xfId="0" applyFont="1" applyFill="1" applyBorder="1" applyAlignment="1" applyProtection="1">
      <alignment horizontal="left" wrapText="1"/>
      <protection locked="0"/>
    </xf>
    <xf numFmtId="0" fontId="10" fillId="2" borderId="25" xfId="0" applyFont="1" applyFill="1" applyBorder="1" applyAlignment="1" applyProtection="1">
      <alignment horizontal="left" wrapText="1"/>
      <protection locked="0"/>
    </xf>
    <xf numFmtId="0" fontId="6" fillId="5" borderId="1" xfId="0" applyFont="1" applyFill="1" applyBorder="1" applyAlignment="1" applyProtection="1">
      <alignment horizontal="center"/>
    </xf>
    <xf numFmtId="0" fontId="10" fillId="2" borderId="1" xfId="0" applyFont="1" applyFill="1" applyBorder="1" applyAlignment="1" applyProtection="1">
      <alignment horizontal="center"/>
    </xf>
    <xf numFmtId="0" fontId="10" fillId="2" borderId="1" xfId="0" applyFont="1" applyFill="1" applyBorder="1" applyAlignment="1" applyProtection="1">
      <alignment horizontal="left" wrapText="1"/>
      <protection locked="0"/>
    </xf>
    <xf numFmtId="0" fontId="10" fillId="2" borderId="9" xfId="0" applyFont="1" applyFill="1" applyBorder="1" applyAlignment="1" applyProtection="1">
      <alignment horizontal="center"/>
      <protection locked="0"/>
    </xf>
    <xf numFmtId="0" fontId="10" fillId="2" borderId="25" xfId="0" applyFont="1" applyFill="1" applyBorder="1" applyAlignment="1" applyProtection="1">
      <alignment horizontal="center"/>
      <protection locked="0"/>
    </xf>
    <xf numFmtId="0" fontId="10" fillId="5" borderId="9" xfId="0" applyFont="1" applyFill="1" applyBorder="1" applyAlignment="1" applyProtection="1">
      <alignment horizontal="center"/>
    </xf>
    <xf numFmtId="0" fontId="10" fillId="5" borderId="49" xfId="0" applyFont="1" applyFill="1" applyBorder="1" applyAlignment="1" applyProtection="1">
      <alignment horizontal="center"/>
    </xf>
    <xf numFmtId="0" fontId="10" fillId="5" borderId="25" xfId="0" applyFont="1" applyFill="1" applyBorder="1" applyAlignment="1" applyProtection="1">
      <alignment horizontal="center"/>
    </xf>
    <xf numFmtId="0" fontId="6" fillId="5" borderId="25" xfId="0" applyFont="1" applyFill="1" applyBorder="1" applyAlignment="1" applyProtection="1">
      <alignment horizontal="center"/>
    </xf>
    <xf numFmtId="0" fontId="10" fillId="0" borderId="50" xfId="0" applyFont="1" applyBorder="1" applyAlignment="1" applyProtection="1">
      <alignment horizontal="left" vertical="top" wrapText="1"/>
      <protection locked="0"/>
    </xf>
    <xf numFmtId="0" fontId="10" fillId="0" borderId="0" xfId="0" applyFont="1" applyBorder="1" applyAlignment="1" applyProtection="1">
      <alignment horizontal="left" vertical="top" wrapText="1"/>
      <protection locked="0"/>
    </xf>
    <xf numFmtId="0" fontId="10" fillId="2" borderId="52" xfId="0" applyFont="1" applyFill="1" applyBorder="1" applyAlignment="1" applyProtection="1">
      <alignment horizontal="left" vertical="center" wrapText="1"/>
      <protection locked="0"/>
    </xf>
    <xf numFmtId="0" fontId="10" fillId="2" borderId="50" xfId="0" applyFont="1" applyFill="1" applyBorder="1" applyAlignment="1" applyProtection="1">
      <alignment horizontal="left" vertical="center" wrapText="1"/>
      <protection locked="0"/>
    </xf>
    <xf numFmtId="0" fontId="10" fillId="2" borderId="51" xfId="0" applyFont="1" applyFill="1" applyBorder="1" applyAlignment="1" applyProtection="1">
      <alignment horizontal="left" vertical="center" wrapText="1"/>
      <protection locked="0"/>
    </xf>
    <xf numFmtId="0" fontId="10" fillId="2" borderId="53" xfId="0" applyFont="1" applyFill="1" applyBorder="1" applyAlignment="1" applyProtection="1">
      <alignment horizontal="left" vertical="center" wrapText="1"/>
      <protection locked="0"/>
    </xf>
    <xf numFmtId="0" fontId="10" fillId="2" borderId="0" xfId="0" applyFont="1" applyFill="1" applyBorder="1" applyAlignment="1" applyProtection="1">
      <alignment horizontal="left" vertical="center" wrapText="1"/>
      <protection locked="0"/>
    </xf>
    <xf numFmtId="0" fontId="10" fillId="2" borderId="46" xfId="0" applyFont="1" applyFill="1" applyBorder="1" applyAlignment="1" applyProtection="1">
      <alignment horizontal="left" vertical="center" wrapText="1"/>
      <protection locked="0"/>
    </xf>
    <xf numFmtId="0" fontId="10" fillId="2" borderId="54" xfId="0" applyFont="1" applyFill="1" applyBorder="1" applyAlignment="1" applyProtection="1">
      <alignment horizontal="left" vertical="center" wrapText="1"/>
      <protection locked="0"/>
    </xf>
    <xf numFmtId="0" fontId="10" fillId="2" borderId="62" xfId="0" applyFont="1" applyFill="1" applyBorder="1" applyAlignment="1" applyProtection="1">
      <alignment horizontal="left" vertical="center" wrapText="1"/>
      <protection locked="0"/>
    </xf>
    <xf numFmtId="0" fontId="10" fillId="2" borderId="44" xfId="0" applyFont="1" applyFill="1" applyBorder="1" applyAlignment="1" applyProtection="1">
      <alignment horizontal="left" vertical="center" wrapText="1"/>
      <protection locked="0"/>
    </xf>
    <xf numFmtId="0" fontId="6" fillId="5" borderId="25" xfId="0" applyFont="1" applyFill="1" applyBorder="1" applyAlignment="1" applyProtection="1">
      <alignment horizontal="left" vertical="center"/>
    </xf>
    <xf numFmtId="165" fontId="10" fillId="0" borderId="0" xfId="0" applyNumberFormat="1" applyFont="1" applyFill="1" applyBorder="1" applyAlignment="1" applyProtection="1">
      <alignment horizontal="center"/>
    </xf>
    <xf numFmtId="0" fontId="10" fillId="5" borderId="9" xfId="0" applyFont="1" applyFill="1" applyBorder="1" applyAlignment="1" applyProtection="1">
      <alignment horizontal="left"/>
    </xf>
    <xf numFmtId="0" fontId="10" fillId="5" borderId="49" xfId="0" applyFont="1" applyFill="1" applyBorder="1" applyAlignment="1" applyProtection="1">
      <alignment horizontal="left"/>
    </xf>
    <xf numFmtId="0" fontId="10" fillId="5" borderId="25" xfId="0" applyFont="1" applyFill="1" applyBorder="1" applyAlignment="1" applyProtection="1">
      <alignment horizontal="left"/>
    </xf>
    <xf numFmtId="0" fontId="6" fillId="5" borderId="9" xfId="0" applyFont="1" applyFill="1" applyBorder="1" applyAlignment="1" applyProtection="1">
      <alignment horizontal="left"/>
    </xf>
    <xf numFmtId="0" fontId="6" fillId="5" borderId="49" xfId="0" applyFont="1" applyFill="1" applyBorder="1" applyAlignment="1" applyProtection="1">
      <alignment horizontal="left"/>
    </xf>
    <xf numFmtId="0" fontId="6" fillId="5" borderId="25" xfId="0" applyFont="1" applyFill="1" applyBorder="1" applyAlignment="1" applyProtection="1">
      <alignment horizontal="left"/>
    </xf>
    <xf numFmtId="0" fontId="11" fillId="5" borderId="9" xfId="0" applyFont="1" applyFill="1" applyBorder="1" applyAlignment="1" applyProtection="1">
      <alignment horizontal="left" vertical="center"/>
    </xf>
    <xf numFmtId="0" fontId="11" fillId="5" borderId="49" xfId="0" applyFont="1" applyFill="1" applyBorder="1" applyAlignment="1" applyProtection="1">
      <alignment horizontal="left" vertical="center"/>
    </xf>
    <xf numFmtId="0" fontId="11" fillId="5" borderId="25" xfId="0" applyFont="1" applyFill="1" applyBorder="1" applyAlignment="1" applyProtection="1">
      <alignment horizontal="left" vertical="center"/>
    </xf>
    <xf numFmtId="0" fontId="0" fillId="0" borderId="49" xfId="0" applyFill="1" applyBorder="1" applyAlignment="1" applyProtection="1">
      <alignment horizontal="center"/>
    </xf>
    <xf numFmtId="0" fontId="11" fillId="5" borderId="27" xfId="0" applyFont="1" applyFill="1" applyBorder="1" applyAlignment="1" applyProtection="1">
      <alignment horizontal="center" vertical="center"/>
    </xf>
    <xf numFmtId="0" fontId="11" fillId="5" borderId="36" xfId="0" applyFont="1" applyFill="1" applyBorder="1" applyAlignment="1" applyProtection="1">
      <alignment horizontal="center" vertical="center"/>
    </xf>
    <xf numFmtId="165" fontId="11" fillId="5" borderId="27" xfId="0" applyNumberFormat="1" applyFont="1" applyFill="1" applyBorder="1" applyAlignment="1" applyProtection="1">
      <alignment horizontal="center" vertical="center"/>
    </xf>
    <xf numFmtId="165" fontId="11" fillId="5" borderId="36" xfId="0" applyNumberFormat="1" applyFont="1" applyFill="1" applyBorder="1" applyAlignment="1" applyProtection="1">
      <alignment horizontal="center" vertical="center"/>
    </xf>
    <xf numFmtId="0" fontId="10" fillId="5" borderId="1" xfId="0" applyFont="1" applyFill="1" applyBorder="1" applyAlignment="1" applyProtection="1">
      <alignment horizontal="left"/>
    </xf>
    <xf numFmtId="0" fontId="11" fillId="0" borderId="0" xfId="0" applyFont="1" applyFill="1" applyBorder="1" applyAlignment="1" applyProtection="1">
      <alignment horizontal="center" vertical="center"/>
    </xf>
    <xf numFmtId="0" fontId="11" fillId="5" borderId="52" xfId="0" applyFont="1" applyFill="1" applyBorder="1" applyAlignment="1" applyProtection="1">
      <alignment horizontal="center" vertical="center"/>
    </xf>
    <xf numFmtId="0" fontId="11" fillId="5" borderId="51" xfId="0" applyFont="1" applyFill="1" applyBorder="1" applyAlignment="1" applyProtection="1">
      <alignment horizontal="center" vertical="center"/>
    </xf>
    <xf numFmtId="0" fontId="11" fillId="5" borderId="54" xfId="0" applyFont="1" applyFill="1" applyBorder="1" applyAlignment="1" applyProtection="1">
      <alignment horizontal="center" vertical="center"/>
    </xf>
    <xf numFmtId="0" fontId="11" fillId="5" borderId="44" xfId="0" applyFont="1" applyFill="1" applyBorder="1" applyAlignment="1" applyProtection="1">
      <alignment horizontal="center" vertical="center"/>
    </xf>
    <xf numFmtId="165" fontId="11" fillId="0" borderId="0" xfId="0" applyNumberFormat="1" applyFont="1" applyFill="1" applyBorder="1" applyAlignment="1" applyProtection="1">
      <alignment horizontal="center" vertical="center"/>
    </xf>
    <xf numFmtId="0" fontId="11" fillId="5" borderId="9" xfId="0" applyFont="1" applyFill="1" applyBorder="1" applyAlignment="1" applyProtection="1">
      <alignment horizontal="left"/>
    </xf>
    <xf numFmtId="0" fontId="11" fillId="5" borderId="49" xfId="0" applyFont="1" applyFill="1" applyBorder="1" applyAlignment="1" applyProtection="1">
      <alignment horizontal="left"/>
    </xf>
    <xf numFmtId="0" fontId="11" fillId="5" borderId="25" xfId="0" applyFont="1" applyFill="1" applyBorder="1" applyAlignment="1" applyProtection="1">
      <alignment horizontal="left"/>
    </xf>
    <xf numFmtId="165" fontId="11" fillId="5" borderId="76" xfId="0" applyNumberFormat="1" applyFont="1" applyFill="1" applyBorder="1" applyAlignment="1" applyProtection="1">
      <alignment horizontal="center" vertical="center"/>
    </xf>
    <xf numFmtId="165" fontId="11" fillId="5" borderId="77" xfId="0" applyNumberFormat="1" applyFont="1" applyFill="1" applyBorder="1" applyAlignment="1" applyProtection="1">
      <alignment horizontal="center" vertical="center"/>
    </xf>
    <xf numFmtId="165" fontId="11" fillId="5" borderId="78" xfId="0" applyNumberFormat="1" applyFont="1" applyFill="1" applyBorder="1" applyAlignment="1" applyProtection="1">
      <alignment horizontal="center" vertical="center"/>
    </xf>
    <xf numFmtId="165" fontId="11" fillId="5" borderId="79" xfId="0" applyNumberFormat="1" applyFont="1" applyFill="1" applyBorder="1" applyAlignment="1" applyProtection="1">
      <alignment horizontal="center" vertical="center"/>
    </xf>
    <xf numFmtId="165" fontId="11" fillId="5" borderId="51" xfId="0" applyNumberFormat="1" applyFont="1" applyFill="1" applyBorder="1" applyAlignment="1" applyProtection="1">
      <alignment horizontal="center" vertical="center"/>
    </xf>
    <xf numFmtId="165" fontId="11" fillId="5" borderId="44" xfId="0" applyNumberFormat="1" applyFont="1" applyFill="1" applyBorder="1" applyAlignment="1" applyProtection="1">
      <alignment horizontal="center" vertical="center"/>
    </xf>
    <xf numFmtId="165" fontId="11" fillId="5" borderId="52" xfId="0" applyNumberFormat="1" applyFont="1" applyFill="1" applyBorder="1" applyAlignment="1" applyProtection="1">
      <alignment horizontal="center" vertical="center"/>
    </xf>
    <xf numFmtId="165" fontId="11" fillId="5" borderId="54" xfId="0" applyNumberFormat="1" applyFont="1" applyFill="1" applyBorder="1" applyAlignment="1" applyProtection="1">
      <alignment horizontal="center" vertical="center"/>
    </xf>
    <xf numFmtId="165" fontId="10" fillId="2" borderId="80" xfId="0" applyNumberFormat="1" applyFont="1" applyFill="1" applyBorder="1" applyAlignment="1" applyProtection="1">
      <alignment horizontal="center"/>
      <protection locked="0"/>
    </xf>
    <xf numFmtId="0" fontId="10" fillId="2" borderId="81" xfId="0" applyFont="1" applyFill="1" applyBorder="1" applyAlignment="1" applyProtection="1">
      <alignment horizontal="center"/>
      <protection locked="0"/>
    </xf>
    <xf numFmtId="165" fontId="10" fillId="5" borderId="25" xfId="0" applyNumberFormat="1" applyFont="1" applyFill="1" applyBorder="1" applyAlignment="1" applyProtection="1">
      <alignment horizontal="center"/>
    </xf>
    <xf numFmtId="165" fontId="11" fillId="5" borderId="80" xfId="0" applyNumberFormat="1" applyFont="1" applyFill="1" applyBorder="1" applyAlignment="1" applyProtection="1">
      <alignment horizontal="center"/>
    </xf>
    <xf numFmtId="165" fontId="11" fillId="5" borderId="81" xfId="0" applyNumberFormat="1" applyFont="1" applyFill="1" applyBorder="1" applyAlignment="1" applyProtection="1">
      <alignment horizontal="center"/>
    </xf>
    <xf numFmtId="165" fontId="11" fillId="5" borderId="25" xfId="0" applyNumberFormat="1" applyFont="1" applyFill="1" applyBorder="1" applyAlignment="1" applyProtection="1">
      <alignment horizontal="center"/>
    </xf>
    <xf numFmtId="165" fontId="10" fillId="5" borderId="9" xfId="0" applyNumberFormat="1" applyFont="1" applyFill="1" applyBorder="1" applyAlignment="1" applyProtection="1">
      <alignment horizontal="center"/>
    </xf>
    <xf numFmtId="165" fontId="10" fillId="2" borderId="82" xfId="0" applyNumberFormat="1" applyFont="1" applyFill="1" applyBorder="1" applyAlignment="1" applyProtection="1">
      <alignment horizontal="center"/>
      <protection locked="0"/>
    </xf>
    <xf numFmtId="0" fontId="10" fillId="2" borderId="83" xfId="0" applyFont="1" applyFill="1" applyBorder="1" applyAlignment="1" applyProtection="1">
      <alignment horizontal="center"/>
      <protection locked="0"/>
    </xf>
    <xf numFmtId="165" fontId="11" fillId="5" borderId="9" xfId="0" applyNumberFormat="1" applyFont="1" applyFill="1" applyBorder="1" applyAlignment="1" applyProtection="1">
      <alignment horizontal="center"/>
    </xf>
    <xf numFmtId="0" fontId="6" fillId="5" borderId="84" xfId="0" applyFont="1" applyFill="1" applyBorder="1" applyAlignment="1" applyProtection="1">
      <alignment horizontal="center"/>
    </xf>
    <xf numFmtId="0" fontId="6" fillId="5" borderId="85" xfId="0" applyFont="1" applyFill="1" applyBorder="1" applyAlignment="1" applyProtection="1">
      <alignment horizontal="center"/>
    </xf>
    <xf numFmtId="0" fontId="6" fillId="5" borderId="49" xfId="0" applyFont="1" applyFill="1" applyBorder="1" applyAlignment="1" applyProtection="1">
      <alignment horizontal="center"/>
    </xf>
    <xf numFmtId="165" fontId="11" fillId="5" borderId="86" xfId="0" applyNumberFormat="1" applyFont="1" applyFill="1" applyBorder="1" applyAlignment="1" applyProtection="1">
      <alignment horizontal="center"/>
    </xf>
    <xf numFmtId="165" fontId="11" fillId="5" borderId="87" xfId="0" applyNumberFormat="1" applyFont="1" applyFill="1" applyBorder="1" applyAlignment="1" applyProtection="1">
      <alignment horizontal="center"/>
    </xf>
    <xf numFmtId="165" fontId="11" fillId="5" borderId="88" xfId="0" applyNumberFormat="1" applyFont="1" applyFill="1" applyBorder="1" applyAlignment="1" applyProtection="1">
      <alignment horizontal="center" vertical="center"/>
    </xf>
    <xf numFmtId="165" fontId="11" fillId="5" borderId="89" xfId="0" applyNumberFormat="1" applyFont="1" applyFill="1" applyBorder="1" applyAlignment="1" applyProtection="1">
      <alignment horizontal="center" vertical="center"/>
    </xf>
    <xf numFmtId="165" fontId="11" fillId="5" borderId="36" xfId="0" applyNumberFormat="1" applyFont="1" applyFill="1" applyBorder="1" applyAlignment="1" applyProtection="1">
      <alignment horizontal="center"/>
    </xf>
    <xf numFmtId="165" fontId="11" fillId="5" borderId="54" xfId="0" applyNumberFormat="1" applyFont="1" applyFill="1" applyBorder="1" applyAlignment="1" applyProtection="1">
      <alignment horizontal="center"/>
    </xf>
    <xf numFmtId="0" fontId="11" fillId="5" borderId="9" xfId="0" applyFont="1" applyFill="1" applyBorder="1" applyAlignment="1" applyProtection="1">
      <alignment horizontal="center"/>
    </xf>
    <xf numFmtId="0" fontId="11" fillId="5" borderId="25" xfId="0" applyFont="1" applyFill="1" applyBorder="1" applyAlignment="1" applyProtection="1">
      <alignment horizontal="center"/>
    </xf>
    <xf numFmtId="0" fontId="37" fillId="8" borderId="1" xfId="10" applyFont="1" applyFill="1" applyBorder="1" applyAlignment="1" applyProtection="1">
      <alignment horizontal="left" wrapText="1"/>
    </xf>
    <xf numFmtId="0" fontId="36" fillId="8" borderId="1" xfId="10" applyFont="1" applyFill="1" applyBorder="1" applyAlignment="1" applyProtection="1">
      <alignment horizontal="left" wrapText="1"/>
    </xf>
    <xf numFmtId="0" fontId="7" fillId="5" borderId="9" xfId="12" applyFont="1" applyFill="1" applyBorder="1" applyAlignment="1" applyProtection="1">
      <alignment horizontal="left"/>
    </xf>
    <xf numFmtId="0" fontId="7" fillId="5" borderId="25" xfId="12" applyFont="1" applyFill="1" applyBorder="1" applyAlignment="1" applyProtection="1">
      <alignment horizontal="left"/>
    </xf>
    <xf numFmtId="0" fontId="26" fillId="5" borderId="9" xfId="12" applyFont="1" applyFill="1" applyBorder="1" applyAlignment="1" applyProtection="1">
      <alignment horizontal="left"/>
      <protection locked="0"/>
    </xf>
    <xf numFmtId="0" fontId="26" fillId="5" borderId="25" xfId="12" applyFont="1" applyFill="1" applyBorder="1" applyAlignment="1" applyProtection="1">
      <alignment horizontal="left"/>
      <protection locked="0"/>
    </xf>
  </cellXfs>
  <cellStyles count="18">
    <cellStyle name="Euro" xfId="1"/>
    <cellStyle name="Euro 2" xfId="2"/>
    <cellStyle name="Prozent" xfId="3" builtinId="5"/>
    <cellStyle name="Prozent 2" xfId="4"/>
    <cellStyle name="Prozent 2 2" xfId="5"/>
    <cellStyle name="Prozent 3" xfId="6"/>
    <cellStyle name="Prozent 3 2" xfId="7"/>
    <cellStyle name="Standard" xfId="0" builtinId="0"/>
    <cellStyle name="Standard 2" xfId="8"/>
    <cellStyle name="Standard 2 2" xfId="9"/>
    <cellStyle name="Standard 2 3" xfId="10"/>
    <cellStyle name="Standard 3" xfId="11"/>
    <cellStyle name="Standard 4" xfId="12"/>
    <cellStyle name="Währung" xfId="13" builtinId="4"/>
    <cellStyle name="Währung 2" xfId="14"/>
    <cellStyle name="Währung 2 2" xfId="15"/>
    <cellStyle name="Währung 3" xfId="16"/>
    <cellStyle name="Währung 3 2" xfId="17"/>
  </cellStyles>
  <dxfs count="118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4" tint="0.7999816888943144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theme="6" tint="0.79998168889431442"/>
        </patternFill>
      </fill>
    </dxf>
    <dxf>
      <font>
        <color theme="0"/>
      </font>
      <fill>
        <patternFill>
          <bgColor theme="0"/>
        </patternFill>
      </fill>
    </dxf>
    <dxf>
      <fill>
        <patternFill>
          <bgColor theme="0"/>
        </patternFill>
      </fill>
      <border>
        <left/>
        <right/>
        <top style="thin">
          <color indexed="64"/>
        </top>
        <bottom/>
      </border>
    </dxf>
    <dxf>
      <font>
        <color theme="4" tint="0.79998168889431442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9C0006"/>
      </font>
      <fill>
        <patternFill>
          <bgColor rgb="FFFFC7CE"/>
        </patternFill>
      </fill>
    </dxf>
    <dxf>
      <fill>
        <patternFill>
          <bgColor theme="4" tint="0.7999816888943144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theme="6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ont>
        <color theme="0"/>
      </font>
      <fill>
        <patternFill patternType="none">
          <bgColor indexed="65"/>
        </patternFill>
      </fill>
      <border>
        <left/>
        <right/>
        <top/>
        <bottom/>
      </border>
    </dxf>
    <dxf>
      <font>
        <color theme="0"/>
      </font>
      <fill>
        <patternFill patternType="none">
          <bgColor indexed="65"/>
        </patternFill>
      </fill>
      <border>
        <left/>
        <right/>
        <top/>
        <bottom/>
      </border>
    </dxf>
    <dxf>
      <font>
        <color theme="0"/>
      </font>
      <fill>
        <patternFill patternType="none">
          <bgColor indexed="65"/>
        </patternFill>
      </fill>
      <border>
        <left/>
        <right/>
        <top/>
        <bottom/>
      </border>
    </dxf>
    <dxf>
      <font>
        <color theme="0"/>
      </font>
      <fill>
        <patternFill patternType="none">
          <bgColor indexed="65"/>
        </patternFill>
      </fill>
      <border>
        <left/>
        <right/>
        <top/>
        <bottom/>
      </border>
    </dxf>
    <dxf>
      <font>
        <color theme="0"/>
      </font>
      <fill>
        <patternFill patternType="none">
          <bgColor indexed="65"/>
        </patternFill>
      </fill>
      <border>
        <left/>
        <right/>
        <top/>
        <bottom/>
      </border>
    </dxf>
    <dxf>
      <font>
        <color theme="0"/>
      </font>
      <fill>
        <patternFill patternType="none">
          <bgColor indexed="65"/>
        </patternFill>
      </fill>
      <border>
        <left/>
        <right/>
        <top/>
        <bottom/>
      </border>
    </dxf>
    <dxf>
      <font>
        <color theme="0"/>
      </font>
      <fill>
        <patternFill patternType="none">
          <bgColor indexed="65"/>
        </patternFill>
      </fill>
      <border>
        <left/>
        <right/>
        <top/>
        <bottom/>
      </border>
    </dxf>
    <dxf>
      <font>
        <color theme="0"/>
      </font>
      <fill>
        <patternFill patternType="none">
          <bgColor indexed="65"/>
        </patternFill>
      </fill>
      <border>
        <left/>
        <right/>
        <top/>
        <bottom/>
      </border>
    </dxf>
    <dxf>
      <font>
        <color theme="0"/>
      </font>
      <fill>
        <patternFill patternType="none">
          <bgColor indexed="65"/>
        </patternFill>
      </fill>
      <border>
        <left/>
        <right/>
        <top/>
        <bottom/>
      </border>
    </dxf>
    <dxf>
      <font>
        <color theme="0"/>
      </font>
      <fill>
        <patternFill patternType="none">
          <bgColor indexed="65"/>
        </patternFill>
      </fill>
      <border>
        <left/>
        <right/>
        <top/>
        <bottom/>
      </border>
    </dxf>
    <dxf>
      <font>
        <color theme="0"/>
      </font>
      <fill>
        <patternFill patternType="none">
          <bgColor indexed="65"/>
        </patternFill>
      </fill>
      <border>
        <left/>
        <right/>
        <top/>
        <bottom/>
      </border>
    </dxf>
    <dxf>
      <font>
        <color theme="0"/>
      </font>
      <fill>
        <patternFill patternType="none">
          <bgColor indexed="65"/>
        </patternFill>
      </fill>
      <border>
        <left/>
        <right/>
        <top/>
        <bottom/>
      </border>
    </dxf>
    <dxf>
      <font>
        <color theme="0"/>
      </font>
      <fill>
        <patternFill>
          <fgColor theme="0"/>
          <bgColor theme="0"/>
        </patternFill>
      </fill>
      <border>
        <left/>
        <right/>
        <top/>
        <bottom/>
      </border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ont>
        <color theme="0"/>
      </font>
      <fill>
        <patternFill patternType="none">
          <bgColor indexed="65"/>
        </patternFill>
      </fill>
      <border>
        <left/>
        <right/>
        <top/>
        <bottom/>
      </border>
    </dxf>
    <dxf>
      <font>
        <color theme="0"/>
      </font>
      <fill>
        <patternFill patternType="none">
          <bgColor indexed="65"/>
        </patternFill>
      </fill>
      <border>
        <left/>
        <right/>
        <top/>
        <bottom/>
      </border>
    </dxf>
    <dxf>
      <font>
        <color theme="0"/>
      </font>
      <fill>
        <patternFill patternType="none">
          <bgColor indexed="65"/>
        </patternFill>
      </fill>
      <border>
        <left/>
        <right/>
        <top/>
        <bottom/>
      </border>
    </dxf>
    <dxf>
      <font>
        <color theme="0"/>
      </font>
      <fill>
        <patternFill patternType="none">
          <bgColor indexed="65"/>
        </patternFill>
      </fill>
      <border>
        <left/>
        <right/>
        <top/>
        <bottom/>
      </border>
    </dxf>
    <dxf>
      <font>
        <color theme="0"/>
      </font>
      <fill>
        <patternFill patternType="none">
          <bgColor indexed="65"/>
        </patternFill>
      </fill>
      <border>
        <left/>
        <right/>
        <top/>
        <bottom/>
      </border>
    </dxf>
    <dxf>
      <font>
        <color theme="0"/>
      </font>
      <fill>
        <patternFill patternType="none">
          <bgColor indexed="65"/>
        </patternFill>
      </fill>
      <border>
        <left/>
        <right/>
        <top/>
        <bottom/>
      </border>
    </dxf>
    <dxf>
      <font>
        <color theme="0"/>
      </font>
      <fill>
        <patternFill patternType="none">
          <bgColor indexed="65"/>
        </patternFill>
      </fill>
      <border>
        <left/>
        <right/>
        <top/>
        <bottom/>
      </border>
    </dxf>
    <dxf>
      <font>
        <color theme="0"/>
      </font>
      <fill>
        <patternFill patternType="none">
          <bgColor indexed="65"/>
        </patternFill>
      </fill>
      <border>
        <left/>
        <right/>
        <top/>
        <bottom/>
      </border>
    </dxf>
    <dxf>
      <fill>
        <patternFill>
          <bgColor theme="6" tint="0.59996337778862885"/>
        </patternFill>
      </fill>
    </dxf>
    <dxf>
      <font>
        <color theme="0"/>
      </font>
      <fill>
        <patternFill patternType="none">
          <bgColor indexed="65"/>
        </patternFill>
      </fill>
      <border>
        <left/>
        <right/>
        <top/>
        <bottom/>
      </border>
    </dxf>
    <dxf>
      <font>
        <color theme="0"/>
      </font>
      <fill>
        <patternFill patternType="none">
          <bgColor indexed="65"/>
        </patternFill>
      </fill>
      <border>
        <left/>
        <right/>
        <top/>
        <bottom/>
      </border>
    </dxf>
    <dxf>
      <font>
        <color theme="0"/>
      </font>
      <fill>
        <patternFill patternType="none">
          <bgColor indexed="65"/>
        </patternFill>
      </fill>
      <border>
        <left/>
        <right/>
        <top/>
        <bottom/>
      </border>
    </dxf>
    <dxf>
      <font>
        <color theme="0"/>
      </font>
      <fill>
        <patternFill patternType="none">
          <bgColor indexed="65"/>
        </patternFill>
      </fill>
      <border>
        <left/>
        <right/>
        <top/>
        <bottom/>
      </border>
    </dxf>
    <dxf>
      <font>
        <color theme="0"/>
      </font>
      <fill>
        <patternFill>
          <fgColor theme="0"/>
          <bgColor theme="0"/>
        </patternFill>
      </fill>
      <border>
        <left/>
        <right/>
        <top/>
        <bottom/>
      </border>
    </dxf>
  </dxfs>
  <tableStyles count="0" defaultTableStyle="TableStyleMedium2" defaultPivotStyle="PivotStyleLight16"/>
  <colors>
    <mruColors>
      <color rgb="FFFFFFDD"/>
      <color rgb="FFFFFF99"/>
      <color rgb="FF99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781050</xdr:colOff>
      <xdr:row>1</xdr:row>
      <xdr:rowOff>9525</xdr:rowOff>
    </xdr:from>
    <xdr:to>
      <xdr:col>13</xdr:col>
      <xdr:colOff>695325</xdr:colOff>
      <xdr:row>4</xdr:row>
      <xdr:rowOff>57150</xdr:rowOff>
    </xdr:to>
    <xdr:pic>
      <xdr:nvPicPr>
        <xdr:cNvPr id="27766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gray">
        <a:xfrm>
          <a:off x="9163050" y="190500"/>
          <a:ext cx="242887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314325</xdr:colOff>
      <xdr:row>6</xdr:row>
      <xdr:rowOff>66675</xdr:rowOff>
    </xdr:to>
    <xdr:pic>
      <xdr:nvPicPr>
        <xdr:cNvPr id="27767" name="Picture 2" descr="C:\Users\Regine.Meissner\AppData\Local\Microsoft\Windows\Temporary Internet Files\Content.Outlook\1MWP2VYB\B-STK-14008_Landesentw_Nds_Europa-fuer-Niedersachsen_Logo_RGB_200px (2).jp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52525" cy="1152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38100</xdr:colOff>
      <xdr:row>0</xdr:row>
      <xdr:rowOff>76200</xdr:rowOff>
    </xdr:from>
    <xdr:to>
      <xdr:col>3</xdr:col>
      <xdr:colOff>361950</xdr:colOff>
      <xdr:row>5</xdr:row>
      <xdr:rowOff>133350</xdr:rowOff>
    </xdr:to>
    <xdr:pic>
      <xdr:nvPicPr>
        <xdr:cNvPr id="27768" name="Picture 3" descr="G:\Produkte\Vorlagen\Logos\EU-Label\EU-Logo\EU_PC-farbig.jpg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0" y="76200"/>
          <a:ext cx="116205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NBank-Excel">
  <a:themeElements>
    <a:clrScheme name="NBank-Farben-NEU">
      <a:dk1>
        <a:sysClr val="windowText" lastClr="000000"/>
      </a:dk1>
      <a:lt1>
        <a:srgbClr val="FFFFFF"/>
      </a:lt1>
      <a:dk2>
        <a:srgbClr val="1C356F"/>
      </a:dk2>
      <a:lt2>
        <a:srgbClr val="BCC3D6"/>
      </a:lt2>
      <a:accent1>
        <a:srgbClr val="1C356F"/>
      </a:accent1>
      <a:accent2>
        <a:srgbClr val="BCC3D6"/>
      </a:accent2>
      <a:accent3>
        <a:srgbClr val="FF9900"/>
      </a:accent3>
      <a:accent4>
        <a:srgbClr val="DFD799"/>
      </a:accent4>
      <a:accent5>
        <a:srgbClr val="52608E"/>
      </a:accent5>
      <a:accent6>
        <a:srgbClr val="AC9D65"/>
      </a:accent6>
      <a:hlink>
        <a:srgbClr val="4B7D7D"/>
      </a:hlink>
      <a:folHlink>
        <a:srgbClr val="CFE7E7"/>
      </a:folHlink>
    </a:clrScheme>
    <a:fontScheme name="NBank-Schrift">
      <a:majorFont>
        <a:latin typeface="Arial"/>
        <a:ea typeface=""/>
        <a:cs typeface="Arial"/>
      </a:majorFont>
      <a:minorFont>
        <a:latin typeface="Arial"/>
        <a:ea typeface=""/>
        <a:cs typeface="Arial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pageSetUpPr autoPageBreaks="0"/>
  </sheetPr>
  <dimension ref="B1:L107"/>
  <sheetViews>
    <sheetView showGridLines="0" tabSelected="1" zoomScaleNormal="100" workbookViewId="0">
      <selection activeCell="D17" sqref="D17:L17"/>
    </sheetView>
  </sheetViews>
  <sheetFormatPr baseColWidth="10" defaultRowHeight="14.25" x14ac:dyDescent="0.2"/>
  <cols>
    <col min="1" max="16384" width="11" style="469"/>
  </cols>
  <sheetData>
    <row r="1" spans="3:12" s="356" customFormat="1" x14ac:dyDescent="0.2"/>
    <row r="2" spans="3:12" s="356" customFormat="1" x14ac:dyDescent="0.2"/>
    <row r="3" spans="3:12" s="356" customFormat="1" x14ac:dyDescent="0.2"/>
    <row r="4" spans="3:12" s="356" customFormat="1" x14ac:dyDescent="0.2"/>
    <row r="5" spans="3:12" s="356" customFormat="1" x14ac:dyDescent="0.2"/>
    <row r="6" spans="3:12" s="356" customFormat="1" x14ac:dyDescent="0.2"/>
    <row r="7" spans="3:12" s="356" customFormat="1" x14ac:dyDescent="0.2"/>
    <row r="8" spans="3:12" s="356" customFormat="1" x14ac:dyDescent="0.2"/>
    <row r="9" spans="3:12" s="356" customFormat="1" x14ac:dyDescent="0.2">
      <c r="C9" s="552" t="s">
        <v>465</v>
      </c>
      <c r="D9" s="552"/>
      <c r="E9" s="552"/>
      <c r="F9" s="552"/>
      <c r="G9" s="552"/>
      <c r="H9" s="552"/>
      <c r="I9" s="552"/>
      <c r="J9" s="552"/>
      <c r="K9" s="552"/>
      <c r="L9" s="552"/>
    </row>
    <row r="10" spans="3:12" s="356" customFormat="1" x14ac:dyDescent="0.2">
      <c r="C10" s="552"/>
      <c r="D10" s="552"/>
      <c r="E10" s="552"/>
      <c r="F10" s="552"/>
      <c r="G10" s="552"/>
      <c r="H10" s="552"/>
      <c r="I10" s="552"/>
      <c r="J10" s="552"/>
      <c r="K10" s="552"/>
      <c r="L10" s="552"/>
    </row>
    <row r="11" spans="3:12" s="356" customFormat="1" ht="30" customHeight="1" x14ac:dyDescent="0.2">
      <c r="C11" s="552"/>
      <c r="D11" s="552"/>
      <c r="E11" s="552"/>
      <c r="F11" s="552"/>
      <c r="G11" s="552"/>
      <c r="H11" s="552"/>
      <c r="I11" s="552"/>
      <c r="J11" s="552"/>
      <c r="K11" s="552"/>
      <c r="L11" s="552"/>
    </row>
    <row r="12" spans="3:12" s="356" customFormat="1" x14ac:dyDescent="0.2"/>
    <row r="13" spans="3:12" s="356" customFormat="1" x14ac:dyDescent="0.2"/>
    <row r="14" spans="3:12" s="356" customFormat="1" x14ac:dyDescent="0.2">
      <c r="C14" s="553" t="s">
        <v>456</v>
      </c>
      <c r="D14" s="553"/>
      <c r="E14" s="553"/>
      <c r="F14" s="553"/>
      <c r="G14" s="553"/>
      <c r="H14" s="553"/>
      <c r="I14" s="553"/>
      <c r="J14" s="553"/>
      <c r="K14" s="553"/>
      <c r="L14" s="553"/>
    </row>
    <row r="15" spans="3:12" s="356" customFormat="1" x14ac:dyDescent="0.2">
      <c r="C15" s="553"/>
      <c r="D15" s="553"/>
      <c r="E15" s="553"/>
      <c r="F15" s="553"/>
      <c r="G15" s="553"/>
      <c r="H15" s="553"/>
      <c r="I15" s="553"/>
      <c r="J15" s="553"/>
      <c r="K15" s="553"/>
      <c r="L15" s="553"/>
    </row>
    <row r="16" spans="3:12" s="358" customFormat="1" ht="15" x14ac:dyDescent="0.2">
      <c r="C16" s="357"/>
      <c r="D16" s="357"/>
      <c r="E16" s="357"/>
      <c r="F16" s="357"/>
      <c r="G16" s="357"/>
      <c r="H16" s="357"/>
      <c r="I16" s="357"/>
      <c r="J16" s="357"/>
      <c r="K16" s="357"/>
      <c r="L16" s="357"/>
    </row>
    <row r="17" spans="2:12" s="358" customFormat="1" ht="15" x14ac:dyDescent="0.25">
      <c r="B17" s="554" t="s">
        <v>5</v>
      </c>
      <c r="C17" s="554"/>
      <c r="D17" s="548"/>
      <c r="E17" s="549"/>
      <c r="F17" s="549"/>
      <c r="G17" s="549"/>
      <c r="H17" s="549"/>
      <c r="I17" s="549"/>
      <c r="J17" s="549"/>
      <c r="K17" s="549"/>
      <c r="L17" s="550"/>
    </row>
    <row r="18" spans="2:12" s="358" customFormat="1" ht="15" x14ac:dyDescent="0.25">
      <c r="B18" s="554" t="s">
        <v>0</v>
      </c>
      <c r="C18" s="554"/>
      <c r="D18" s="548"/>
      <c r="E18" s="549"/>
      <c r="F18" s="549"/>
      <c r="G18" s="549"/>
      <c r="H18" s="549"/>
      <c r="I18" s="549"/>
      <c r="J18" s="549"/>
      <c r="K18" s="549"/>
      <c r="L18" s="550"/>
    </row>
    <row r="19" spans="2:12" s="358" customFormat="1" ht="15" x14ac:dyDescent="0.25">
      <c r="B19" s="551" t="s">
        <v>1</v>
      </c>
      <c r="C19" s="551"/>
      <c r="D19" s="548"/>
      <c r="E19" s="549"/>
      <c r="F19" s="549"/>
      <c r="G19" s="549"/>
      <c r="H19" s="549"/>
      <c r="I19" s="549"/>
      <c r="J19" s="549"/>
      <c r="K19" s="549"/>
      <c r="L19" s="550"/>
    </row>
    <row r="20" spans="2:12" s="358" customFormat="1" ht="15" x14ac:dyDescent="0.25">
      <c r="B20" s="551" t="s">
        <v>2</v>
      </c>
      <c r="C20" s="551"/>
      <c r="D20" s="548"/>
      <c r="E20" s="549"/>
      <c r="F20" s="549"/>
      <c r="G20" s="549"/>
      <c r="H20" s="549"/>
      <c r="I20" s="549"/>
      <c r="J20" s="549"/>
      <c r="K20" s="549"/>
      <c r="L20" s="550"/>
    </row>
    <row r="21" spans="2:12" s="358" customFormat="1" ht="15" x14ac:dyDescent="0.25">
      <c r="B21" s="551" t="s">
        <v>3</v>
      </c>
      <c r="C21" s="551"/>
      <c r="D21" s="548"/>
      <c r="E21" s="549"/>
      <c r="F21" s="549"/>
      <c r="G21" s="549"/>
      <c r="H21" s="549"/>
      <c r="I21" s="549"/>
      <c r="J21" s="549"/>
      <c r="K21" s="549"/>
      <c r="L21" s="550"/>
    </row>
    <row r="22" spans="2:12" s="358" customFormat="1" x14ac:dyDescent="0.2"/>
    <row r="23" spans="2:12" s="358" customFormat="1" x14ac:dyDescent="0.2"/>
    <row r="24" spans="2:12" s="358" customFormat="1" x14ac:dyDescent="0.2"/>
    <row r="25" spans="2:12" s="358" customFormat="1" ht="15" x14ac:dyDescent="0.25">
      <c r="B25" s="547" t="s">
        <v>4</v>
      </c>
      <c r="C25" s="547"/>
      <c r="D25" s="359" t="s">
        <v>10</v>
      </c>
      <c r="E25" s="1"/>
      <c r="F25" s="360"/>
      <c r="G25" s="359" t="s">
        <v>9</v>
      </c>
      <c r="H25" s="1"/>
    </row>
    <row r="26" spans="2:12" s="358" customFormat="1" x14ac:dyDescent="0.2"/>
    <row r="27" spans="2:12" s="358" customFormat="1" x14ac:dyDescent="0.2"/>
    <row r="28" spans="2:12" s="358" customFormat="1" ht="15" x14ac:dyDescent="0.25">
      <c r="B28" s="360" t="s">
        <v>8</v>
      </c>
      <c r="E28" s="362"/>
    </row>
    <row r="29" spans="2:12" s="358" customFormat="1" x14ac:dyDescent="0.2"/>
    <row r="30" spans="2:12" s="358" customFormat="1" x14ac:dyDescent="0.2"/>
    <row r="31" spans="2:12" s="358" customFormat="1" ht="15" x14ac:dyDescent="0.25">
      <c r="B31" s="360" t="s">
        <v>11</v>
      </c>
      <c r="E31" s="363"/>
    </row>
    <row r="32" spans="2:12" s="358" customFormat="1" x14ac:dyDescent="0.2"/>
    <row r="33" spans="2:5" s="358" customFormat="1" x14ac:dyDescent="0.2"/>
    <row r="34" spans="2:5" s="358" customFormat="1" ht="15" x14ac:dyDescent="0.25">
      <c r="B34" s="541" t="s">
        <v>519</v>
      </c>
      <c r="E34" s="542"/>
    </row>
    <row r="35" spans="2:5" s="358" customFormat="1" x14ac:dyDescent="0.2"/>
    <row r="36" spans="2:5" s="358" customFormat="1" x14ac:dyDescent="0.2"/>
    <row r="37" spans="2:5" s="358" customFormat="1" x14ac:dyDescent="0.2"/>
    <row r="38" spans="2:5" s="358" customFormat="1" x14ac:dyDescent="0.2"/>
    <row r="39" spans="2:5" s="358" customFormat="1" x14ac:dyDescent="0.2"/>
    <row r="40" spans="2:5" s="358" customFormat="1" x14ac:dyDescent="0.2"/>
    <row r="41" spans="2:5" s="358" customFormat="1" x14ac:dyDescent="0.2"/>
    <row r="42" spans="2:5" s="358" customFormat="1" x14ac:dyDescent="0.2"/>
    <row r="43" spans="2:5" s="358" customFormat="1" x14ac:dyDescent="0.2"/>
    <row r="44" spans="2:5" s="358" customFormat="1" x14ac:dyDescent="0.2"/>
    <row r="45" spans="2:5" s="358" customFormat="1" x14ac:dyDescent="0.2"/>
    <row r="46" spans="2:5" s="358" customFormat="1" x14ac:dyDescent="0.2"/>
    <row r="47" spans="2:5" s="358" customFormat="1" x14ac:dyDescent="0.2"/>
    <row r="48" spans="2:5" s="358" customFormat="1" x14ac:dyDescent="0.2"/>
    <row r="49" s="358" customFormat="1" x14ac:dyDescent="0.2"/>
    <row r="50" s="358" customFormat="1" x14ac:dyDescent="0.2"/>
    <row r="51" s="358" customFormat="1" x14ac:dyDescent="0.2"/>
    <row r="52" s="358" customFormat="1" x14ac:dyDescent="0.2"/>
    <row r="53" s="358" customFormat="1" x14ac:dyDescent="0.2"/>
    <row r="54" s="358" customFormat="1" x14ac:dyDescent="0.2"/>
    <row r="55" s="358" customFormat="1" x14ac:dyDescent="0.2"/>
    <row r="56" s="358" customFormat="1" x14ac:dyDescent="0.2"/>
    <row r="57" s="358" customFormat="1" x14ac:dyDescent="0.2"/>
    <row r="58" s="358" customFormat="1" x14ac:dyDescent="0.2"/>
    <row r="59" s="358" customFormat="1" x14ac:dyDescent="0.2"/>
    <row r="60" s="358" customFormat="1" x14ac:dyDescent="0.2"/>
    <row r="61" s="358" customFormat="1" x14ac:dyDescent="0.2"/>
    <row r="62" s="358" customFormat="1" x14ac:dyDescent="0.2"/>
    <row r="63" s="358" customFormat="1" x14ac:dyDescent="0.2"/>
    <row r="64" s="358" customFormat="1" x14ac:dyDescent="0.2"/>
    <row r="65" s="358" customFormat="1" x14ac:dyDescent="0.2"/>
    <row r="66" s="358" customFormat="1" x14ac:dyDescent="0.2"/>
    <row r="67" s="358" customFormat="1" x14ac:dyDescent="0.2"/>
    <row r="68" s="358" customFormat="1" x14ac:dyDescent="0.2"/>
    <row r="69" s="358" customFormat="1" x14ac:dyDescent="0.2"/>
    <row r="70" s="358" customFormat="1" x14ac:dyDescent="0.2"/>
    <row r="71" s="358" customFormat="1" x14ac:dyDescent="0.2"/>
    <row r="72" s="358" customFormat="1" x14ac:dyDescent="0.2"/>
    <row r="73" s="358" customFormat="1" x14ac:dyDescent="0.2"/>
    <row r="74" s="358" customFormat="1" x14ac:dyDescent="0.2"/>
    <row r="75" s="358" customFormat="1" x14ac:dyDescent="0.2"/>
    <row r="76" s="358" customFormat="1" x14ac:dyDescent="0.2"/>
    <row r="77" s="358" customFormat="1" x14ac:dyDescent="0.2"/>
    <row r="78" s="358" customFormat="1" x14ac:dyDescent="0.2"/>
    <row r="79" s="358" customFormat="1" x14ac:dyDescent="0.2"/>
    <row r="80" s="358" customFormat="1" x14ac:dyDescent="0.2"/>
    <row r="81" s="358" customFormat="1" x14ac:dyDescent="0.2"/>
    <row r="82" s="358" customFormat="1" x14ac:dyDescent="0.2"/>
    <row r="83" s="358" customFormat="1" x14ac:dyDescent="0.2"/>
    <row r="84" s="358" customFormat="1" x14ac:dyDescent="0.2"/>
    <row r="85" s="358" customFormat="1" x14ac:dyDescent="0.2"/>
    <row r="86" s="358" customFormat="1" x14ac:dyDescent="0.2"/>
    <row r="87" s="358" customFormat="1" x14ac:dyDescent="0.2"/>
    <row r="88" s="358" customFormat="1" x14ac:dyDescent="0.2"/>
    <row r="89" s="358" customFormat="1" x14ac:dyDescent="0.2"/>
    <row r="90" s="358" customFormat="1" x14ac:dyDescent="0.2"/>
    <row r="91" s="358" customFormat="1" x14ac:dyDescent="0.2"/>
    <row r="92" s="358" customFormat="1" x14ac:dyDescent="0.2"/>
    <row r="93" s="358" customFormat="1" x14ac:dyDescent="0.2"/>
    <row r="94" s="358" customFormat="1" x14ac:dyDescent="0.2"/>
    <row r="95" s="358" customFormat="1" x14ac:dyDescent="0.2"/>
    <row r="96" s="358" customFormat="1" x14ac:dyDescent="0.2"/>
    <row r="97" spans="2:2" s="358" customFormat="1" x14ac:dyDescent="0.2"/>
    <row r="98" spans="2:2" s="358" customFormat="1" x14ac:dyDescent="0.2"/>
    <row r="99" spans="2:2" s="358" customFormat="1" x14ac:dyDescent="0.2"/>
    <row r="100" spans="2:2" s="358" customFormat="1" x14ac:dyDescent="0.2"/>
    <row r="101" spans="2:2" s="358" customFormat="1" x14ac:dyDescent="0.2"/>
    <row r="102" spans="2:2" s="358" customFormat="1" x14ac:dyDescent="0.2"/>
    <row r="106" spans="2:2" x14ac:dyDescent="0.2">
      <c r="B106" s="361" t="s">
        <v>6</v>
      </c>
    </row>
    <row r="107" spans="2:2" x14ac:dyDescent="0.2">
      <c r="B107" s="361" t="s">
        <v>7</v>
      </c>
    </row>
  </sheetData>
  <sheetProtection password="C497" sheet="1" selectLockedCells="1"/>
  <mergeCells count="13">
    <mergeCell ref="C9:L11"/>
    <mergeCell ref="C14:L15"/>
    <mergeCell ref="B18:C18"/>
    <mergeCell ref="B19:C19"/>
    <mergeCell ref="B20:C20"/>
    <mergeCell ref="B17:C17"/>
    <mergeCell ref="D17:L17"/>
    <mergeCell ref="B25:C25"/>
    <mergeCell ref="D18:L18"/>
    <mergeCell ref="D19:L19"/>
    <mergeCell ref="D20:L20"/>
    <mergeCell ref="D21:L21"/>
    <mergeCell ref="B21:C21"/>
  </mergeCells>
  <phoneticPr fontId="35" type="noConversion"/>
  <dataValidations xWindow="450" yWindow="650" count="7">
    <dataValidation type="list" allowBlank="1" showInputMessage="1" showErrorMessage="1" sqref="D17:L17">
      <formula1>$B$106:$B$107</formula1>
    </dataValidation>
    <dataValidation type="date" operator="greaterThan" allowBlank="1" showInputMessage="1" showErrorMessage="1" error="Bitte ausschließlich Datum ab 01.09.2018 eintragen." sqref="E25">
      <formula1>43343</formula1>
    </dataValidation>
    <dataValidation type="date" operator="greaterThan" allowBlank="1" showInputMessage="1" showErrorMessage="1" error="Bitte ausschließlich Datum nach Projektbeginn eintragen." sqref="H25">
      <formula1>E25</formula1>
    </dataValidation>
    <dataValidation allowBlank="1" showInputMessage="1" showErrorMessage="1" prompt="Bitte Antragsnummer aus dem Kundenportal der NBank übernehmen." sqref="D20:L20"/>
    <dataValidation type="whole" allowBlank="1" showInputMessage="1" showErrorMessage="1" prompt="Bitte hier Anzahl der Teilnehmenden eintragen." sqref="E28">
      <formula1>1</formula1>
      <formula2>1000</formula2>
    </dataValidation>
    <dataValidation type="whole" allowBlank="1" showInputMessage="1" showErrorMessage="1" prompt="Bitte hier geplante Stunden aller Teilnehmenden eintragen." sqref="E31">
      <formula1>1</formula1>
      <formula2>100000</formula2>
    </dataValidation>
    <dataValidation allowBlank="1" showInputMessage="1" showErrorMessage="1" prompt="Bitte hier die geplanten Schulungseinheiten eintragen." sqref="E34"/>
  </dataValidations>
  <pageMargins left="0.7" right="0.7" top="0.78740157499999996" bottom="0.78740157499999996" header="0.3" footer="0.3"/>
  <pageSetup paperSize="9" scale="52" orientation="landscape" r:id="rId1"/>
  <headerFooter>
    <oddFooter>&amp;L&amp;8Investitions- und Förderbank Niedersachsen - NBank
Günther-Wagner-Allee 12 - 16 
30177 Hannover
Telefon: 0511.30031-333  Telefax: 0511.30031-11333  beratung@nbank.de  www.nbank.de&amp;R&amp;8Erläuterungen zum Finanzierungsplan Version 1.0 (09.03.2016)</oddFooter>
  </headerFooter>
  <colBreaks count="1" manualBreakCount="1">
    <brk id="14" max="17" man="1"/>
  </col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0">
    <pageSetUpPr autoPageBreaks="0"/>
  </sheetPr>
  <dimension ref="A2:S118"/>
  <sheetViews>
    <sheetView showGridLines="0" zoomScaleNormal="100" workbookViewId="0">
      <selection activeCell="E13" sqref="E13"/>
    </sheetView>
  </sheetViews>
  <sheetFormatPr baseColWidth="10" defaultRowHeight="14.25" x14ac:dyDescent="0.2"/>
  <cols>
    <col min="1" max="1" width="3.625" style="469" customWidth="1"/>
    <col min="2" max="2" width="11" style="469"/>
    <col min="3" max="3" width="15.25" style="469" customWidth="1"/>
    <col min="4" max="4" width="11" style="469"/>
    <col min="5" max="5" width="11.5" style="469" customWidth="1"/>
    <col min="6" max="6" width="11.25" style="469" customWidth="1"/>
    <col min="7" max="11" width="11" style="469"/>
    <col min="12" max="12" width="21.625" style="469" customWidth="1"/>
    <col min="13" max="13" width="12.875" style="469" customWidth="1"/>
    <col min="14" max="14" width="13.25" style="469" customWidth="1"/>
    <col min="15" max="15" width="21.875" style="469" customWidth="1"/>
    <col min="16" max="16384" width="11" style="469"/>
  </cols>
  <sheetData>
    <row r="2" spans="1:19" ht="15" x14ac:dyDescent="0.25">
      <c r="A2" s="411" t="s">
        <v>107</v>
      </c>
    </row>
    <row r="3" spans="1:19" ht="15" x14ac:dyDescent="0.25">
      <c r="A3" s="411"/>
    </row>
    <row r="4" spans="1:19" hidden="1" x14ac:dyDescent="0.2"/>
    <row r="5" spans="1:19" hidden="1" x14ac:dyDescent="0.2">
      <c r="B5" s="586" t="s">
        <v>56</v>
      </c>
      <c r="C5" s="774"/>
      <c r="D5" s="771" t="str">
        <f>IF('Verbrauchsgüter und Ausstattung'!D5="","",'Verbrauchsgüter und Ausstattung'!D5)</f>
        <v/>
      </c>
      <c r="E5" s="772"/>
      <c r="F5" s="773"/>
      <c r="H5" s="586" t="s">
        <v>59</v>
      </c>
      <c r="I5" s="774"/>
      <c r="J5" s="771" t="str">
        <f>IF('Verbrauchsgüter und Ausstattung'!J5="","",'Verbrauchsgüter und Ausstattung'!J5)</f>
        <v/>
      </c>
      <c r="K5" s="772"/>
      <c r="L5" s="773"/>
    </row>
    <row r="6" spans="1:19" hidden="1" x14ac:dyDescent="0.2">
      <c r="B6" s="586" t="s">
        <v>57</v>
      </c>
      <c r="C6" s="774"/>
      <c r="D6" s="771" t="str">
        <f>IF('Verbrauchsgüter und Ausstattung'!D6="","",'Verbrauchsgüter und Ausstattung'!D6)</f>
        <v/>
      </c>
      <c r="E6" s="772"/>
      <c r="F6" s="773"/>
      <c r="H6" s="586" t="s">
        <v>60</v>
      </c>
      <c r="I6" s="774"/>
      <c r="J6" s="771" t="str">
        <f>IF('Verbrauchsgüter und Ausstattung'!J6="","",'Verbrauchsgüter und Ausstattung'!J6)</f>
        <v/>
      </c>
      <c r="K6" s="772"/>
      <c r="L6" s="773"/>
    </row>
    <row r="7" spans="1:19" hidden="1" x14ac:dyDescent="0.2">
      <c r="B7" s="586" t="s">
        <v>58</v>
      </c>
      <c r="C7" s="774"/>
      <c r="D7" s="771" t="str">
        <f>IF('Verbrauchsgüter und Ausstattung'!D7="","",'Verbrauchsgüter und Ausstattung'!D7)</f>
        <v/>
      </c>
      <c r="E7" s="772"/>
      <c r="F7" s="773"/>
      <c r="H7" s="586" t="s">
        <v>61</v>
      </c>
      <c r="I7" s="774"/>
      <c r="J7" s="771" t="str">
        <f>IF('Verbrauchsgüter und Ausstattung'!J7="","",'Verbrauchsgüter und Ausstattung'!J7)</f>
        <v/>
      </c>
      <c r="K7" s="772"/>
      <c r="L7" s="773"/>
    </row>
    <row r="8" spans="1:19" hidden="1" x14ac:dyDescent="0.2"/>
    <row r="10" spans="1:19" ht="15" x14ac:dyDescent="0.25">
      <c r="A10" s="375" t="s">
        <v>55</v>
      </c>
    </row>
    <row r="12" spans="1:19" ht="33" customHeight="1" x14ac:dyDescent="0.2">
      <c r="B12" s="561" t="s">
        <v>62</v>
      </c>
      <c r="C12" s="561"/>
      <c r="D12" s="487" t="s">
        <v>108</v>
      </c>
      <c r="E12" s="487" t="s">
        <v>109</v>
      </c>
      <c r="F12" s="487" t="s">
        <v>113</v>
      </c>
      <c r="G12" s="487" t="s">
        <v>112</v>
      </c>
      <c r="H12" s="487" t="s">
        <v>63</v>
      </c>
      <c r="I12" s="487" t="s">
        <v>110</v>
      </c>
      <c r="J12" s="487" t="s">
        <v>111</v>
      </c>
      <c r="K12" s="481" t="s">
        <v>97</v>
      </c>
      <c r="L12" s="487" t="s">
        <v>458</v>
      </c>
      <c r="M12" s="487" t="s">
        <v>120</v>
      </c>
      <c r="N12" s="468"/>
      <c r="O12" s="468"/>
      <c r="P12" s="468"/>
      <c r="Q12" s="468"/>
      <c r="R12" s="468"/>
      <c r="S12" s="468"/>
    </row>
    <row r="13" spans="1:19" x14ac:dyDescent="0.2">
      <c r="B13" s="713" t="str">
        <f>IF('Verbrauchsgüter und Ausstattung'!B13="","",'Verbrauchsgüter und Ausstattung'!B13)</f>
        <v/>
      </c>
      <c r="C13" s="713"/>
      <c r="D13" s="392" t="str">
        <f>IF('Verbrauchsgüter und Ausstattung'!D13="","",'Verbrauchsgüter und Ausstattung'!D13)</f>
        <v/>
      </c>
      <c r="E13" s="488" t="str">
        <f>D13</f>
        <v/>
      </c>
      <c r="F13" s="385">
        <f>'Verbrauchsgüter und Ausstattung'!E13</f>
        <v>0</v>
      </c>
      <c r="G13" s="391">
        <f>F13</f>
        <v>0</v>
      </c>
      <c r="H13" s="417" t="str">
        <f>IF('Verbrauchsgüter und Ausstattung'!F13="","",'Verbrauchsgüter und Ausstattung'!F13)</f>
        <v/>
      </c>
      <c r="I13" s="385">
        <f t="shared" ref="I13:I42" si="0">IF(B13="",0,(D13*F13*H13))</f>
        <v>0</v>
      </c>
      <c r="J13" s="418">
        <f>IF(B13="",0,(E13*G13*H13))</f>
        <v>0</v>
      </c>
      <c r="K13" s="418">
        <f>I13-J13</f>
        <v>0</v>
      </c>
      <c r="L13" s="474"/>
      <c r="M13" s="473"/>
      <c r="N13" s="470"/>
      <c r="O13" s="470"/>
      <c r="P13" s="470"/>
      <c r="Q13" s="470"/>
      <c r="R13" s="470"/>
      <c r="S13" s="470"/>
    </row>
    <row r="14" spans="1:19" x14ac:dyDescent="0.2">
      <c r="B14" s="713" t="str">
        <f>IF('Verbrauchsgüter und Ausstattung'!B14="","",'Verbrauchsgüter und Ausstattung'!B14)</f>
        <v/>
      </c>
      <c r="C14" s="713"/>
      <c r="D14" s="392" t="str">
        <f>IF('Verbrauchsgüter und Ausstattung'!D14="","",'Verbrauchsgüter und Ausstattung'!D14)</f>
        <v/>
      </c>
      <c r="E14" s="488" t="str">
        <f t="shared" ref="E14:E42" si="1">D14</f>
        <v/>
      </c>
      <c r="F14" s="385">
        <f>'Verbrauchsgüter und Ausstattung'!E14</f>
        <v>0</v>
      </c>
      <c r="G14" s="391">
        <f t="shared" ref="G14:G42" si="2">F14</f>
        <v>0</v>
      </c>
      <c r="H14" s="417" t="str">
        <f>IF('Verbrauchsgüter und Ausstattung'!F14="","",'Verbrauchsgüter und Ausstattung'!F14)</f>
        <v/>
      </c>
      <c r="I14" s="385">
        <f t="shared" si="0"/>
        <v>0</v>
      </c>
      <c r="J14" s="418">
        <f t="shared" ref="J14:J42" si="3">IF(B14="",0,(E14*G14*H14))</f>
        <v>0</v>
      </c>
      <c r="K14" s="418">
        <f t="shared" ref="K14:K42" si="4">I14-J14</f>
        <v>0</v>
      </c>
      <c r="L14" s="474"/>
      <c r="M14" s="473"/>
      <c r="N14" s="470"/>
      <c r="O14" s="470"/>
      <c r="P14" s="470"/>
      <c r="Q14" s="470"/>
      <c r="R14" s="470"/>
      <c r="S14" s="470"/>
    </row>
    <row r="15" spans="1:19" x14ac:dyDescent="0.2">
      <c r="B15" s="713" t="str">
        <f>IF('Verbrauchsgüter und Ausstattung'!B15="","",'Verbrauchsgüter und Ausstattung'!B15)</f>
        <v/>
      </c>
      <c r="C15" s="713"/>
      <c r="D15" s="392" t="str">
        <f>IF('Verbrauchsgüter und Ausstattung'!D15="","",'Verbrauchsgüter und Ausstattung'!D15)</f>
        <v/>
      </c>
      <c r="E15" s="488" t="str">
        <f t="shared" si="1"/>
        <v/>
      </c>
      <c r="F15" s="385">
        <f>'Verbrauchsgüter und Ausstattung'!E15</f>
        <v>0</v>
      </c>
      <c r="G15" s="391">
        <f t="shared" si="2"/>
        <v>0</v>
      </c>
      <c r="H15" s="417" t="str">
        <f>IF('Verbrauchsgüter und Ausstattung'!F15="","",'Verbrauchsgüter und Ausstattung'!F15)</f>
        <v/>
      </c>
      <c r="I15" s="385">
        <f t="shared" si="0"/>
        <v>0</v>
      </c>
      <c r="J15" s="418">
        <f t="shared" si="3"/>
        <v>0</v>
      </c>
      <c r="K15" s="418">
        <f t="shared" si="4"/>
        <v>0</v>
      </c>
      <c r="L15" s="474"/>
      <c r="M15" s="473"/>
      <c r="N15" s="470"/>
      <c r="O15" s="470"/>
      <c r="P15" s="470"/>
      <c r="Q15" s="470"/>
      <c r="R15" s="470"/>
      <c r="S15" s="470"/>
    </row>
    <row r="16" spans="1:19" x14ac:dyDescent="0.2">
      <c r="B16" s="713" t="str">
        <f>IF('Verbrauchsgüter und Ausstattung'!B16="","",'Verbrauchsgüter und Ausstattung'!B16)</f>
        <v/>
      </c>
      <c r="C16" s="713"/>
      <c r="D16" s="392" t="str">
        <f>IF('Verbrauchsgüter und Ausstattung'!D16="","",'Verbrauchsgüter und Ausstattung'!D16)</f>
        <v/>
      </c>
      <c r="E16" s="488" t="str">
        <f t="shared" si="1"/>
        <v/>
      </c>
      <c r="F16" s="385">
        <f>'Verbrauchsgüter und Ausstattung'!E16</f>
        <v>0</v>
      </c>
      <c r="G16" s="391">
        <f t="shared" si="2"/>
        <v>0</v>
      </c>
      <c r="H16" s="417" t="str">
        <f>IF('Verbrauchsgüter und Ausstattung'!F16="","",'Verbrauchsgüter und Ausstattung'!F16)</f>
        <v/>
      </c>
      <c r="I16" s="385">
        <f t="shared" si="0"/>
        <v>0</v>
      </c>
      <c r="J16" s="418">
        <f t="shared" si="3"/>
        <v>0</v>
      </c>
      <c r="K16" s="418">
        <f t="shared" si="4"/>
        <v>0</v>
      </c>
      <c r="L16" s="474"/>
      <c r="M16" s="473"/>
      <c r="N16" s="470"/>
      <c r="O16" s="470"/>
      <c r="P16" s="470"/>
      <c r="Q16" s="470"/>
      <c r="R16" s="470"/>
      <c r="S16" s="470"/>
    </row>
    <row r="17" spans="2:19" x14ac:dyDescent="0.2">
      <c r="B17" s="713" t="str">
        <f>IF('Verbrauchsgüter und Ausstattung'!B17="","",'Verbrauchsgüter und Ausstattung'!B17)</f>
        <v/>
      </c>
      <c r="C17" s="713"/>
      <c r="D17" s="392" t="str">
        <f>IF('Verbrauchsgüter und Ausstattung'!D17="","",'Verbrauchsgüter und Ausstattung'!D17)</f>
        <v/>
      </c>
      <c r="E17" s="488" t="str">
        <f t="shared" si="1"/>
        <v/>
      </c>
      <c r="F17" s="385">
        <f>'Verbrauchsgüter und Ausstattung'!E17</f>
        <v>0</v>
      </c>
      <c r="G17" s="391">
        <f t="shared" si="2"/>
        <v>0</v>
      </c>
      <c r="H17" s="417" t="str">
        <f>IF('Verbrauchsgüter und Ausstattung'!F17="","",'Verbrauchsgüter und Ausstattung'!F17)</f>
        <v/>
      </c>
      <c r="I17" s="385">
        <f t="shared" si="0"/>
        <v>0</v>
      </c>
      <c r="J17" s="418">
        <f t="shared" si="3"/>
        <v>0</v>
      </c>
      <c r="K17" s="418">
        <f t="shared" si="4"/>
        <v>0</v>
      </c>
      <c r="L17" s="474"/>
      <c r="M17" s="473"/>
      <c r="N17" s="470"/>
      <c r="O17" s="470"/>
      <c r="P17" s="470"/>
      <c r="Q17" s="470"/>
      <c r="R17" s="470"/>
      <c r="S17" s="470"/>
    </row>
    <row r="18" spans="2:19" x14ac:dyDescent="0.2">
      <c r="B18" s="713" t="str">
        <f>IF('Verbrauchsgüter und Ausstattung'!B18="","",'Verbrauchsgüter und Ausstattung'!B18)</f>
        <v/>
      </c>
      <c r="C18" s="713"/>
      <c r="D18" s="392" t="str">
        <f>IF('Verbrauchsgüter und Ausstattung'!D18="","",'Verbrauchsgüter und Ausstattung'!D18)</f>
        <v/>
      </c>
      <c r="E18" s="488" t="str">
        <f t="shared" si="1"/>
        <v/>
      </c>
      <c r="F18" s="385">
        <f>'Verbrauchsgüter und Ausstattung'!E18</f>
        <v>0</v>
      </c>
      <c r="G18" s="391">
        <f t="shared" si="2"/>
        <v>0</v>
      </c>
      <c r="H18" s="417" t="str">
        <f>IF('Verbrauchsgüter und Ausstattung'!F18="","",'Verbrauchsgüter und Ausstattung'!F18)</f>
        <v/>
      </c>
      <c r="I18" s="385">
        <f t="shared" si="0"/>
        <v>0</v>
      </c>
      <c r="J18" s="418">
        <f t="shared" si="3"/>
        <v>0</v>
      </c>
      <c r="K18" s="418">
        <f t="shared" si="4"/>
        <v>0</v>
      </c>
      <c r="L18" s="474"/>
      <c r="M18" s="473"/>
      <c r="N18" s="470"/>
      <c r="O18" s="470"/>
      <c r="P18" s="470"/>
      <c r="Q18" s="470"/>
      <c r="R18" s="470"/>
      <c r="S18" s="470"/>
    </row>
    <row r="19" spans="2:19" x14ac:dyDescent="0.2">
      <c r="B19" s="713" t="str">
        <f>IF('Verbrauchsgüter und Ausstattung'!B19="","",'Verbrauchsgüter und Ausstattung'!B19)</f>
        <v/>
      </c>
      <c r="C19" s="713"/>
      <c r="D19" s="392" t="str">
        <f>IF('Verbrauchsgüter und Ausstattung'!D19="","",'Verbrauchsgüter und Ausstattung'!D19)</f>
        <v/>
      </c>
      <c r="E19" s="488" t="str">
        <f t="shared" si="1"/>
        <v/>
      </c>
      <c r="F19" s="385">
        <f>'Verbrauchsgüter und Ausstattung'!E19</f>
        <v>0</v>
      </c>
      <c r="G19" s="391">
        <f t="shared" si="2"/>
        <v>0</v>
      </c>
      <c r="H19" s="417" t="str">
        <f>IF('Verbrauchsgüter und Ausstattung'!F19="","",'Verbrauchsgüter und Ausstattung'!F19)</f>
        <v/>
      </c>
      <c r="I19" s="385">
        <f t="shared" si="0"/>
        <v>0</v>
      </c>
      <c r="J19" s="418">
        <f t="shared" si="3"/>
        <v>0</v>
      </c>
      <c r="K19" s="418">
        <f t="shared" si="4"/>
        <v>0</v>
      </c>
      <c r="L19" s="474"/>
      <c r="M19" s="473"/>
      <c r="N19" s="470"/>
      <c r="O19" s="470"/>
      <c r="P19" s="470"/>
      <c r="Q19" s="470"/>
      <c r="R19" s="470"/>
      <c r="S19" s="470"/>
    </row>
    <row r="20" spans="2:19" x14ac:dyDescent="0.2">
      <c r="B20" s="713" t="str">
        <f>IF('Verbrauchsgüter und Ausstattung'!B20="","",'Verbrauchsgüter und Ausstattung'!B20)</f>
        <v/>
      </c>
      <c r="C20" s="713"/>
      <c r="D20" s="392" t="str">
        <f>IF('Verbrauchsgüter und Ausstattung'!D20="","",'Verbrauchsgüter und Ausstattung'!D20)</f>
        <v/>
      </c>
      <c r="E20" s="488" t="str">
        <f t="shared" si="1"/>
        <v/>
      </c>
      <c r="F20" s="385">
        <f>'Verbrauchsgüter und Ausstattung'!E20</f>
        <v>0</v>
      </c>
      <c r="G20" s="391">
        <f t="shared" si="2"/>
        <v>0</v>
      </c>
      <c r="H20" s="417" t="str">
        <f>IF('Verbrauchsgüter und Ausstattung'!F20="","",'Verbrauchsgüter und Ausstattung'!F20)</f>
        <v/>
      </c>
      <c r="I20" s="385">
        <f t="shared" si="0"/>
        <v>0</v>
      </c>
      <c r="J20" s="418">
        <f t="shared" si="3"/>
        <v>0</v>
      </c>
      <c r="K20" s="418">
        <f t="shared" si="4"/>
        <v>0</v>
      </c>
      <c r="L20" s="474"/>
      <c r="M20" s="473"/>
      <c r="N20" s="470"/>
      <c r="O20" s="470"/>
      <c r="P20" s="470"/>
      <c r="Q20" s="470"/>
      <c r="R20" s="470"/>
      <c r="S20" s="470"/>
    </row>
    <row r="21" spans="2:19" x14ac:dyDescent="0.2">
      <c r="B21" s="713" t="str">
        <f>IF('Verbrauchsgüter und Ausstattung'!B21="","",'Verbrauchsgüter und Ausstattung'!B21)</f>
        <v/>
      </c>
      <c r="C21" s="713"/>
      <c r="D21" s="392" t="str">
        <f>IF('Verbrauchsgüter und Ausstattung'!D21="","",'Verbrauchsgüter und Ausstattung'!D21)</f>
        <v/>
      </c>
      <c r="E21" s="488" t="str">
        <f t="shared" si="1"/>
        <v/>
      </c>
      <c r="F21" s="385">
        <f>'Verbrauchsgüter und Ausstattung'!E21</f>
        <v>0</v>
      </c>
      <c r="G21" s="391">
        <f t="shared" si="2"/>
        <v>0</v>
      </c>
      <c r="H21" s="417" t="str">
        <f>IF('Verbrauchsgüter und Ausstattung'!F21="","",'Verbrauchsgüter und Ausstattung'!F21)</f>
        <v/>
      </c>
      <c r="I21" s="385">
        <f t="shared" si="0"/>
        <v>0</v>
      </c>
      <c r="J21" s="418">
        <f t="shared" si="3"/>
        <v>0</v>
      </c>
      <c r="K21" s="418">
        <f t="shared" si="4"/>
        <v>0</v>
      </c>
      <c r="L21" s="474"/>
      <c r="M21" s="473"/>
      <c r="N21" s="470"/>
      <c r="O21" s="470"/>
      <c r="P21" s="470"/>
      <c r="Q21" s="470"/>
      <c r="R21" s="470"/>
      <c r="S21" s="470"/>
    </row>
    <row r="22" spans="2:19" x14ac:dyDescent="0.2">
      <c r="B22" s="713" t="str">
        <f>IF('Verbrauchsgüter und Ausstattung'!B22="","",'Verbrauchsgüter und Ausstattung'!B22)</f>
        <v/>
      </c>
      <c r="C22" s="713"/>
      <c r="D22" s="392" t="str">
        <f>IF('Verbrauchsgüter und Ausstattung'!D22="","",'Verbrauchsgüter und Ausstattung'!D22)</f>
        <v/>
      </c>
      <c r="E22" s="488" t="str">
        <f t="shared" si="1"/>
        <v/>
      </c>
      <c r="F22" s="385">
        <f>'Verbrauchsgüter und Ausstattung'!E22</f>
        <v>0</v>
      </c>
      <c r="G22" s="391">
        <f t="shared" si="2"/>
        <v>0</v>
      </c>
      <c r="H22" s="417" t="str">
        <f>IF('Verbrauchsgüter und Ausstattung'!F22="","",'Verbrauchsgüter und Ausstattung'!F22)</f>
        <v/>
      </c>
      <c r="I22" s="385">
        <f t="shared" si="0"/>
        <v>0</v>
      </c>
      <c r="J22" s="418">
        <f t="shared" si="3"/>
        <v>0</v>
      </c>
      <c r="K22" s="418">
        <f t="shared" si="4"/>
        <v>0</v>
      </c>
      <c r="L22" s="474"/>
      <c r="M22" s="473"/>
      <c r="N22" s="470"/>
      <c r="O22" s="470"/>
      <c r="P22" s="470"/>
      <c r="Q22" s="470"/>
      <c r="R22" s="470"/>
      <c r="S22" s="470"/>
    </row>
    <row r="23" spans="2:19" x14ac:dyDescent="0.2">
      <c r="B23" s="713" t="str">
        <f>IF('Verbrauchsgüter und Ausstattung'!B23="","",'Verbrauchsgüter und Ausstattung'!B23)</f>
        <v/>
      </c>
      <c r="C23" s="713"/>
      <c r="D23" s="392" t="str">
        <f>IF('Verbrauchsgüter und Ausstattung'!D23="","",'Verbrauchsgüter und Ausstattung'!D23)</f>
        <v/>
      </c>
      <c r="E23" s="488" t="str">
        <f t="shared" si="1"/>
        <v/>
      </c>
      <c r="F23" s="385">
        <f>'Verbrauchsgüter und Ausstattung'!E23</f>
        <v>0</v>
      </c>
      <c r="G23" s="391">
        <f t="shared" si="2"/>
        <v>0</v>
      </c>
      <c r="H23" s="417" t="str">
        <f>IF('Verbrauchsgüter und Ausstattung'!F23="","",'Verbrauchsgüter und Ausstattung'!F23)</f>
        <v/>
      </c>
      <c r="I23" s="385">
        <f t="shared" si="0"/>
        <v>0</v>
      </c>
      <c r="J23" s="418">
        <f t="shared" si="3"/>
        <v>0</v>
      </c>
      <c r="K23" s="418">
        <f t="shared" si="4"/>
        <v>0</v>
      </c>
      <c r="L23" s="474"/>
      <c r="M23" s="473"/>
      <c r="N23" s="470"/>
      <c r="O23" s="470"/>
      <c r="P23" s="470"/>
      <c r="Q23" s="470"/>
      <c r="R23" s="470"/>
      <c r="S23" s="470"/>
    </row>
    <row r="24" spans="2:19" x14ac:dyDescent="0.2">
      <c r="B24" s="713" t="str">
        <f>IF('Verbrauchsgüter und Ausstattung'!B24="","",'Verbrauchsgüter und Ausstattung'!B24)</f>
        <v/>
      </c>
      <c r="C24" s="713"/>
      <c r="D24" s="392" t="str">
        <f>IF('Verbrauchsgüter und Ausstattung'!D24="","",'Verbrauchsgüter und Ausstattung'!D24)</f>
        <v/>
      </c>
      <c r="E24" s="488" t="str">
        <f t="shared" si="1"/>
        <v/>
      </c>
      <c r="F24" s="385">
        <f>'Verbrauchsgüter und Ausstattung'!E24</f>
        <v>0</v>
      </c>
      <c r="G24" s="391">
        <f t="shared" si="2"/>
        <v>0</v>
      </c>
      <c r="H24" s="417" t="str">
        <f>IF('Verbrauchsgüter und Ausstattung'!F24="","",'Verbrauchsgüter und Ausstattung'!F24)</f>
        <v/>
      </c>
      <c r="I24" s="385">
        <f t="shared" si="0"/>
        <v>0</v>
      </c>
      <c r="J24" s="418">
        <f t="shared" si="3"/>
        <v>0</v>
      </c>
      <c r="K24" s="418">
        <f t="shared" si="4"/>
        <v>0</v>
      </c>
      <c r="L24" s="474"/>
      <c r="M24" s="473"/>
      <c r="N24" s="470"/>
      <c r="O24" s="470"/>
      <c r="P24" s="470"/>
      <c r="Q24" s="470"/>
      <c r="R24" s="470"/>
      <c r="S24" s="470"/>
    </row>
    <row r="25" spans="2:19" x14ac:dyDescent="0.2">
      <c r="B25" s="713" t="str">
        <f>IF('Verbrauchsgüter und Ausstattung'!B25="","",'Verbrauchsgüter und Ausstattung'!B25)</f>
        <v/>
      </c>
      <c r="C25" s="713"/>
      <c r="D25" s="392" t="str">
        <f>IF('Verbrauchsgüter und Ausstattung'!D25="","",'Verbrauchsgüter und Ausstattung'!D25)</f>
        <v/>
      </c>
      <c r="E25" s="488" t="str">
        <f t="shared" si="1"/>
        <v/>
      </c>
      <c r="F25" s="385">
        <f>'Verbrauchsgüter und Ausstattung'!E25</f>
        <v>0</v>
      </c>
      <c r="G25" s="391">
        <f t="shared" si="2"/>
        <v>0</v>
      </c>
      <c r="H25" s="417" t="str">
        <f>IF('Verbrauchsgüter und Ausstattung'!F25="","",'Verbrauchsgüter und Ausstattung'!F25)</f>
        <v/>
      </c>
      <c r="I25" s="385">
        <f t="shared" si="0"/>
        <v>0</v>
      </c>
      <c r="J25" s="418">
        <f t="shared" si="3"/>
        <v>0</v>
      </c>
      <c r="K25" s="418">
        <f t="shared" si="4"/>
        <v>0</v>
      </c>
      <c r="L25" s="474"/>
      <c r="M25" s="473"/>
      <c r="N25" s="470"/>
      <c r="O25" s="470"/>
      <c r="P25" s="470"/>
      <c r="Q25" s="470"/>
      <c r="R25" s="470"/>
      <c r="S25" s="470"/>
    </row>
    <row r="26" spans="2:19" x14ac:dyDescent="0.2">
      <c r="B26" s="713" t="str">
        <f>IF('Verbrauchsgüter und Ausstattung'!B26="","",'Verbrauchsgüter und Ausstattung'!B26)</f>
        <v/>
      </c>
      <c r="C26" s="713"/>
      <c r="D26" s="392" t="str">
        <f>IF('Verbrauchsgüter und Ausstattung'!D26="","",'Verbrauchsgüter und Ausstattung'!D26)</f>
        <v/>
      </c>
      <c r="E26" s="488" t="str">
        <f t="shared" si="1"/>
        <v/>
      </c>
      <c r="F26" s="385">
        <f>'Verbrauchsgüter und Ausstattung'!E26</f>
        <v>0</v>
      </c>
      <c r="G26" s="391">
        <f t="shared" si="2"/>
        <v>0</v>
      </c>
      <c r="H26" s="417" t="str">
        <f>IF('Verbrauchsgüter und Ausstattung'!F26="","",'Verbrauchsgüter und Ausstattung'!F26)</f>
        <v/>
      </c>
      <c r="I26" s="385">
        <f t="shared" si="0"/>
        <v>0</v>
      </c>
      <c r="J26" s="418">
        <f t="shared" si="3"/>
        <v>0</v>
      </c>
      <c r="K26" s="418">
        <f t="shared" si="4"/>
        <v>0</v>
      </c>
      <c r="L26" s="474"/>
      <c r="M26" s="473"/>
      <c r="N26" s="470"/>
      <c r="O26" s="470"/>
      <c r="P26" s="470"/>
      <c r="Q26" s="470"/>
      <c r="R26" s="470"/>
      <c r="S26" s="470"/>
    </row>
    <row r="27" spans="2:19" x14ac:dyDescent="0.2">
      <c r="B27" s="713" t="str">
        <f>IF('Verbrauchsgüter und Ausstattung'!B27="","",'Verbrauchsgüter und Ausstattung'!B27)</f>
        <v/>
      </c>
      <c r="C27" s="713"/>
      <c r="D27" s="392" t="str">
        <f>IF('Verbrauchsgüter und Ausstattung'!D27="","",'Verbrauchsgüter und Ausstattung'!D27)</f>
        <v/>
      </c>
      <c r="E27" s="488" t="str">
        <f t="shared" si="1"/>
        <v/>
      </c>
      <c r="F27" s="385">
        <f>'Verbrauchsgüter und Ausstattung'!E27</f>
        <v>0</v>
      </c>
      <c r="G27" s="391">
        <f t="shared" si="2"/>
        <v>0</v>
      </c>
      <c r="H27" s="417" t="str">
        <f>IF('Verbrauchsgüter und Ausstattung'!F27="","",'Verbrauchsgüter und Ausstattung'!F27)</f>
        <v/>
      </c>
      <c r="I27" s="385">
        <f t="shared" si="0"/>
        <v>0</v>
      </c>
      <c r="J27" s="418">
        <f t="shared" si="3"/>
        <v>0</v>
      </c>
      <c r="K27" s="418">
        <f t="shared" si="4"/>
        <v>0</v>
      </c>
      <c r="L27" s="474"/>
      <c r="M27" s="473"/>
      <c r="N27" s="470"/>
      <c r="O27" s="470"/>
      <c r="P27" s="470"/>
      <c r="Q27" s="470"/>
      <c r="R27" s="470"/>
      <c r="S27" s="470"/>
    </row>
    <row r="28" spans="2:19" x14ac:dyDescent="0.2">
      <c r="B28" s="713" t="str">
        <f>IF('Verbrauchsgüter und Ausstattung'!B28="","",'Verbrauchsgüter und Ausstattung'!B28)</f>
        <v/>
      </c>
      <c r="C28" s="713"/>
      <c r="D28" s="392" t="str">
        <f>IF('Verbrauchsgüter und Ausstattung'!D28="","",'Verbrauchsgüter und Ausstattung'!D28)</f>
        <v/>
      </c>
      <c r="E28" s="488" t="str">
        <f t="shared" si="1"/>
        <v/>
      </c>
      <c r="F28" s="385">
        <f>'Verbrauchsgüter und Ausstattung'!E28</f>
        <v>0</v>
      </c>
      <c r="G28" s="391">
        <f t="shared" si="2"/>
        <v>0</v>
      </c>
      <c r="H28" s="417" t="str">
        <f>IF('Verbrauchsgüter und Ausstattung'!F28="","",'Verbrauchsgüter und Ausstattung'!F28)</f>
        <v/>
      </c>
      <c r="I28" s="385">
        <f t="shared" si="0"/>
        <v>0</v>
      </c>
      <c r="J28" s="418">
        <f t="shared" si="3"/>
        <v>0</v>
      </c>
      <c r="K28" s="418">
        <f t="shared" si="4"/>
        <v>0</v>
      </c>
      <c r="L28" s="474"/>
      <c r="M28" s="473"/>
      <c r="N28" s="470"/>
      <c r="O28" s="470"/>
      <c r="P28" s="470"/>
      <c r="Q28" s="470"/>
      <c r="R28" s="470"/>
      <c r="S28" s="470"/>
    </row>
    <row r="29" spans="2:19" x14ac:dyDescent="0.2">
      <c r="B29" s="713" t="str">
        <f>IF('Verbrauchsgüter und Ausstattung'!B29="","",'Verbrauchsgüter und Ausstattung'!B29)</f>
        <v/>
      </c>
      <c r="C29" s="713"/>
      <c r="D29" s="392" t="str">
        <f>IF('Verbrauchsgüter und Ausstattung'!D29="","",'Verbrauchsgüter und Ausstattung'!D29)</f>
        <v/>
      </c>
      <c r="E29" s="488" t="str">
        <f t="shared" si="1"/>
        <v/>
      </c>
      <c r="F29" s="385">
        <f>'Verbrauchsgüter und Ausstattung'!E29</f>
        <v>0</v>
      </c>
      <c r="G29" s="391">
        <f t="shared" si="2"/>
        <v>0</v>
      </c>
      <c r="H29" s="417" t="str">
        <f>IF('Verbrauchsgüter und Ausstattung'!F29="","",'Verbrauchsgüter und Ausstattung'!F29)</f>
        <v/>
      </c>
      <c r="I29" s="385">
        <f t="shared" si="0"/>
        <v>0</v>
      </c>
      <c r="J29" s="418">
        <f t="shared" si="3"/>
        <v>0</v>
      </c>
      <c r="K29" s="418">
        <f t="shared" si="4"/>
        <v>0</v>
      </c>
      <c r="L29" s="474"/>
      <c r="M29" s="473"/>
      <c r="N29" s="470"/>
      <c r="O29" s="470"/>
      <c r="P29" s="470"/>
      <c r="Q29" s="470"/>
      <c r="R29" s="470"/>
      <c r="S29" s="470"/>
    </row>
    <row r="30" spans="2:19" x14ac:dyDescent="0.2">
      <c r="B30" s="713" t="str">
        <f>IF('Verbrauchsgüter und Ausstattung'!B30="","",'Verbrauchsgüter und Ausstattung'!B30)</f>
        <v/>
      </c>
      <c r="C30" s="713"/>
      <c r="D30" s="392" t="str">
        <f>IF('Verbrauchsgüter und Ausstattung'!D30="","",'Verbrauchsgüter und Ausstattung'!D30)</f>
        <v/>
      </c>
      <c r="E30" s="488" t="str">
        <f t="shared" si="1"/>
        <v/>
      </c>
      <c r="F30" s="385">
        <f>'Verbrauchsgüter und Ausstattung'!E30</f>
        <v>0</v>
      </c>
      <c r="G30" s="391">
        <f t="shared" si="2"/>
        <v>0</v>
      </c>
      <c r="H30" s="417" t="str">
        <f>IF('Verbrauchsgüter und Ausstattung'!F30="","",'Verbrauchsgüter und Ausstattung'!F30)</f>
        <v/>
      </c>
      <c r="I30" s="385">
        <f t="shared" si="0"/>
        <v>0</v>
      </c>
      <c r="J30" s="418">
        <f t="shared" si="3"/>
        <v>0</v>
      </c>
      <c r="K30" s="418">
        <f t="shared" si="4"/>
        <v>0</v>
      </c>
      <c r="L30" s="474"/>
      <c r="M30" s="473"/>
      <c r="N30" s="470"/>
      <c r="O30" s="470"/>
      <c r="P30" s="470"/>
      <c r="Q30" s="470"/>
      <c r="R30" s="470"/>
      <c r="S30" s="470"/>
    </row>
    <row r="31" spans="2:19" x14ac:dyDescent="0.2">
      <c r="B31" s="713" t="str">
        <f>IF('Verbrauchsgüter und Ausstattung'!B31="","",'Verbrauchsgüter und Ausstattung'!B31)</f>
        <v/>
      </c>
      <c r="C31" s="713"/>
      <c r="D31" s="392" t="str">
        <f>IF('Verbrauchsgüter und Ausstattung'!D31="","",'Verbrauchsgüter und Ausstattung'!D31)</f>
        <v/>
      </c>
      <c r="E31" s="488" t="str">
        <f t="shared" si="1"/>
        <v/>
      </c>
      <c r="F31" s="385">
        <f>'Verbrauchsgüter und Ausstattung'!E31</f>
        <v>0</v>
      </c>
      <c r="G31" s="391">
        <f t="shared" si="2"/>
        <v>0</v>
      </c>
      <c r="H31" s="417" t="str">
        <f>IF('Verbrauchsgüter und Ausstattung'!F31="","",'Verbrauchsgüter und Ausstattung'!F31)</f>
        <v/>
      </c>
      <c r="I31" s="385">
        <f t="shared" si="0"/>
        <v>0</v>
      </c>
      <c r="J31" s="418">
        <f t="shared" si="3"/>
        <v>0</v>
      </c>
      <c r="K31" s="418">
        <f t="shared" si="4"/>
        <v>0</v>
      </c>
      <c r="L31" s="474"/>
      <c r="M31" s="473"/>
      <c r="N31" s="470"/>
      <c r="O31" s="470"/>
      <c r="P31" s="470"/>
      <c r="Q31" s="470"/>
      <c r="R31" s="470"/>
      <c r="S31" s="470"/>
    </row>
    <row r="32" spans="2:19" x14ac:dyDescent="0.2">
      <c r="B32" s="713" t="str">
        <f>IF('Verbrauchsgüter und Ausstattung'!B32="","",'Verbrauchsgüter und Ausstattung'!B32)</f>
        <v/>
      </c>
      <c r="C32" s="713"/>
      <c r="D32" s="392" t="str">
        <f>IF('Verbrauchsgüter und Ausstattung'!D32="","",'Verbrauchsgüter und Ausstattung'!D32)</f>
        <v/>
      </c>
      <c r="E32" s="488" t="str">
        <f t="shared" si="1"/>
        <v/>
      </c>
      <c r="F32" s="385">
        <f>'Verbrauchsgüter und Ausstattung'!E32</f>
        <v>0</v>
      </c>
      <c r="G32" s="391">
        <f t="shared" si="2"/>
        <v>0</v>
      </c>
      <c r="H32" s="417" t="str">
        <f>IF('Verbrauchsgüter und Ausstattung'!F32="","",'Verbrauchsgüter und Ausstattung'!F32)</f>
        <v/>
      </c>
      <c r="I32" s="385">
        <f t="shared" si="0"/>
        <v>0</v>
      </c>
      <c r="J32" s="418">
        <f t="shared" si="3"/>
        <v>0</v>
      </c>
      <c r="K32" s="418">
        <f t="shared" si="4"/>
        <v>0</v>
      </c>
      <c r="L32" s="474"/>
      <c r="M32" s="473"/>
      <c r="N32" s="470"/>
      <c r="O32" s="470"/>
      <c r="P32" s="470"/>
      <c r="Q32" s="470"/>
      <c r="R32" s="470"/>
      <c r="S32" s="470"/>
    </row>
    <row r="33" spans="2:19" x14ac:dyDescent="0.2">
      <c r="B33" s="713" t="str">
        <f>IF('Verbrauchsgüter und Ausstattung'!B33="","",'Verbrauchsgüter und Ausstattung'!B33)</f>
        <v/>
      </c>
      <c r="C33" s="713"/>
      <c r="D33" s="392" t="str">
        <f>IF('Verbrauchsgüter und Ausstattung'!D33="","",'Verbrauchsgüter und Ausstattung'!D33)</f>
        <v/>
      </c>
      <c r="E33" s="488" t="str">
        <f t="shared" si="1"/>
        <v/>
      </c>
      <c r="F33" s="385">
        <f>'Verbrauchsgüter und Ausstattung'!E33</f>
        <v>0</v>
      </c>
      <c r="G33" s="391">
        <f t="shared" si="2"/>
        <v>0</v>
      </c>
      <c r="H33" s="417" t="str">
        <f>IF('Verbrauchsgüter und Ausstattung'!F33="","",'Verbrauchsgüter und Ausstattung'!F33)</f>
        <v/>
      </c>
      <c r="I33" s="385">
        <f t="shared" si="0"/>
        <v>0</v>
      </c>
      <c r="J33" s="418">
        <f t="shared" si="3"/>
        <v>0</v>
      </c>
      <c r="K33" s="418">
        <f t="shared" si="4"/>
        <v>0</v>
      </c>
      <c r="L33" s="474"/>
      <c r="M33" s="473"/>
      <c r="N33" s="470"/>
      <c r="O33" s="470"/>
      <c r="P33" s="470"/>
      <c r="Q33" s="470"/>
      <c r="R33" s="470"/>
      <c r="S33" s="470"/>
    </row>
    <row r="34" spans="2:19" x14ac:dyDescent="0.2">
      <c r="B34" s="713" t="str">
        <f>IF('Verbrauchsgüter und Ausstattung'!B34="","",'Verbrauchsgüter und Ausstattung'!B34)</f>
        <v/>
      </c>
      <c r="C34" s="713"/>
      <c r="D34" s="392" t="str">
        <f>IF('Verbrauchsgüter und Ausstattung'!D34="","",'Verbrauchsgüter und Ausstattung'!D34)</f>
        <v/>
      </c>
      <c r="E34" s="488" t="str">
        <f t="shared" si="1"/>
        <v/>
      </c>
      <c r="F34" s="385">
        <f>'Verbrauchsgüter und Ausstattung'!E34</f>
        <v>0</v>
      </c>
      <c r="G34" s="391">
        <f t="shared" si="2"/>
        <v>0</v>
      </c>
      <c r="H34" s="417" t="str">
        <f>IF('Verbrauchsgüter und Ausstattung'!F34="","",'Verbrauchsgüter und Ausstattung'!F34)</f>
        <v/>
      </c>
      <c r="I34" s="385">
        <f t="shared" si="0"/>
        <v>0</v>
      </c>
      <c r="J34" s="418">
        <f t="shared" si="3"/>
        <v>0</v>
      </c>
      <c r="K34" s="418">
        <f t="shared" si="4"/>
        <v>0</v>
      </c>
      <c r="L34" s="474"/>
      <c r="M34" s="473"/>
      <c r="N34" s="470"/>
      <c r="O34" s="470"/>
      <c r="P34" s="470"/>
      <c r="Q34" s="470"/>
      <c r="R34" s="470"/>
      <c r="S34" s="470"/>
    </row>
    <row r="35" spans="2:19" x14ac:dyDescent="0.2">
      <c r="B35" s="713" t="str">
        <f>IF('Verbrauchsgüter und Ausstattung'!B35="","",'Verbrauchsgüter und Ausstattung'!B35)</f>
        <v/>
      </c>
      <c r="C35" s="713"/>
      <c r="D35" s="392" t="str">
        <f>IF('Verbrauchsgüter und Ausstattung'!D35="","",'Verbrauchsgüter und Ausstattung'!D35)</f>
        <v/>
      </c>
      <c r="E35" s="488" t="str">
        <f t="shared" si="1"/>
        <v/>
      </c>
      <c r="F35" s="385">
        <f>'Verbrauchsgüter und Ausstattung'!E35</f>
        <v>0</v>
      </c>
      <c r="G35" s="391">
        <f t="shared" si="2"/>
        <v>0</v>
      </c>
      <c r="H35" s="417" t="str">
        <f>IF('Verbrauchsgüter und Ausstattung'!F35="","",'Verbrauchsgüter und Ausstattung'!F35)</f>
        <v/>
      </c>
      <c r="I35" s="385">
        <f t="shared" si="0"/>
        <v>0</v>
      </c>
      <c r="J35" s="418">
        <f t="shared" si="3"/>
        <v>0</v>
      </c>
      <c r="K35" s="418">
        <f t="shared" si="4"/>
        <v>0</v>
      </c>
      <c r="L35" s="474"/>
      <c r="M35" s="473"/>
      <c r="N35" s="470"/>
      <c r="O35" s="470"/>
      <c r="P35" s="470"/>
      <c r="Q35" s="470"/>
      <c r="R35" s="470"/>
      <c r="S35" s="470"/>
    </row>
    <row r="36" spans="2:19" x14ac:dyDescent="0.2">
      <c r="B36" s="713" t="str">
        <f>IF('Verbrauchsgüter und Ausstattung'!B36="","",'Verbrauchsgüter und Ausstattung'!B36)</f>
        <v/>
      </c>
      <c r="C36" s="713"/>
      <c r="D36" s="392" t="str">
        <f>IF('Verbrauchsgüter und Ausstattung'!D36="","",'Verbrauchsgüter und Ausstattung'!D36)</f>
        <v/>
      </c>
      <c r="E36" s="488" t="str">
        <f t="shared" si="1"/>
        <v/>
      </c>
      <c r="F36" s="385">
        <f>'Verbrauchsgüter und Ausstattung'!E36</f>
        <v>0</v>
      </c>
      <c r="G36" s="391">
        <f t="shared" si="2"/>
        <v>0</v>
      </c>
      <c r="H36" s="417" t="str">
        <f>IF('Verbrauchsgüter und Ausstattung'!F36="","",'Verbrauchsgüter und Ausstattung'!F36)</f>
        <v/>
      </c>
      <c r="I36" s="385">
        <f t="shared" si="0"/>
        <v>0</v>
      </c>
      <c r="J36" s="418">
        <f t="shared" si="3"/>
        <v>0</v>
      </c>
      <c r="K36" s="418">
        <f t="shared" si="4"/>
        <v>0</v>
      </c>
      <c r="L36" s="474"/>
      <c r="M36" s="473"/>
      <c r="N36" s="470"/>
      <c r="O36" s="470"/>
      <c r="P36" s="470"/>
      <c r="Q36" s="470"/>
      <c r="R36" s="470"/>
      <c r="S36" s="470"/>
    </row>
    <row r="37" spans="2:19" x14ac:dyDescent="0.2">
      <c r="B37" s="713" t="str">
        <f>IF('Verbrauchsgüter und Ausstattung'!B37="","",'Verbrauchsgüter und Ausstattung'!B37)</f>
        <v/>
      </c>
      <c r="C37" s="713"/>
      <c r="D37" s="392" t="str">
        <f>IF('Verbrauchsgüter und Ausstattung'!D37="","",'Verbrauchsgüter und Ausstattung'!D37)</f>
        <v/>
      </c>
      <c r="E37" s="488" t="str">
        <f t="shared" si="1"/>
        <v/>
      </c>
      <c r="F37" s="385">
        <f>'Verbrauchsgüter und Ausstattung'!E37</f>
        <v>0</v>
      </c>
      <c r="G37" s="391">
        <f t="shared" si="2"/>
        <v>0</v>
      </c>
      <c r="H37" s="417" t="str">
        <f>IF('Verbrauchsgüter und Ausstattung'!F37="","",'Verbrauchsgüter und Ausstattung'!F37)</f>
        <v/>
      </c>
      <c r="I37" s="385">
        <f t="shared" si="0"/>
        <v>0</v>
      </c>
      <c r="J37" s="418">
        <f t="shared" si="3"/>
        <v>0</v>
      </c>
      <c r="K37" s="418">
        <f t="shared" si="4"/>
        <v>0</v>
      </c>
      <c r="L37" s="474"/>
      <c r="M37" s="473"/>
      <c r="N37" s="470"/>
      <c r="O37" s="470"/>
      <c r="P37" s="470"/>
      <c r="Q37" s="470"/>
      <c r="R37" s="470"/>
      <c r="S37" s="470"/>
    </row>
    <row r="38" spans="2:19" x14ac:dyDescent="0.2">
      <c r="B38" s="713" t="str">
        <f>IF('Verbrauchsgüter und Ausstattung'!B38="","",'Verbrauchsgüter und Ausstattung'!B38)</f>
        <v/>
      </c>
      <c r="C38" s="713"/>
      <c r="D38" s="392" t="str">
        <f>IF('Verbrauchsgüter und Ausstattung'!D38="","",'Verbrauchsgüter und Ausstattung'!D38)</f>
        <v/>
      </c>
      <c r="E38" s="488" t="str">
        <f t="shared" si="1"/>
        <v/>
      </c>
      <c r="F38" s="385">
        <f>'Verbrauchsgüter und Ausstattung'!E38</f>
        <v>0</v>
      </c>
      <c r="G38" s="391">
        <f t="shared" si="2"/>
        <v>0</v>
      </c>
      <c r="H38" s="417" t="str">
        <f>IF('Verbrauchsgüter und Ausstattung'!F38="","",'Verbrauchsgüter und Ausstattung'!F38)</f>
        <v/>
      </c>
      <c r="I38" s="385">
        <f t="shared" si="0"/>
        <v>0</v>
      </c>
      <c r="J38" s="418">
        <f t="shared" si="3"/>
        <v>0</v>
      </c>
      <c r="K38" s="418">
        <f t="shared" si="4"/>
        <v>0</v>
      </c>
      <c r="L38" s="474"/>
      <c r="M38" s="473"/>
      <c r="N38" s="470"/>
      <c r="O38" s="470"/>
      <c r="P38" s="470"/>
      <c r="Q38" s="470"/>
      <c r="R38" s="470"/>
      <c r="S38" s="470"/>
    </row>
    <row r="39" spans="2:19" x14ac:dyDescent="0.2">
      <c r="B39" s="713" t="str">
        <f>IF('Verbrauchsgüter und Ausstattung'!B39="","",'Verbrauchsgüter und Ausstattung'!B39)</f>
        <v/>
      </c>
      <c r="C39" s="713"/>
      <c r="D39" s="392" t="str">
        <f>IF('Verbrauchsgüter und Ausstattung'!D39="","",'Verbrauchsgüter und Ausstattung'!D39)</f>
        <v/>
      </c>
      <c r="E39" s="488" t="str">
        <f t="shared" si="1"/>
        <v/>
      </c>
      <c r="F39" s="385">
        <f>'Verbrauchsgüter und Ausstattung'!E39</f>
        <v>0</v>
      </c>
      <c r="G39" s="391">
        <f t="shared" si="2"/>
        <v>0</v>
      </c>
      <c r="H39" s="417" t="str">
        <f>IF('Verbrauchsgüter und Ausstattung'!F39="","",'Verbrauchsgüter und Ausstattung'!F39)</f>
        <v/>
      </c>
      <c r="I39" s="385">
        <f t="shared" si="0"/>
        <v>0</v>
      </c>
      <c r="J39" s="418">
        <f t="shared" si="3"/>
        <v>0</v>
      </c>
      <c r="K39" s="418">
        <f t="shared" si="4"/>
        <v>0</v>
      </c>
      <c r="L39" s="474"/>
      <c r="M39" s="473"/>
      <c r="N39" s="470"/>
      <c r="O39" s="470"/>
      <c r="P39" s="470"/>
      <c r="Q39" s="470"/>
      <c r="R39" s="470"/>
      <c r="S39" s="470"/>
    </row>
    <row r="40" spans="2:19" x14ac:dyDescent="0.2">
      <c r="B40" s="713" t="str">
        <f>IF('Verbrauchsgüter und Ausstattung'!B40="","",'Verbrauchsgüter und Ausstattung'!B40)</f>
        <v/>
      </c>
      <c r="C40" s="713"/>
      <c r="D40" s="392" t="str">
        <f>IF('Verbrauchsgüter und Ausstattung'!D40="","",'Verbrauchsgüter und Ausstattung'!D40)</f>
        <v/>
      </c>
      <c r="E40" s="488" t="str">
        <f t="shared" si="1"/>
        <v/>
      </c>
      <c r="F40" s="385">
        <f>'Verbrauchsgüter und Ausstattung'!E40</f>
        <v>0</v>
      </c>
      <c r="G40" s="391">
        <f t="shared" si="2"/>
        <v>0</v>
      </c>
      <c r="H40" s="417" t="str">
        <f>IF('Verbrauchsgüter und Ausstattung'!F40="","",'Verbrauchsgüter und Ausstattung'!F40)</f>
        <v/>
      </c>
      <c r="I40" s="385">
        <f t="shared" si="0"/>
        <v>0</v>
      </c>
      <c r="J40" s="418">
        <f t="shared" si="3"/>
        <v>0</v>
      </c>
      <c r="K40" s="418">
        <f t="shared" si="4"/>
        <v>0</v>
      </c>
      <c r="L40" s="474"/>
      <c r="M40" s="473"/>
      <c r="N40" s="470"/>
      <c r="O40" s="470"/>
      <c r="P40" s="470"/>
      <c r="Q40" s="470"/>
      <c r="R40" s="470"/>
      <c r="S40" s="470"/>
    </row>
    <row r="41" spans="2:19" x14ac:dyDescent="0.2">
      <c r="B41" s="713" t="str">
        <f>IF('Verbrauchsgüter und Ausstattung'!B41="","",'Verbrauchsgüter und Ausstattung'!B41)</f>
        <v/>
      </c>
      <c r="C41" s="713"/>
      <c r="D41" s="392" t="str">
        <f>IF('Verbrauchsgüter und Ausstattung'!D41="","",'Verbrauchsgüter und Ausstattung'!D41)</f>
        <v/>
      </c>
      <c r="E41" s="488" t="str">
        <f t="shared" si="1"/>
        <v/>
      </c>
      <c r="F41" s="385">
        <f>'Verbrauchsgüter und Ausstattung'!E41</f>
        <v>0</v>
      </c>
      <c r="G41" s="391">
        <f t="shared" si="2"/>
        <v>0</v>
      </c>
      <c r="H41" s="417" t="str">
        <f>IF('Verbrauchsgüter und Ausstattung'!F41="","",'Verbrauchsgüter und Ausstattung'!F41)</f>
        <v/>
      </c>
      <c r="I41" s="385">
        <f t="shared" si="0"/>
        <v>0</v>
      </c>
      <c r="J41" s="418">
        <f t="shared" si="3"/>
        <v>0</v>
      </c>
      <c r="K41" s="418">
        <f t="shared" si="4"/>
        <v>0</v>
      </c>
      <c r="L41" s="474"/>
      <c r="M41" s="473"/>
      <c r="N41" s="470"/>
      <c r="O41" s="470"/>
      <c r="P41" s="470"/>
      <c r="Q41" s="470"/>
      <c r="R41" s="470"/>
      <c r="S41" s="470"/>
    </row>
    <row r="42" spans="2:19" x14ac:dyDescent="0.2">
      <c r="B42" s="713" t="str">
        <f>IF('Verbrauchsgüter und Ausstattung'!B42="","",'Verbrauchsgüter und Ausstattung'!B42)</f>
        <v/>
      </c>
      <c r="C42" s="713"/>
      <c r="D42" s="392" t="str">
        <f>IF('Verbrauchsgüter und Ausstattung'!D42="","",'Verbrauchsgüter und Ausstattung'!D42)</f>
        <v/>
      </c>
      <c r="E42" s="488" t="str">
        <f t="shared" si="1"/>
        <v/>
      </c>
      <c r="F42" s="385">
        <f>'Verbrauchsgüter und Ausstattung'!E42</f>
        <v>0</v>
      </c>
      <c r="G42" s="391">
        <f t="shared" si="2"/>
        <v>0</v>
      </c>
      <c r="H42" s="417" t="str">
        <f>IF('Verbrauchsgüter und Ausstattung'!F42="","",'Verbrauchsgüter und Ausstattung'!F42)</f>
        <v/>
      </c>
      <c r="I42" s="385">
        <f t="shared" si="0"/>
        <v>0</v>
      </c>
      <c r="J42" s="418">
        <f t="shared" si="3"/>
        <v>0</v>
      </c>
      <c r="K42" s="418">
        <f t="shared" si="4"/>
        <v>0</v>
      </c>
      <c r="L42" s="474"/>
      <c r="M42" s="473"/>
      <c r="N42" s="470"/>
      <c r="O42" s="470"/>
      <c r="P42" s="470"/>
      <c r="Q42" s="470"/>
      <c r="R42" s="470"/>
      <c r="S42" s="470"/>
    </row>
    <row r="43" spans="2:19" x14ac:dyDescent="0.2">
      <c r="H43" s="412" t="s">
        <v>102</v>
      </c>
      <c r="I43" s="404">
        <f>SUM(I13:I42)</f>
        <v>0</v>
      </c>
      <c r="J43" s="399">
        <f>SUM(J13:J42)</f>
        <v>0</v>
      </c>
      <c r="K43" s="418">
        <f>SUM(K13:K42)</f>
        <v>0</v>
      </c>
    </row>
    <row r="45" spans="2:19" x14ac:dyDescent="0.2">
      <c r="B45" s="574" t="s">
        <v>464</v>
      </c>
      <c r="C45" s="575"/>
      <c r="D45" s="575"/>
      <c r="E45" s="575"/>
      <c r="F45" s="575"/>
      <c r="G45" s="575"/>
      <c r="H45" s="575"/>
      <c r="I45" s="575"/>
      <c r="J45" s="575"/>
      <c r="K45" s="575"/>
      <c r="L45" s="575"/>
      <c r="M45" s="786"/>
    </row>
    <row r="46" spans="2:19" x14ac:dyDescent="0.2">
      <c r="B46" s="777"/>
      <c r="C46" s="778"/>
      <c r="D46" s="778"/>
      <c r="E46" s="778"/>
      <c r="F46" s="778"/>
      <c r="G46" s="778"/>
      <c r="H46" s="778"/>
      <c r="I46" s="778"/>
      <c r="J46" s="778"/>
      <c r="K46" s="778"/>
      <c r="L46" s="778"/>
      <c r="M46" s="779"/>
    </row>
    <row r="47" spans="2:19" x14ac:dyDescent="0.2">
      <c r="B47" s="780"/>
      <c r="C47" s="781"/>
      <c r="D47" s="781"/>
      <c r="E47" s="781"/>
      <c r="F47" s="781"/>
      <c r="G47" s="781"/>
      <c r="H47" s="781"/>
      <c r="I47" s="781"/>
      <c r="J47" s="781"/>
      <c r="K47" s="781"/>
      <c r="L47" s="781"/>
      <c r="M47" s="782"/>
    </row>
    <row r="48" spans="2:19" x14ac:dyDescent="0.2">
      <c r="B48" s="780"/>
      <c r="C48" s="781"/>
      <c r="D48" s="781"/>
      <c r="E48" s="781"/>
      <c r="F48" s="781"/>
      <c r="G48" s="781"/>
      <c r="H48" s="781"/>
      <c r="I48" s="781"/>
      <c r="J48" s="781"/>
      <c r="K48" s="781"/>
      <c r="L48" s="781"/>
      <c r="M48" s="782"/>
    </row>
    <row r="49" spans="1:19" x14ac:dyDescent="0.2">
      <c r="B49" s="780"/>
      <c r="C49" s="781"/>
      <c r="D49" s="781"/>
      <c r="E49" s="781"/>
      <c r="F49" s="781"/>
      <c r="G49" s="781"/>
      <c r="H49" s="781"/>
      <c r="I49" s="781"/>
      <c r="J49" s="781"/>
      <c r="K49" s="781"/>
      <c r="L49" s="781"/>
      <c r="M49" s="782"/>
    </row>
    <row r="50" spans="1:19" x14ac:dyDescent="0.2">
      <c r="B50" s="783"/>
      <c r="C50" s="784"/>
      <c r="D50" s="784"/>
      <c r="E50" s="784"/>
      <c r="F50" s="784"/>
      <c r="G50" s="784"/>
      <c r="H50" s="784"/>
      <c r="I50" s="784"/>
      <c r="J50" s="784"/>
      <c r="K50" s="784"/>
      <c r="L50" s="784"/>
      <c r="M50" s="785"/>
    </row>
    <row r="53" spans="1:19" ht="15" x14ac:dyDescent="0.25">
      <c r="A53" s="375" t="s">
        <v>64</v>
      </c>
    </row>
    <row r="55" spans="1:19" ht="33.75" x14ac:dyDescent="0.2">
      <c r="B55" s="558" t="s">
        <v>65</v>
      </c>
      <c r="C55" s="560"/>
      <c r="D55" s="487" t="s">
        <v>69</v>
      </c>
      <c r="E55" s="487" t="s">
        <v>70</v>
      </c>
      <c r="F55" s="487" t="s">
        <v>115</v>
      </c>
      <c r="G55" s="487" t="s">
        <v>116</v>
      </c>
      <c r="H55" s="487" t="s">
        <v>117</v>
      </c>
      <c r="I55" s="487" t="s">
        <v>63</v>
      </c>
      <c r="J55" s="487" t="s">
        <v>118</v>
      </c>
      <c r="K55" s="487" t="s">
        <v>119</v>
      </c>
      <c r="L55" s="487" t="s">
        <v>101</v>
      </c>
      <c r="M55" s="487" t="s">
        <v>96</v>
      </c>
      <c r="N55" s="487" t="s">
        <v>97</v>
      </c>
      <c r="O55" s="487" t="s">
        <v>458</v>
      </c>
      <c r="P55" s="487" t="s">
        <v>120</v>
      </c>
      <c r="Q55" s="471"/>
      <c r="R55" s="471"/>
      <c r="S55" s="471"/>
    </row>
    <row r="56" spans="1:19" x14ac:dyDescent="0.2">
      <c r="B56" s="771" t="str">
        <f>IF('Verbrauchsgüter und Ausstattung'!B50="","",'Verbrauchsgüter und Ausstattung'!B50)</f>
        <v/>
      </c>
      <c r="C56" s="773"/>
      <c r="D56" s="413" t="str">
        <f>IF('Verbrauchsgüter und Ausstattung'!D50="","",'Verbrauchsgüter und Ausstattung'!D50)</f>
        <v/>
      </c>
      <c r="E56" s="413" t="str">
        <f>IF('Verbrauchsgüter und Ausstattung'!E50="","",'Verbrauchsgüter und Ausstattung'!E50)</f>
        <v/>
      </c>
      <c r="F56" s="486" t="str">
        <f>IF(E56="","",DATEDIF(D56,E56,"m")+1)</f>
        <v/>
      </c>
      <c r="G56" s="385">
        <f>'Verbrauchsgüter und Ausstattung'!G50</f>
        <v>0</v>
      </c>
      <c r="H56" s="391">
        <f>G56</f>
        <v>0</v>
      </c>
      <c r="I56" s="417" t="str">
        <f>IF('Verbrauchsgüter und Ausstattung'!H50="","",'Verbrauchsgüter und Ausstattung'!H50)</f>
        <v/>
      </c>
      <c r="J56" s="419" t="str">
        <f>IF('Verbrauchsgüter und Ausstattung'!I50="","",'Verbrauchsgüter und Ausstattung'!I50)</f>
        <v/>
      </c>
      <c r="K56" s="414" t="str">
        <f>J56</f>
        <v/>
      </c>
      <c r="L56" s="385">
        <f t="shared" ref="L56:L75" si="5">IF(B56="",0,(G56*J56*I56))</f>
        <v>0</v>
      </c>
      <c r="M56" s="418">
        <f>IF(B56="",0,(H56*K56*I56))</f>
        <v>0</v>
      </c>
      <c r="N56" s="418">
        <f>IF(M56="","",(L56-M56))</f>
        <v>0</v>
      </c>
      <c r="O56" s="509"/>
      <c r="P56" s="510"/>
      <c r="Q56" s="470"/>
      <c r="R56" s="470"/>
      <c r="S56" s="470"/>
    </row>
    <row r="57" spans="1:19" x14ac:dyDescent="0.2">
      <c r="B57" s="771" t="str">
        <f>IF('Verbrauchsgüter und Ausstattung'!B51="","",'Verbrauchsgüter und Ausstattung'!B51)</f>
        <v/>
      </c>
      <c r="C57" s="773"/>
      <c r="D57" s="413" t="str">
        <f>IF('Verbrauchsgüter und Ausstattung'!D51="","",'Verbrauchsgüter und Ausstattung'!D51)</f>
        <v/>
      </c>
      <c r="E57" s="413" t="str">
        <f>IF('Verbrauchsgüter und Ausstattung'!E51="","",'Verbrauchsgüter und Ausstattung'!E51)</f>
        <v/>
      </c>
      <c r="F57" s="486" t="str">
        <f t="shared" ref="F57:F75" si="6">IF(E57="","",DATEDIF(D57,E57,"m")+1)</f>
        <v/>
      </c>
      <c r="G57" s="385">
        <f>'Verbrauchsgüter und Ausstattung'!G51</f>
        <v>0</v>
      </c>
      <c r="H57" s="391">
        <f t="shared" ref="H57:H75" si="7">G57</f>
        <v>0</v>
      </c>
      <c r="I57" s="417" t="str">
        <f>IF('Verbrauchsgüter und Ausstattung'!H51="","",'Verbrauchsgüter und Ausstattung'!H51)</f>
        <v/>
      </c>
      <c r="J57" s="419" t="str">
        <f>IF('Verbrauchsgüter und Ausstattung'!I51="","",'Verbrauchsgüter und Ausstattung'!I51)</f>
        <v/>
      </c>
      <c r="K57" s="414" t="str">
        <f t="shared" ref="K57:K75" si="8">J57</f>
        <v/>
      </c>
      <c r="L57" s="385">
        <f t="shared" si="5"/>
        <v>0</v>
      </c>
      <c r="M57" s="418">
        <f t="shared" ref="M57:M75" si="9">IF(B57="",0,(H57*K57*I57))</f>
        <v>0</v>
      </c>
      <c r="N57" s="418">
        <f t="shared" ref="N57:N75" si="10">IF(M57="","",(L57-M57))</f>
        <v>0</v>
      </c>
      <c r="O57" s="509"/>
      <c r="P57" s="510"/>
      <c r="Q57" s="470"/>
      <c r="R57" s="470"/>
      <c r="S57" s="470"/>
    </row>
    <row r="58" spans="1:19" x14ac:dyDescent="0.2">
      <c r="B58" s="771" t="str">
        <f>IF('Verbrauchsgüter und Ausstattung'!B52="","",'Verbrauchsgüter und Ausstattung'!B52)</f>
        <v/>
      </c>
      <c r="C58" s="773"/>
      <c r="D58" s="413" t="str">
        <f>IF('Verbrauchsgüter und Ausstattung'!D52="","",'Verbrauchsgüter und Ausstattung'!D52)</f>
        <v/>
      </c>
      <c r="E58" s="413" t="str">
        <f>IF('Verbrauchsgüter und Ausstattung'!E52="","",'Verbrauchsgüter und Ausstattung'!E52)</f>
        <v/>
      </c>
      <c r="F58" s="486" t="str">
        <f t="shared" si="6"/>
        <v/>
      </c>
      <c r="G58" s="385">
        <f>'Verbrauchsgüter und Ausstattung'!G52</f>
        <v>0</v>
      </c>
      <c r="H58" s="391">
        <f t="shared" si="7"/>
        <v>0</v>
      </c>
      <c r="I58" s="417" t="str">
        <f>IF('Verbrauchsgüter und Ausstattung'!H52="","",'Verbrauchsgüter und Ausstattung'!H52)</f>
        <v/>
      </c>
      <c r="J58" s="419" t="str">
        <f>IF('Verbrauchsgüter und Ausstattung'!I52="","",'Verbrauchsgüter und Ausstattung'!I52)</f>
        <v/>
      </c>
      <c r="K58" s="414" t="str">
        <f t="shared" si="8"/>
        <v/>
      </c>
      <c r="L58" s="385">
        <f t="shared" si="5"/>
        <v>0</v>
      </c>
      <c r="M58" s="418">
        <f t="shared" si="9"/>
        <v>0</v>
      </c>
      <c r="N58" s="418">
        <f t="shared" si="10"/>
        <v>0</v>
      </c>
      <c r="O58" s="509"/>
      <c r="P58" s="510"/>
      <c r="Q58" s="470"/>
      <c r="R58" s="470"/>
      <c r="S58" s="470"/>
    </row>
    <row r="59" spans="1:19" x14ac:dyDescent="0.2">
      <c r="B59" s="771" t="str">
        <f>IF('Verbrauchsgüter und Ausstattung'!B53="","",'Verbrauchsgüter und Ausstattung'!B53)</f>
        <v/>
      </c>
      <c r="C59" s="773"/>
      <c r="D59" s="413" t="str">
        <f>IF('Verbrauchsgüter und Ausstattung'!D53="","",'Verbrauchsgüter und Ausstattung'!D53)</f>
        <v/>
      </c>
      <c r="E59" s="413" t="str">
        <f>IF('Verbrauchsgüter und Ausstattung'!E53="","",'Verbrauchsgüter und Ausstattung'!E53)</f>
        <v/>
      </c>
      <c r="F59" s="486" t="str">
        <f t="shared" si="6"/>
        <v/>
      </c>
      <c r="G59" s="385">
        <f>'Verbrauchsgüter und Ausstattung'!G53</f>
        <v>0</v>
      </c>
      <c r="H59" s="391">
        <f t="shared" si="7"/>
        <v>0</v>
      </c>
      <c r="I59" s="417" t="str">
        <f>IF('Verbrauchsgüter und Ausstattung'!H53="","",'Verbrauchsgüter und Ausstattung'!H53)</f>
        <v/>
      </c>
      <c r="J59" s="419" t="str">
        <f>IF('Verbrauchsgüter und Ausstattung'!I53="","",'Verbrauchsgüter und Ausstattung'!I53)</f>
        <v/>
      </c>
      <c r="K59" s="414" t="str">
        <f t="shared" si="8"/>
        <v/>
      </c>
      <c r="L59" s="385">
        <f t="shared" si="5"/>
        <v>0</v>
      </c>
      <c r="M59" s="418">
        <f t="shared" si="9"/>
        <v>0</v>
      </c>
      <c r="N59" s="418">
        <f t="shared" si="10"/>
        <v>0</v>
      </c>
      <c r="O59" s="509"/>
      <c r="P59" s="510"/>
      <c r="Q59" s="470"/>
      <c r="R59" s="470"/>
      <c r="S59" s="470"/>
    </row>
    <row r="60" spans="1:19" x14ac:dyDescent="0.2">
      <c r="B60" s="771" t="str">
        <f>IF('Verbrauchsgüter und Ausstattung'!B54="","",'Verbrauchsgüter und Ausstattung'!B54)</f>
        <v/>
      </c>
      <c r="C60" s="773"/>
      <c r="D60" s="413" t="str">
        <f>IF('Verbrauchsgüter und Ausstattung'!D54="","",'Verbrauchsgüter und Ausstattung'!D54)</f>
        <v/>
      </c>
      <c r="E60" s="413" t="str">
        <f>IF('Verbrauchsgüter und Ausstattung'!E54="","",'Verbrauchsgüter und Ausstattung'!E54)</f>
        <v/>
      </c>
      <c r="F60" s="486" t="str">
        <f t="shared" si="6"/>
        <v/>
      </c>
      <c r="G60" s="385">
        <f>'Verbrauchsgüter und Ausstattung'!G54</f>
        <v>0</v>
      </c>
      <c r="H60" s="391">
        <f t="shared" si="7"/>
        <v>0</v>
      </c>
      <c r="I60" s="417" t="str">
        <f>IF('Verbrauchsgüter und Ausstattung'!H54="","",'Verbrauchsgüter und Ausstattung'!H54)</f>
        <v/>
      </c>
      <c r="J60" s="419" t="str">
        <f>IF('Verbrauchsgüter und Ausstattung'!I54="","",'Verbrauchsgüter und Ausstattung'!I54)</f>
        <v/>
      </c>
      <c r="K60" s="414" t="str">
        <f t="shared" si="8"/>
        <v/>
      </c>
      <c r="L60" s="385">
        <f t="shared" si="5"/>
        <v>0</v>
      </c>
      <c r="M60" s="418">
        <f t="shared" si="9"/>
        <v>0</v>
      </c>
      <c r="N60" s="418">
        <f t="shared" si="10"/>
        <v>0</v>
      </c>
      <c r="O60" s="509"/>
      <c r="P60" s="510"/>
      <c r="Q60" s="470"/>
      <c r="R60" s="470"/>
      <c r="S60" s="470"/>
    </row>
    <row r="61" spans="1:19" x14ac:dyDescent="0.2">
      <c r="B61" s="771" t="str">
        <f>IF('Verbrauchsgüter und Ausstattung'!B55="","",'Verbrauchsgüter und Ausstattung'!B55)</f>
        <v/>
      </c>
      <c r="C61" s="773"/>
      <c r="D61" s="413" t="str">
        <f>IF('Verbrauchsgüter und Ausstattung'!D55="","",'Verbrauchsgüter und Ausstattung'!D55)</f>
        <v/>
      </c>
      <c r="E61" s="413" t="str">
        <f>IF('Verbrauchsgüter und Ausstattung'!E55="","",'Verbrauchsgüter und Ausstattung'!E55)</f>
        <v/>
      </c>
      <c r="F61" s="486" t="str">
        <f t="shared" si="6"/>
        <v/>
      </c>
      <c r="G61" s="385">
        <f>'Verbrauchsgüter und Ausstattung'!G55</f>
        <v>0</v>
      </c>
      <c r="H61" s="391">
        <f t="shared" si="7"/>
        <v>0</v>
      </c>
      <c r="I61" s="417" t="str">
        <f>IF('Verbrauchsgüter und Ausstattung'!H55="","",'Verbrauchsgüter und Ausstattung'!H55)</f>
        <v/>
      </c>
      <c r="J61" s="419" t="str">
        <f>IF('Verbrauchsgüter und Ausstattung'!I55="","",'Verbrauchsgüter und Ausstattung'!I55)</f>
        <v/>
      </c>
      <c r="K61" s="414" t="str">
        <f t="shared" si="8"/>
        <v/>
      </c>
      <c r="L61" s="385">
        <f t="shared" si="5"/>
        <v>0</v>
      </c>
      <c r="M61" s="418">
        <f t="shared" si="9"/>
        <v>0</v>
      </c>
      <c r="N61" s="418">
        <f t="shared" si="10"/>
        <v>0</v>
      </c>
      <c r="O61" s="509"/>
      <c r="P61" s="510"/>
      <c r="Q61" s="470"/>
      <c r="R61" s="470"/>
      <c r="S61" s="470"/>
    </row>
    <row r="62" spans="1:19" x14ac:dyDescent="0.2">
      <c r="B62" s="771" t="str">
        <f>IF('Verbrauchsgüter und Ausstattung'!B56="","",'Verbrauchsgüter und Ausstattung'!B56)</f>
        <v/>
      </c>
      <c r="C62" s="773"/>
      <c r="D62" s="413" t="str">
        <f>IF('Verbrauchsgüter und Ausstattung'!D56="","",'Verbrauchsgüter und Ausstattung'!D56)</f>
        <v/>
      </c>
      <c r="E62" s="413" t="str">
        <f>IF('Verbrauchsgüter und Ausstattung'!E56="","",'Verbrauchsgüter und Ausstattung'!E56)</f>
        <v/>
      </c>
      <c r="F62" s="486" t="str">
        <f t="shared" si="6"/>
        <v/>
      </c>
      <c r="G62" s="385">
        <f>'Verbrauchsgüter und Ausstattung'!G56</f>
        <v>0</v>
      </c>
      <c r="H62" s="391">
        <f t="shared" si="7"/>
        <v>0</v>
      </c>
      <c r="I62" s="417" t="str">
        <f>IF('Verbrauchsgüter und Ausstattung'!H56="","",'Verbrauchsgüter und Ausstattung'!H56)</f>
        <v/>
      </c>
      <c r="J62" s="419" t="str">
        <f>IF('Verbrauchsgüter und Ausstattung'!I56="","",'Verbrauchsgüter und Ausstattung'!I56)</f>
        <v/>
      </c>
      <c r="K62" s="414" t="str">
        <f t="shared" si="8"/>
        <v/>
      </c>
      <c r="L62" s="385">
        <f t="shared" si="5"/>
        <v>0</v>
      </c>
      <c r="M62" s="418">
        <f t="shared" si="9"/>
        <v>0</v>
      </c>
      <c r="N62" s="418">
        <f t="shared" si="10"/>
        <v>0</v>
      </c>
      <c r="O62" s="509"/>
      <c r="P62" s="510"/>
      <c r="Q62" s="470"/>
      <c r="R62" s="470"/>
      <c r="S62" s="470"/>
    </row>
    <row r="63" spans="1:19" x14ac:dyDescent="0.2">
      <c r="B63" s="771" t="str">
        <f>IF('Verbrauchsgüter und Ausstattung'!B57="","",'Verbrauchsgüter und Ausstattung'!B57)</f>
        <v/>
      </c>
      <c r="C63" s="773"/>
      <c r="D63" s="413" t="str">
        <f>IF('Verbrauchsgüter und Ausstattung'!D57="","",'Verbrauchsgüter und Ausstattung'!D57)</f>
        <v/>
      </c>
      <c r="E63" s="413" t="str">
        <f>IF('Verbrauchsgüter und Ausstattung'!E57="","",'Verbrauchsgüter und Ausstattung'!E57)</f>
        <v/>
      </c>
      <c r="F63" s="486" t="str">
        <f t="shared" si="6"/>
        <v/>
      </c>
      <c r="G63" s="385">
        <f>'Verbrauchsgüter und Ausstattung'!G57</f>
        <v>0</v>
      </c>
      <c r="H63" s="391">
        <f t="shared" si="7"/>
        <v>0</v>
      </c>
      <c r="I63" s="417" t="str">
        <f>IF('Verbrauchsgüter und Ausstattung'!H57="","",'Verbrauchsgüter und Ausstattung'!H57)</f>
        <v/>
      </c>
      <c r="J63" s="419" t="str">
        <f>IF('Verbrauchsgüter und Ausstattung'!I57="","",'Verbrauchsgüter und Ausstattung'!I57)</f>
        <v/>
      </c>
      <c r="K63" s="414" t="str">
        <f t="shared" si="8"/>
        <v/>
      </c>
      <c r="L63" s="385">
        <f t="shared" si="5"/>
        <v>0</v>
      </c>
      <c r="M63" s="418">
        <f t="shared" si="9"/>
        <v>0</v>
      </c>
      <c r="N63" s="418">
        <f t="shared" si="10"/>
        <v>0</v>
      </c>
      <c r="O63" s="509"/>
      <c r="P63" s="510"/>
      <c r="Q63" s="470"/>
      <c r="R63" s="470"/>
      <c r="S63" s="470"/>
    </row>
    <row r="64" spans="1:19" x14ac:dyDescent="0.2">
      <c r="B64" s="771" t="str">
        <f>IF('Verbrauchsgüter und Ausstattung'!B58="","",'Verbrauchsgüter und Ausstattung'!B58)</f>
        <v/>
      </c>
      <c r="C64" s="773"/>
      <c r="D64" s="413" t="str">
        <f>IF('Verbrauchsgüter und Ausstattung'!D58="","",'Verbrauchsgüter und Ausstattung'!D58)</f>
        <v/>
      </c>
      <c r="E64" s="413" t="str">
        <f>IF('Verbrauchsgüter und Ausstattung'!E58="","",'Verbrauchsgüter und Ausstattung'!E58)</f>
        <v/>
      </c>
      <c r="F64" s="486" t="str">
        <f t="shared" si="6"/>
        <v/>
      </c>
      <c r="G64" s="385">
        <f>'Verbrauchsgüter und Ausstattung'!G58</f>
        <v>0</v>
      </c>
      <c r="H64" s="391">
        <f t="shared" si="7"/>
        <v>0</v>
      </c>
      <c r="I64" s="417" t="str">
        <f>IF('Verbrauchsgüter und Ausstattung'!H58="","",'Verbrauchsgüter und Ausstattung'!H58)</f>
        <v/>
      </c>
      <c r="J64" s="419" t="str">
        <f>IF('Verbrauchsgüter und Ausstattung'!I58="","",'Verbrauchsgüter und Ausstattung'!I58)</f>
        <v/>
      </c>
      <c r="K64" s="414" t="str">
        <f t="shared" si="8"/>
        <v/>
      </c>
      <c r="L64" s="385">
        <f t="shared" si="5"/>
        <v>0</v>
      </c>
      <c r="M64" s="418">
        <f t="shared" si="9"/>
        <v>0</v>
      </c>
      <c r="N64" s="418">
        <f t="shared" si="10"/>
        <v>0</v>
      </c>
      <c r="O64" s="509"/>
      <c r="P64" s="510"/>
      <c r="Q64" s="470"/>
      <c r="R64" s="470"/>
      <c r="S64" s="470"/>
    </row>
    <row r="65" spans="2:19" x14ac:dyDescent="0.2">
      <c r="B65" s="771" t="str">
        <f>IF('Verbrauchsgüter und Ausstattung'!B59="","",'Verbrauchsgüter und Ausstattung'!B59)</f>
        <v/>
      </c>
      <c r="C65" s="773"/>
      <c r="D65" s="413" t="str">
        <f>IF('Verbrauchsgüter und Ausstattung'!D59="","",'Verbrauchsgüter und Ausstattung'!D59)</f>
        <v/>
      </c>
      <c r="E65" s="413" t="str">
        <f>IF('Verbrauchsgüter und Ausstattung'!E59="","",'Verbrauchsgüter und Ausstattung'!E59)</f>
        <v/>
      </c>
      <c r="F65" s="486" t="str">
        <f t="shared" si="6"/>
        <v/>
      </c>
      <c r="G65" s="385">
        <f>'Verbrauchsgüter und Ausstattung'!G59</f>
        <v>0</v>
      </c>
      <c r="H65" s="391">
        <f t="shared" si="7"/>
        <v>0</v>
      </c>
      <c r="I65" s="417" t="str">
        <f>IF('Verbrauchsgüter und Ausstattung'!H59="","",'Verbrauchsgüter und Ausstattung'!H59)</f>
        <v/>
      </c>
      <c r="J65" s="419" t="str">
        <f>IF('Verbrauchsgüter und Ausstattung'!I59="","",'Verbrauchsgüter und Ausstattung'!I59)</f>
        <v/>
      </c>
      <c r="K65" s="414" t="str">
        <f t="shared" si="8"/>
        <v/>
      </c>
      <c r="L65" s="385">
        <f t="shared" si="5"/>
        <v>0</v>
      </c>
      <c r="M65" s="418">
        <f t="shared" si="9"/>
        <v>0</v>
      </c>
      <c r="N65" s="418">
        <f t="shared" si="10"/>
        <v>0</v>
      </c>
      <c r="O65" s="509"/>
      <c r="P65" s="510"/>
      <c r="Q65" s="470"/>
      <c r="R65" s="470"/>
      <c r="S65" s="470"/>
    </row>
    <row r="66" spans="2:19" x14ac:dyDescent="0.2">
      <c r="B66" s="771" t="str">
        <f>IF('Verbrauchsgüter und Ausstattung'!B60="","",'Verbrauchsgüter und Ausstattung'!B60)</f>
        <v/>
      </c>
      <c r="C66" s="773"/>
      <c r="D66" s="413" t="str">
        <f>IF('Verbrauchsgüter und Ausstattung'!D60="","",'Verbrauchsgüter und Ausstattung'!D60)</f>
        <v/>
      </c>
      <c r="E66" s="413" t="str">
        <f>IF('Verbrauchsgüter und Ausstattung'!E60="","",'Verbrauchsgüter und Ausstattung'!E60)</f>
        <v/>
      </c>
      <c r="F66" s="486" t="str">
        <f t="shared" si="6"/>
        <v/>
      </c>
      <c r="G66" s="385">
        <f>'Verbrauchsgüter und Ausstattung'!G60</f>
        <v>0</v>
      </c>
      <c r="H66" s="391">
        <f t="shared" si="7"/>
        <v>0</v>
      </c>
      <c r="I66" s="417" t="str">
        <f>IF('Verbrauchsgüter und Ausstattung'!H60="","",'Verbrauchsgüter und Ausstattung'!H60)</f>
        <v/>
      </c>
      <c r="J66" s="419" t="str">
        <f>IF('Verbrauchsgüter und Ausstattung'!I60="","",'Verbrauchsgüter und Ausstattung'!I60)</f>
        <v/>
      </c>
      <c r="K66" s="414" t="str">
        <f t="shared" si="8"/>
        <v/>
      </c>
      <c r="L66" s="385">
        <f t="shared" si="5"/>
        <v>0</v>
      </c>
      <c r="M66" s="418">
        <f t="shared" si="9"/>
        <v>0</v>
      </c>
      <c r="N66" s="418">
        <f t="shared" si="10"/>
        <v>0</v>
      </c>
      <c r="O66" s="509"/>
      <c r="P66" s="510"/>
      <c r="Q66" s="470"/>
      <c r="R66" s="470"/>
      <c r="S66" s="470"/>
    </row>
    <row r="67" spans="2:19" x14ac:dyDescent="0.2">
      <c r="B67" s="771" t="str">
        <f>IF('Verbrauchsgüter und Ausstattung'!B61="","",'Verbrauchsgüter und Ausstattung'!B61)</f>
        <v/>
      </c>
      <c r="C67" s="773"/>
      <c r="D67" s="413" t="str">
        <f>IF('Verbrauchsgüter und Ausstattung'!D61="","",'Verbrauchsgüter und Ausstattung'!D61)</f>
        <v/>
      </c>
      <c r="E67" s="413" t="str">
        <f>IF('Verbrauchsgüter und Ausstattung'!E61="","",'Verbrauchsgüter und Ausstattung'!E61)</f>
        <v/>
      </c>
      <c r="F67" s="486" t="str">
        <f t="shared" si="6"/>
        <v/>
      </c>
      <c r="G67" s="385">
        <f>'Verbrauchsgüter und Ausstattung'!G61</f>
        <v>0</v>
      </c>
      <c r="H67" s="391">
        <f t="shared" si="7"/>
        <v>0</v>
      </c>
      <c r="I67" s="417" t="str">
        <f>IF('Verbrauchsgüter und Ausstattung'!H61="","",'Verbrauchsgüter und Ausstattung'!H61)</f>
        <v/>
      </c>
      <c r="J67" s="419" t="str">
        <f>IF('Verbrauchsgüter und Ausstattung'!I61="","",'Verbrauchsgüter und Ausstattung'!I61)</f>
        <v/>
      </c>
      <c r="K67" s="414" t="str">
        <f t="shared" si="8"/>
        <v/>
      </c>
      <c r="L67" s="385">
        <f t="shared" si="5"/>
        <v>0</v>
      </c>
      <c r="M67" s="418">
        <f t="shared" si="9"/>
        <v>0</v>
      </c>
      <c r="N67" s="418">
        <f t="shared" si="10"/>
        <v>0</v>
      </c>
      <c r="O67" s="509"/>
      <c r="P67" s="510"/>
      <c r="Q67" s="470"/>
      <c r="R67" s="470"/>
      <c r="S67" s="470"/>
    </row>
    <row r="68" spans="2:19" x14ac:dyDescent="0.2">
      <c r="B68" s="771" t="str">
        <f>IF('Verbrauchsgüter und Ausstattung'!B62="","",'Verbrauchsgüter und Ausstattung'!B62)</f>
        <v/>
      </c>
      <c r="C68" s="773"/>
      <c r="D68" s="413" t="str">
        <f>IF('Verbrauchsgüter und Ausstattung'!D62="","",'Verbrauchsgüter und Ausstattung'!D62)</f>
        <v/>
      </c>
      <c r="E68" s="413" t="str">
        <f>IF('Verbrauchsgüter und Ausstattung'!E62="","",'Verbrauchsgüter und Ausstattung'!E62)</f>
        <v/>
      </c>
      <c r="F68" s="486" t="str">
        <f t="shared" si="6"/>
        <v/>
      </c>
      <c r="G68" s="385">
        <f>'Verbrauchsgüter und Ausstattung'!G62</f>
        <v>0</v>
      </c>
      <c r="H68" s="391">
        <f t="shared" si="7"/>
        <v>0</v>
      </c>
      <c r="I68" s="417" t="str">
        <f>IF('Verbrauchsgüter und Ausstattung'!H62="","",'Verbrauchsgüter und Ausstattung'!H62)</f>
        <v/>
      </c>
      <c r="J68" s="419" t="str">
        <f>IF('Verbrauchsgüter und Ausstattung'!I62="","",'Verbrauchsgüter und Ausstattung'!I62)</f>
        <v/>
      </c>
      <c r="K68" s="414" t="str">
        <f t="shared" si="8"/>
        <v/>
      </c>
      <c r="L68" s="385">
        <f t="shared" si="5"/>
        <v>0</v>
      </c>
      <c r="M68" s="418">
        <f t="shared" si="9"/>
        <v>0</v>
      </c>
      <c r="N68" s="418">
        <f t="shared" si="10"/>
        <v>0</v>
      </c>
      <c r="O68" s="509"/>
      <c r="P68" s="510"/>
      <c r="Q68" s="470"/>
      <c r="R68" s="470"/>
      <c r="S68" s="470"/>
    </row>
    <row r="69" spans="2:19" x14ac:dyDescent="0.2">
      <c r="B69" s="771" t="str">
        <f>IF('Verbrauchsgüter und Ausstattung'!B63="","",'Verbrauchsgüter und Ausstattung'!B63)</f>
        <v/>
      </c>
      <c r="C69" s="773"/>
      <c r="D69" s="413" t="str">
        <f>IF('Verbrauchsgüter und Ausstattung'!D63="","",'Verbrauchsgüter und Ausstattung'!D63)</f>
        <v/>
      </c>
      <c r="E69" s="413" t="str">
        <f>IF('Verbrauchsgüter und Ausstattung'!E63="","",'Verbrauchsgüter und Ausstattung'!E63)</f>
        <v/>
      </c>
      <c r="F69" s="486" t="str">
        <f t="shared" si="6"/>
        <v/>
      </c>
      <c r="G69" s="385">
        <f>'Verbrauchsgüter und Ausstattung'!G63</f>
        <v>0</v>
      </c>
      <c r="H69" s="391">
        <f t="shared" si="7"/>
        <v>0</v>
      </c>
      <c r="I69" s="417" t="str">
        <f>IF('Verbrauchsgüter und Ausstattung'!H63="","",'Verbrauchsgüter und Ausstattung'!H63)</f>
        <v/>
      </c>
      <c r="J69" s="419" t="str">
        <f>IF('Verbrauchsgüter und Ausstattung'!I63="","",'Verbrauchsgüter und Ausstattung'!I63)</f>
        <v/>
      </c>
      <c r="K69" s="414" t="str">
        <f t="shared" si="8"/>
        <v/>
      </c>
      <c r="L69" s="385">
        <f t="shared" si="5"/>
        <v>0</v>
      </c>
      <c r="M69" s="418">
        <f t="shared" si="9"/>
        <v>0</v>
      </c>
      <c r="N69" s="418">
        <f t="shared" si="10"/>
        <v>0</v>
      </c>
      <c r="O69" s="509"/>
      <c r="P69" s="510"/>
      <c r="Q69" s="470"/>
      <c r="R69" s="470"/>
      <c r="S69" s="470"/>
    </row>
    <row r="70" spans="2:19" x14ac:dyDescent="0.2">
      <c r="B70" s="771" t="str">
        <f>IF('Verbrauchsgüter und Ausstattung'!B64="","",'Verbrauchsgüter und Ausstattung'!B64)</f>
        <v/>
      </c>
      <c r="C70" s="773"/>
      <c r="D70" s="413" t="str">
        <f>IF('Verbrauchsgüter und Ausstattung'!D64="","",'Verbrauchsgüter und Ausstattung'!D64)</f>
        <v/>
      </c>
      <c r="E70" s="413" t="str">
        <f>IF('Verbrauchsgüter und Ausstattung'!E64="","",'Verbrauchsgüter und Ausstattung'!E64)</f>
        <v/>
      </c>
      <c r="F70" s="486" t="str">
        <f t="shared" si="6"/>
        <v/>
      </c>
      <c r="G70" s="385">
        <f>'Verbrauchsgüter und Ausstattung'!G64</f>
        <v>0</v>
      </c>
      <c r="H70" s="391">
        <f t="shared" si="7"/>
        <v>0</v>
      </c>
      <c r="I70" s="417" t="str">
        <f>IF('Verbrauchsgüter und Ausstattung'!H64="","",'Verbrauchsgüter und Ausstattung'!H64)</f>
        <v/>
      </c>
      <c r="J70" s="419" t="str">
        <f>IF('Verbrauchsgüter und Ausstattung'!I64="","",'Verbrauchsgüter und Ausstattung'!I64)</f>
        <v/>
      </c>
      <c r="K70" s="414" t="str">
        <f t="shared" si="8"/>
        <v/>
      </c>
      <c r="L70" s="385">
        <f t="shared" si="5"/>
        <v>0</v>
      </c>
      <c r="M70" s="418">
        <f t="shared" si="9"/>
        <v>0</v>
      </c>
      <c r="N70" s="418">
        <f t="shared" si="10"/>
        <v>0</v>
      </c>
      <c r="O70" s="509"/>
      <c r="P70" s="510"/>
      <c r="Q70" s="470"/>
      <c r="R70" s="470"/>
      <c r="S70" s="470"/>
    </row>
    <row r="71" spans="2:19" x14ac:dyDescent="0.2">
      <c r="B71" s="771" t="str">
        <f>IF('Verbrauchsgüter und Ausstattung'!B65="","",'Verbrauchsgüter und Ausstattung'!B65)</f>
        <v/>
      </c>
      <c r="C71" s="773"/>
      <c r="D71" s="413" t="str">
        <f>IF('Verbrauchsgüter und Ausstattung'!D65="","",'Verbrauchsgüter und Ausstattung'!D65)</f>
        <v/>
      </c>
      <c r="E71" s="413" t="str">
        <f>IF('Verbrauchsgüter und Ausstattung'!E65="","",'Verbrauchsgüter und Ausstattung'!E65)</f>
        <v/>
      </c>
      <c r="F71" s="486" t="str">
        <f t="shared" si="6"/>
        <v/>
      </c>
      <c r="G71" s="385">
        <f>'Verbrauchsgüter und Ausstattung'!G65</f>
        <v>0</v>
      </c>
      <c r="H71" s="391">
        <f t="shared" si="7"/>
        <v>0</v>
      </c>
      <c r="I71" s="417" t="str">
        <f>IF('Verbrauchsgüter und Ausstattung'!H65="","",'Verbrauchsgüter und Ausstattung'!H65)</f>
        <v/>
      </c>
      <c r="J71" s="419" t="str">
        <f>IF('Verbrauchsgüter und Ausstattung'!I65="","",'Verbrauchsgüter und Ausstattung'!I65)</f>
        <v/>
      </c>
      <c r="K71" s="414" t="str">
        <f t="shared" si="8"/>
        <v/>
      </c>
      <c r="L71" s="385">
        <f t="shared" si="5"/>
        <v>0</v>
      </c>
      <c r="M71" s="418">
        <f t="shared" si="9"/>
        <v>0</v>
      </c>
      <c r="N71" s="418">
        <f t="shared" si="10"/>
        <v>0</v>
      </c>
      <c r="O71" s="509"/>
      <c r="P71" s="510"/>
      <c r="Q71" s="470"/>
      <c r="R71" s="470"/>
      <c r="S71" s="470"/>
    </row>
    <row r="72" spans="2:19" x14ac:dyDescent="0.2">
      <c r="B72" s="771" t="str">
        <f>IF('Verbrauchsgüter und Ausstattung'!B66="","",'Verbrauchsgüter und Ausstattung'!B66)</f>
        <v/>
      </c>
      <c r="C72" s="773"/>
      <c r="D72" s="413" t="str">
        <f>IF('Verbrauchsgüter und Ausstattung'!D66="","",'Verbrauchsgüter und Ausstattung'!D66)</f>
        <v/>
      </c>
      <c r="E72" s="413" t="str">
        <f>IF('Verbrauchsgüter und Ausstattung'!E66="","",'Verbrauchsgüter und Ausstattung'!E66)</f>
        <v/>
      </c>
      <c r="F72" s="486" t="str">
        <f t="shared" si="6"/>
        <v/>
      </c>
      <c r="G72" s="385">
        <f>'Verbrauchsgüter und Ausstattung'!G66</f>
        <v>0</v>
      </c>
      <c r="H72" s="391">
        <f t="shared" si="7"/>
        <v>0</v>
      </c>
      <c r="I72" s="417" t="str">
        <f>IF('Verbrauchsgüter und Ausstattung'!H66="","",'Verbrauchsgüter und Ausstattung'!H66)</f>
        <v/>
      </c>
      <c r="J72" s="419" t="str">
        <f>IF('Verbrauchsgüter und Ausstattung'!I66="","",'Verbrauchsgüter und Ausstattung'!I66)</f>
        <v/>
      </c>
      <c r="K72" s="414" t="str">
        <f t="shared" si="8"/>
        <v/>
      </c>
      <c r="L72" s="385">
        <f t="shared" si="5"/>
        <v>0</v>
      </c>
      <c r="M72" s="418">
        <f t="shared" si="9"/>
        <v>0</v>
      </c>
      <c r="N72" s="418">
        <f t="shared" si="10"/>
        <v>0</v>
      </c>
      <c r="O72" s="509"/>
      <c r="P72" s="510"/>
      <c r="Q72" s="470"/>
      <c r="R72" s="470"/>
      <c r="S72" s="470"/>
    </row>
    <row r="73" spans="2:19" x14ac:dyDescent="0.2">
      <c r="B73" s="771" t="str">
        <f>IF('Verbrauchsgüter und Ausstattung'!B67="","",'Verbrauchsgüter und Ausstattung'!B67)</f>
        <v/>
      </c>
      <c r="C73" s="773"/>
      <c r="D73" s="413" t="str">
        <f>IF('Verbrauchsgüter und Ausstattung'!D67="","",'Verbrauchsgüter und Ausstattung'!D67)</f>
        <v/>
      </c>
      <c r="E73" s="413" t="str">
        <f>IF('Verbrauchsgüter und Ausstattung'!E67="","",'Verbrauchsgüter und Ausstattung'!E67)</f>
        <v/>
      </c>
      <c r="F73" s="486" t="str">
        <f t="shared" si="6"/>
        <v/>
      </c>
      <c r="G73" s="385">
        <f>'Verbrauchsgüter und Ausstattung'!G67</f>
        <v>0</v>
      </c>
      <c r="H73" s="391">
        <f t="shared" si="7"/>
        <v>0</v>
      </c>
      <c r="I73" s="417" t="str">
        <f>IF('Verbrauchsgüter und Ausstattung'!H67="","",'Verbrauchsgüter und Ausstattung'!H67)</f>
        <v/>
      </c>
      <c r="J73" s="419" t="str">
        <f>IF('Verbrauchsgüter und Ausstattung'!I67="","",'Verbrauchsgüter und Ausstattung'!I67)</f>
        <v/>
      </c>
      <c r="K73" s="414" t="str">
        <f t="shared" si="8"/>
        <v/>
      </c>
      <c r="L73" s="385">
        <f t="shared" si="5"/>
        <v>0</v>
      </c>
      <c r="M73" s="418">
        <f t="shared" si="9"/>
        <v>0</v>
      </c>
      <c r="N73" s="418">
        <f t="shared" si="10"/>
        <v>0</v>
      </c>
      <c r="O73" s="509"/>
      <c r="P73" s="510"/>
      <c r="Q73" s="470"/>
      <c r="R73" s="470"/>
      <c r="S73" s="470"/>
    </row>
    <row r="74" spans="2:19" x14ac:dyDescent="0.2">
      <c r="B74" s="771" t="str">
        <f>IF('Verbrauchsgüter und Ausstattung'!B68="","",'Verbrauchsgüter und Ausstattung'!B68)</f>
        <v/>
      </c>
      <c r="C74" s="773"/>
      <c r="D74" s="413" t="str">
        <f>IF('Verbrauchsgüter und Ausstattung'!D68="","",'Verbrauchsgüter und Ausstattung'!D68)</f>
        <v/>
      </c>
      <c r="E74" s="413" t="str">
        <f>IF('Verbrauchsgüter und Ausstattung'!E68="","",'Verbrauchsgüter und Ausstattung'!E68)</f>
        <v/>
      </c>
      <c r="F74" s="486" t="str">
        <f t="shared" si="6"/>
        <v/>
      </c>
      <c r="G74" s="385">
        <f>'Verbrauchsgüter und Ausstattung'!G68</f>
        <v>0</v>
      </c>
      <c r="H74" s="391">
        <f t="shared" si="7"/>
        <v>0</v>
      </c>
      <c r="I74" s="417" t="str">
        <f>IF('Verbrauchsgüter und Ausstattung'!H68="","",'Verbrauchsgüter und Ausstattung'!H68)</f>
        <v/>
      </c>
      <c r="J74" s="419" t="str">
        <f>IF('Verbrauchsgüter und Ausstattung'!I68="","",'Verbrauchsgüter und Ausstattung'!I68)</f>
        <v/>
      </c>
      <c r="K74" s="414" t="str">
        <f t="shared" si="8"/>
        <v/>
      </c>
      <c r="L74" s="385">
        <f t="shared" si="5"/>
        <v>0</v>
      </c>
      <c r="M74" s="418">
        <f t="shared" si="9"/>
        <v>0</v>
      </c>
      <c r="N74" s="418">
        <f t="shared" si="10"/>
        <v>0</v>
      </c>
      <c r="O74" s="509"/>
      <c r="P74" s="510"/>
      <c r="Q74" s="470"/>
      <c r="R74" s="470"/>
      <c r="S74" s="470"/>
    </row>
    <row r="75" spans="2:19" x14ac:dyDescent="0.2">
      <c r="B75" s="771" t="str">
        <f>IF('Verbrauchsgüter und Ausstattung'!B69="","",'Verbrauchsgüter und Ausstattung'!B69)</f>
        <v/>
      </c>
      <c r="C75" s="773"/>
      <c r="D75" s="413" t="str">
        <f>IF('Verbrauchsgüter und Ausstattung'!D69="","",'Verbrauchsgüter und Ausstattung'!D69)</f>
        <v/>
      </c>
      <c r="E75" s="413" t="str">
        <f>IF('Verbrauchsgüter und Ausstattung'!E69="","",'Verbrauchsgüter und Ausstattung'!E69)</f>
        <v/>
      </c>
      <c r="F75" s="486" t="str">
        <f t="shared" si="6"/>
        <v/>
      </c>
      <c r="G75" s="385">
        <f>'Verbrauchsgüter und Ausstattung'!G69</f>
        <v>0</v>
      </c>
      <c r="H75" s="391">
        <f t="shared" si="7"/>
        <v>0</v>
      </c>
      <c r="I75" s="417" t="str">
        <f>IF('Verbrauchsgüter und Ausstattung'!H69="","",'Verbrauchsgüter und Ausstattung'!H69)</f>
        <v/>
      </c>
      <c r="J75" s="419" t="str">
        <f>IF('Verbrauchsgüter und Ausstattung'!I69="","",'Verbrauchsgüter und Ausstattung'!I69)</f>
        <v/>
      </c>
      <c r="K75" s="414" t="str">
        <f t="shared" si="8"/>
        <v/>
      </c>
      <c r="L75" s="385">
        <f t="shared" si="5"/>
        <v>0</v>
      </c>
      <c r="M75" s="418">
        <f t="shared" si="9"/>
        <v>0</v>
      </c>
      <c r="N75" s="418">
        <f t="shared" si="10"/>
        <v>0</v>
      </c>
      <c r="O75" s="509"/>
      <c r="P75" s="510"/>
      <c r="Q75" s="470"/>
      <c r="R75" s="470"/>
      <c r="S75" s="470"/>
    </row>
    <row r="76" spans="2:19" x14ac:dyDescent="0.2">
      <c r="J76" s="373"/>
      <c r="K76" s="412" t="s">
        <v>102</v>
      </c>
      <c r="L76" s="385">
        <f>SUM(L56:L75)</f>
        <v>0</v>
      </c>
      <c r="M76" s="399">
        <f>SUM(M56:M75)</f>
        <v>0</v>
      </c>
      <c r="N76" s="385">
        <f>SUM(N56:N75)</f>
        <v>0</v>
      </c>
      <c r="O76" s="472"/>
    </row>
    <row r="78" spans="2:19" x14ac:dyDescent="0.2">
      <c r="B78" s="574" t="s">
        <v>464</v>
      </c>
      <c r="C78" s="575"/>
      <c r="D78" s="575"/>
      <c r="E78" s="575"/>
      <c r="F78" s="575"/>
      <c r="G78" s="575"/>
      <c r="H78" s="575"/>
      <c r="I78" s="575"/>
      <c r="J78" s="575"/>
      <c r="K78" s="575"/>
      <c r="L78" s="575"/>
      <c r="M78" s="575"/>
      <c r="N78" s="576"/>
      <c r="O78" s="576"/>
      <c r="P78" s="577"/>
    </row>
    <row r="79" spans="2:19" x14ac:dyDescent="0.2">
      <c r="B79" s="563"/>
      <c r="C79" s="564"/>
      <c r="D79" s="564"/>
      <c r="E79" s="564"/>
      <c r="F79" s="564"/>
      <c r="G79" s="564"/>
      <c r="H79" s="564"/>
      <c r="I79" s="564"/>
      <c r="J79" s="564"/>
      <c r="K79" s="564"/>
      <c r="L79" s="564"/>
      <c r="M79" s="564"/>
      <c r="N79" s="775"/>
      <c r="O79" s="775"/>
      <c r="P79" s="750"/>
    </row>
    <row r="80" spans="2:19" x14ac:dyDescent="0.2">
      <c r="B80" s="566"/>
      <c r="C80" s="580"/>
      <c r="D80" s="580"/>
      <c r="E80" s="580"/>
      <c r="F80" s="580"/>
      <c r="G80" s="580"/>
      <c r="H80" s="580"/>
      <c r="I80" s="580"/>
      <c r="J80" s="580"/>
      <c r="K80" s="580"/>
      <c r="L80" s="580"/>
      <c r="M80" s="580"/>
      <c r="N80" s="776"/>
      <c r="O80" s="776"/>
      <c r="P80" s="709"/>
    </row>
    <row r="81" spans="1:18" x14ac:dyDescent="0.2">
      <c r="B81" s="566"/>
      <c r="C81" s="580"/>
      <c r="D81" s="580"/>
      <c r="E81" s="580"/>
      <c r="F81" s="580"/>
      <c r="G81" s="580"/>
      <c r="H81" s="580"/>
      <c r="I81" s="580"/>
      <c r="J81" s="580"/>
      <c r="K81" s="580"/>
      <c r="L81" s="580"/>
      <c r="M81" s="580"/>
      <c r="N81" s="776"/>
      <c r="O81" s="776"/>
      <c r="P81" s="709"/>
    </row>
    <row r="82" spans="1:18" x14ac:dyDescent="0.2">
      <c r="B82" s="566"/>
      <c r="C82" s="580"/>
      <c r="D82" s="580"/>
      <c r="E82" s="580"/>
      <c r="F82" s="580"/>
      <c r="G82" s="580"/>
      <c r="H82" s="580"/>
      <c r="I82" s="580"/>
      <c r="J82" s="580"/>
      <c r="K82" s="580"/>
      <c r="L82" s="580"/>
      <c r="M82" s="580"/>
      <c r="N82" s="776"/>
      <c r="O82" s="776"/>
      <c r="P82" s="709"/>
    </row>
    <row r="83" spans="1:18" x14ac:dyDescent="0.2">
      <c r="B83" s="569"/>
      <c r="C83" s="570"/>
      <c r="D83" s="570"/>
      <c r="E83" s="570"/>
      <c r="F83" s="570"/>
      <c r="G83" s="570"/>
      <c r="H83" s="570"/>
      <c r="I83" s="570"/>
      <c r="J83" s="570"/>
      <c r="K83" s="570"/>
      <c r="L83" s="570"/>
      <c r="M83" s="570"/>
      <c r="N83" s="711"/>
      <c r="O83" s="711"/>
      <c r="P83" s="712"/>
    </row>
    <row r="86" spans="1:18" ht="15" x14ac:dyDescent="0.25">
      <c r="A86" s="375" t="s">
        <v>71</v>
      </c>
    </row>
    <row r="88" spans="1:18" ht="63.75" customHeight="1" x14ac:dyDescent="0.2">
      <c r="B88" s="558" t="s">
        <v>65</v>
      </c>
      <c r="C88" s="560"/>
      <c r="D88" s="487" t="s">
        <v>73</v>
      </c>
      <c r="E88" s="487" t="s">
        <v>122</v>
      </c>
      <c r="F88" s="487" t="s">
        <v>121</v>
      </c>
      <c r="G88" s="487" t="s">
        <v>72</v>
      </c>
      <c r="H88" s="487" t="s">
        <v>123</v>
      </c>
      <c r="I88" s="487" t="s">
        <v>124</v>
      </c>
      <c r="J88" s="487" t="s">
        <v>63</v>
      </c>
      <c r="K88" s="487" t="s">
        <v>75</v>
      </c>
      <c r="L88" s="487" t="s">
        <v>101</v>
      </c>
      <c r="M88" s="487" t="s">
        <v>96</v>
      </c>
      <c r="N88" s="487" t="s">
        <v>97</v>
      </c>
      <c r="O88" s="487" t="s">
        <v>458</v>
      </c>
      <c r="P88" s="487" t="s">
        <v>120</v>
      </c>
      <c r="Q88" s="468"/>
      <c r="R88" s="468"/>
    </row>
    <row r="89" spans="1:18" x14ac:dyDescent="0.2">
      <c r="B89" s="771" t="str">
        <f>IF('Verbrauchsgüter und Ausstattung'!B77="","",'Verbrauchsgüter und Ausstattung'!B77)</f>
        <v/>
      </c>
      <c r="C89" s="773"/>
      <c r="D89" s="413" t="str">
        <f>IF('Verbrauchsgüter und Ausstattung'!D77="","",'Verbrauchsgüter und Ausstattung'!D77)</f>
        <v/>
      </c>
      <c r="E89" s="419" t="str">
        <f>IF('Verbrauchsgüter und Ausstattung'!E77="","",'Verbrauchsgüter und Ausstattung'!E77)</f>
        <v/>
      </c>
      <c r="F89" s="508" t="str">
        <f>E89</f>
        <v/>
      </c>
      <c r="G89" s="413" t="str">
        <f>IF(F89="","",IF(D89=(EOMONTH(D89,1)),EOMONTH(D89,F89),EOMONTH(D89,F89-1)))</f>
        <v/>
      </c>
      <c r="H89" s="385">
        <f>'Verbrauchsgüter und Ausstattung'!G77</f>
        <v>0</v>
      </c>
      <c r="I89" s="391">
        <f>H89</f>
        <v>0</v>
      </c>
      <c r="J89" s="417" t="str">
        <f>IF('Verbrauchsgüter und Ausstattung'!H77="","",'Verbrauchsgüter und Ausstattung'!H77)</f>
        <v/>
      </c>
      <c r="K89" s="482" t="str">
        <f>IF('Verbrauchsgüter und Ausstattung'!I77="","",'Verbrauchsgüter und Ausstattung'!I77)</f>
        <v/>
      </c>
      <c r="L89" s="385">
        <f>'Verbrauchsgüter und Ausstattung'!J77</f>
        <v>0</v>
      </c>
      <c r="M89" s="418">
        <f>IF(B89="",0,(I89/F89*J89*K89))</f>
        <v>0</v>
      </c>
      <c r="N89" s="418">
        <f>IF(M89="",0,(L89-M89))</f>
        <v>0</v>
      </c>
      <c r="O89" s="474"/>
      <c r="P89" s="473"/>
      <c r="Q89" s="470"/>
      <c r="R89" s="470"/>
    </row>
    <row r="90" spans="1:18" x14ac:dyDescent="0.2">
      <c r="B90" s="771" t="str">
        <f>IF('Verbrauchsgüter und Ausstattung'!B78="","",'Verbrauchsgüter und Ausstattung'!B78)</f>
        <v/>
      </c>
      <c r="C90" s="773"/>
      <c r="D90" s="413" t="str">
        <f>IF('Verbrauchsgüter und Ausstattung'!D78="","",'Verbrauchsgüter und Ausstattung'!D78)</f>
        <v/>
      </c>
      <c r="E90" s="419" t="str">
        <f>IF('Verbrauchsgüter und Ausstattung'!E78="","",'Verbrauchsgüter und Ausstattung'!E78)</f>
        <v/>
      </c>
      <c r="F90" s="508" t="str">
        <f t="shared" ref="F90:F108" si="11">E90</f>
        <v/>
      </c>
      <c r="G90" s="413" t="str">
        <f t="shared" ref="G90:G108" si="12">IF(F90="","",IF(D90=(EOMONTH(D90,1)),EOMONTH(D90,F90),EOMONTH(D90,F90-1)))</f>
        <v/>
      </c>
      <c r="H90" s="385">
        <f>'Verbrauchsgüter und Ausstattung'!G78</f>
        <v>0</v>
      </c>
      <c r="I90" s="391">
        <f t="shared" ref="I90:I108" si="13">H90</f>
        <v>0</v>
      </c>
      <c r="J90" s="417" t="str">
        <f>IF('Verbrauchsgüter und Ausstattung'!H78="","",'Verbrauchsgüter und Ausstattung'!H78)</f>
        <v/>
      </c>
      <c r="K90" s="482" t="str">
        <f>IF('Verbrauchsgüter und Ausstattung'!I78="","",'Verbrauchsgüter und Ausstattung'!I78)</f>
        <v/>
      </c>
      <c r="L90" s="385">
        <f>'Verbrauchsgüter und Ausstattung'!J78</f>
        <v>0</v>
      </c>
      <c r="M90" s="418">
        <f t="shared" ref="M90:M108" si="14">IF(B90="",0,(I90/F90*J90*K90))</f>
        <v>0</v>
      </c>
      <c r="N90" s="418">
        <f t="shared" ref="N90:N108" si="15">IF(M90="",0,(L90-M90))</f>
        <v>0</v>
      </c>
      <c r="O90" s="474"/>
      <c r="P90" s="473"/>
      <c r="Q90" s="470"/>
      <c r="R90" s="470"/>
    </row>
    <row r="91" spans="1:18" x14ac:dyDescent="0.2">
      <c r="B91" s="771" t="str">
        <f>IF('Verbrauchsgüter und Ausstattung'!B79="","",'Verbrauchsgüter und Ausstattung'!B79)</f>
        <v/>
      </c>
      <c r="C91" s="773"/>
      <c r="D91" s="413" t="str">
        <f>IF('Verbrauchsgüter und Ausstattung'!D79="","",'Verbrauchsgüter und Ausstattung'!D79)</f>
        <v/>
      </c>
      <c r="E91" s="419" t="str">
        <f>IF('Verbrauchsgüter und Ausstattung'!E79="","",'Verbrauchsgüter und Ausstattung'!E79)</f>
        <v/>
      </c>
      <c r="F91" s="508" t="str">
        <f t="shared" si="11"/>
        <v/>
      </c>
      <c r="G91" s="413" t="str">
        <f t="shared" si="12"/>
        <v/>
      </c>
      <c r="H91" s="385">
        <f>'Verbrauchsgüter und Ausstattung'!G79</f>
        <v>0</v>
      </c>
      <c r="I91" s="391">
        <f t="shared" si="13"/>
        <v>0</v>
      </c>
      <c r="J91" s="417" t="str">
        <f>IF('Verbrauchsgüter und Ausstattung'!H79="","",'Verbrauchsgüter und Ausstattung'!H79)</f>
        <v/>
      </c>
      <c r="K91" s="482" t="str">
        <f>IF('Verbrauchsgüter und Ausstattung'!I79="","",'Verbrauchsgüter und Ausstattung'!I79)</f>
        <v/>
      </c>
      <c r="L91" s="385">
        <f>'Verbrauchsgüter und Ausstattung'!J79</f>
        <v>0</v>
      </c>
      <c r="M91" s="418">
        <f t="shared" si="14"/>
        <v>0</v>
      </c>
      <c r="N91" s="418">
        <f t="shared" si="15"/>
        <v>0</v>
      </c>
      <c r="O91" s="474"/>
      <c r="P91" s="473"/>
      <c r="Q91" s="470"/>
      <c r="R91" s="470"/>
    </row>
    <row r="92" spans="1:18" x14ac:dyDescent="0.2">
      <c r="B92" s="771" t="str">
        <f>IF('Verbrauchsgüter und Ausstattung'!B80="","",'Verbrauchsgüter und Ausstattung'!B80)</f>
        <v/>
      </c>
      <c r="C92" s="773"/>
      <c r="D92" s="413" t="str">
        <f>IF('Verbrauchsgüter und Ausstattung'!D80="","",'Verbrauchsgüter und Ausstattung'!D80)</f>
        <v/>
      </c>
      <c r="E92" s="419" t="str">
        <f>IF('Verbrauchsgüter und Ausstattung'!E80="","",'Verbrauchsgüter und Ausstattung'!E80)</f>
        <v/>
      </c>
      <c r="F92" s="508" t="str">
        <f t="shared" si="11"/>
        <v/>
      </c>
      <c r="G92" s="413" t="str">
        <f t="shared" si="12"/>
        <v/>
      </c>
      <c r="H92" s="385">
        <f>'Verbrauchsgüter und Ausstattung'!G80</f>
        <v>0</v>
      </c>
      <c r="I92" s="391">
        <f t="shared" si="13"/>
        <v>0</v>
      </c>
      <c r="J92" s="417" t="str">
        <f>IF('Verbrauchsgüter und Ausstattung'!H80="","",'Verbrauchsgüter und Ausstattung'!H80)</f>
        <v/>
      </c>
      <c r="K92" s="482" t="str">
        <f>IF('Verbrauchsgüter und Ausstattung'!I80="","",'Verbrauchsgüter und Ausstattung'!I80)</f>
        <v/>
      </c>
      <c r="L92" s="385">
        <f>'Verbrauchsgüter und Ausstattung'!J80</f>
        <v>0</v>
      </c>
      <c r="M92" s="418">
        <f t="shared" si="14"/>
        <v>0</v>
      </c>
      <c r="N92" s="418">
        <f t="shared" si="15"/>
        <v>0</v>
      </c>
      <c r="O92" s="474"/>
      <c r="P92" s="473"/>
      <c r="Q92" s="470"/>
      <c r="R92" s="470"/>
    </row>
    <row r="93" spans="1:18" x14ac:dyDescent="0.2">
      <c r="B93" s="771" t="str">
        <f>IF('Verbrauchsgüter und Ausstattung'!B81="","",'Verbrauchsgüter und Ausstattung'!B81)</f>
        <v/>
      </c>
      <c r="C93" s="773"/>
      <c r="D93" s="413" t="str">
        <f>IF('Verbrauchsgüter und Ausstattung'!D81="","",'Verbrauchsgüter und Ausstattung'!D81)</f>
        <v/>
      </c>
      <c r="E93" s="419" t="str">
        <f>IF('Verbrauchsgüter und Ausstattung'!E81="","",'Verbrauchsgüter und Ausstattung'!E81)</f>
        <v/>
      </c>
      <c r="F93" s="508" t="str">
        <f t="shared" si="11"/>
        <v/>
      </c>
      <c r="G93" s="413" t="str">
        <f t="shared" si="12"/>
        <v/>
      </c>
      <c r="H93" s="385">
        <f>'Verbrauchsgüter und Ausstattung'!G81</f>
        <v>0</v>
      </c>
      <c r="I93" s="391">
        <f t="shared" si="13"/>
        <v>0</v>
      </c>
      <c r="J93" s="417" t="str">
        <f>IF('Verbrauchsgüter und Ausstattung'!H81="","",'Verbrauchsgüter und Ausstattung'!H81)</f>
        <v/>
      </c>
      <c r="K93" s="482" t="str">
        <f>IF('Verbrauchsgüter und Ausstattung'!I81="","",'Verbrauchsgüter und Ausstattung'!I81)</f>
        <v/>
      </c>
      <c r="L93" s="385">
        <f>'Verbrauchsgüter und Ausstattung'!J81</f>
        <v>0</v>
      </c>
      <c r="M93" s="418">
        <f t="shared" si="14"/>
        <v>0</v>
      </c>
      <c r="N93" s="418">
        <f t="shared" si="15"/>
        <v>0</v>
      </c>
      <c r="O93" s="474"/>
      <c r="P93" s="473"/>
      <c r="Q93" s="470"/>
      <c r="R93" s="470"/>
    </row>
    <row r="94" spans="1:18" x14ac:dyDescent="0.2">
      <c r="B94" s="771" t="str">
        <f>IF('Verbrauchsgüter und Ausstattung'!B82="","",'Verbrauchsgüter und Ausstattung'!B82)</f>
        <v/>
      </c>
      <c r="C94" s="773"/>
      <c r="D94" s="413" t="str">
        <f>IF('Verbrauchsgüter und Ausstattung'!D82="","",'Verbrauchsgüter und Ausstattung'!D82)</f>
        <v/>
      </c>
      <c r="E94" s="419" t="str">
        <f>IF('Verbrauchsgüter und Ausstattung'!E82="","",'Verbrauchsgüter und Ausstattung'!E82)</f>
        <v/>
      </c>
      <c r="F94" s="508" t="str">
        <f t="shared" si="11"/>
        <v/>
      </c>
      <c r="G94" s="413" t="str">
        <f t="shared" si="12"/>
        <v/>
      </c>
      <c r="H94" s="385">
        <f>'Verbrauchsgüter und Ausstattung'!G82</f>
        <v>0</v>
      </c>
      <c r="I94" s="391">
        <f t="shared" si="13"/>
        <v>0</v>
      </c>
      <c r="J94" s="417" t="str">
        <f>IF('Verbrauchsgüter und Ausstattung'!H82="","",'Verbrauchsgüter und Ausstattung'!H82)</f>
        <v/>
      </c>
      <c r="K94" s="482" t="str">
        <f>IF('Verbrauchsgüter und Ausstattung'!I82="","",'Verbrauchsgüter und Ausstattung'!I82)</f>
        <v/>
      </c>
      <c r="L94" s="385">
        <f>'Verbrauchsgüter und Ausstattung'!J82</f>
        <v>0</v>
      </c>
      <c r="M94" s="418">
        <f t="shared" si="14"/>
        <v>0</v>
      </c>
      <c r="N94" s="418">
        <f t="shared" si="15"/>
        <v>0</v>
      </c>
      <c r="O94" s="474"/>
      <c r="P94" s="473"/>
      <c r="Q94" s="470"/>
      <c r="R94" s="470"/>
    </row>
    <row r="95" spans="1:18" x14ac:dyDescent="0.2">
      <c r="B95" s="771" t="str">
        <f>IF('Verbrauchsgüter und Ausstattung'!B83="","",'Verbrauchsgüter und Ausstattung'!B83)</f>
        <v/>
      </c>
      <c r="C95" s="773"/>
      <c r="D95" s="413" t="str">
        <f>IF('Verbrauchsgüter und Ausstattung'!D83="","",'Verbrauchsgüter und Ausstattung'!D83)</f>
        <v/>
      </c>
      <c r="E95" s="419" t="str">
        <f>IF('Verbrauchsgüter und Ausstattung'!E83="","",'Verbrauchsgüter und Ausstattung'!E83)</f>
        <v/>
      </c>
      <c r="F95" s="508" t="str">
        <f t="shared" si="11"/>
        <v/>
      </c>
      <c r="G95" s="413" t="str">
        <f t="shared" si="12"/>
        <v/>
      </c>
      <c r="H95" s="385">
        <f>'Verbrauchsgüter und Ausstattung'!G83</f>
        <v>0</v>
      </c>
      <c r="I95" s="391">
        <f t="shared" si="13"/>
        <v>0</v>
      </c>
      <c r="J95" s="417" t="str">
        <f>IF('Verbrauchsgüter und Ausstattung'!H83="","",'Verbrauchsgüter und Ausstattung'!H83)</f>
        <v/>
      </c>
      <c r="K95" s="482" t="str">
        <f>IF('Verbrauchsgüter und Ausstattung'!I83="","",'Verbrauchsgüter und Ausstattung'!I83)</f>
        <v/>
      </c>
      <c r="L95" s="385">
        <f>'Verbrauchsgüter und Ausstattung'!J83</f>
        <v>0</v>
      </c>
      <c r="M95" s="418">
        <f t="shared" si="14"/>
        <v>0</v>
      </c>
      <c r="N95" s="418">
        <f t="shared" si="15"/>
        <v>0</v>
      </c>
      <c r="O95" s="474"/>
      <c r="P95" s="473"/>
      <c r="Q95" s="470"/>
      <c r="R95" s="470"/>
    </row>
    <row r="96" spans="1:18" x14ac:dyDescent="0.2">
      <c r="B96" s="771" t="str">
        <f>IF('Verbrauchsgüter und Ausstattung'!B84="","",'Verbrauchsgüter und Ausstattung'!B84)</f>
        <v/>
      </c>
      <c r="C96" s="773"/>
      <c r="D96" s="413" t="str">
        <f>IF('Verbrauchsgüter und Ausstattung'!D84="","",'Verbrauchsgüter und Ausstattung'!D84)</f>
        <v/>
      </c>
      <c r="E96" s="419" t="str">
        <f>IF('Verbrauchsgüter und Ausstattung'!E84="","",'Verbrauchsgüter und Ausstattung'!E84)</f>
        <v/>
      </c>
      <c r="F96" s="508" t="str">
        <f t="shared" si="11"/>
        <v/>
      </c>
      <c r="G96" s="413" t="str">
        <f t="shared" si="12"/>
        <v/>
      </c>
      <c r="H96" s="385">
        <f>'Verbrauchsgüter und Ausstattung'!G84</f>
        <v>0</v>
      </c>
      <c r="I96" s="391">
        <f t="shared" si="13"/>
        <v>0</v>
      </c>
      <c r="J96" s="417" t="str">
        <f>IF('Verbrauchsgüter und Ausstattung'!H84="","",'Verbrauchsgüter und Ausstattung'!H84)</f>
        <v/>
      </c>
      <c r="K96" s="482" t="str">
        <f>IF('Verbrauchsgüter und Ausstattung'!I84="","",'Verbrauchsgüter und Ausstattung'!I84)</f>
        <v/>
      </c>
      <c r="L96" s="385">
        <f>'Verbrauchsgüter und Ausstattung'!J84</f>
        <v>0</v>
      </c>
      <c r="M96" s="418">
        <f t="shared" si="14"/>
        <v>0</v>
      </c>
      <c r="N96" s="418">
        <f t="shared" si="15"/>
        <v>0</v>
      </c>
      <c r="O96" s="474"/>
      <c r="P96" s="473"/>
      <c r="Q96" s="470"/>
      <c r="R96" s="470"/>
    </row>
    <row r="97" spans="2:18" x14ac:dyDescent="0.2">
      <c r="B97" s="771" t="str">
        <f>IF('Verbrauchsgüter und Ausstattung'!B85="","",'Verbrauchsgüter und Ausstattung'!B85)</f>
        <v/>
      </c>
      <c r="C97" s="773"/>
      <c r="D97" s="413" t="str">
        <f>IF('Verbrauchsgüter und Ausstattung'!D85="","",'Verbrauchsgüter und Ausstattung'!D85)</f>
        <v/>
      </c>
      <c r="E97" s="419" t="str">
        <f>IF('Verbrauchsgüter und Ausstattung'!E85="","",'Verbrauchsgüter und Ausstattung'!E85)</f>
        <v/>
      </c>
      <c r="F97" s="508" t="str">
        <f t="shared" si="11"/>
        <v/>
      </c>
      <c r="G97" s="413" t="str">
        <f t="shared" si="12"/>
        <v/>
      </c>
      <c r="H97" s="385">
        <f>'Verbrauchsgüter und Ausstattung'!G85</f>
        <v>0</v>
      </c>
      <c r="I97" s="391">
        <f t="shared" si="13"/>
        <v>0</v>
      </c>
      <c r="J97" s="417" t="str">
        <f>IF('Verbrauchsgüter und Ausstattung'!H85="","",'Verbrauchsgüter und Ausstattung'!H85)</f>
        <v/>
      </c>
      <c r="K97" s="482" t="str">
        <f>IF('Verbrauchsgüter und Ausstattung'!I85="","",'Verbrauchsgüter und Ausstattung'!I85)</f>
        <v/>
      </c>
      <c r="L97" s="385">
        <f>'Verbrauchsgüter und Ausstattung'!J85</f>
        <v>0</v>
      </c>
      <c r="M97" s="418">
        <f t="shared" si="14"/>
        <v>0</v>
      </c>
      <c r="N97" s="418">
        <f t="shared" si="15"/>
        <v>0</v>
      </c>
      <c r="O97" s="474"/>
      <c r="P97" s="473"/>
      <c r="Q97" s="470"/>
      <c r="R97" s="470"/>
    </row>
    <row r="98" spans="2:18" x14ac:dyDescent="0.2">
      <c r="B98" s="771" t="str">
        <f>IF('Verbrauchsgüter und Ausstattung'!B86="","",'Verbrauchsgüter und Ausstattung'!B86)</f>
        <v/>
      </c>
      <c r="C98" s="773"/>
      <c r="D98" s="413" t="str">
        <f>IF('Verbrauchsgüter und Ausstattung'!D86="","",'Verbrauchsgüter und Ausstattung'!D86)</f>
        <v/>
      </c>
      <c r="E98" s="419" t="str">
        <f>IF('Verbrauchsgüter und Ausstattung'!E86="","",'Verbrauchsgüter und Ausstattung'!E86)</f>
        <v/>
      </c>
      <c r="F98" s="508" t="str">
        <f t="shared" si="11"/>
        <v/>
      </c>
      <c r="G98" s="413" t="str">
        <f t="shared" si="12"/>
        <v/>
      </c>
      <c r="H98" s="385">
        <f>'Verbrauchsgüter und Ausstattung'!G86</f>
        <v>0</v>
      </c>
      <c r="I98" s="391">
        <f t="shared" si="13"/>
        <v>0</v>
      </c>
      <c r="J98" s="417" t="str">
        <f>IF('Verbrauchsgüter und Ausstattung'!H86="","",'Verbrauchsgüter und Ausstattung'!H86)</f>
        <v/>
      </c>
      <c r="K98" s="482" t="str">
        <f>IF('Verbrauchsgüter und Ausstattung'!I86="","",'Verbrauchsgüter und Ausstattung'!I86)</f>
        <v/>
      </c>
      <c r="L98" s="385">
        <f>'Verbrauchsgüter und Ausstattung'!J86</f>
        <v>0</v>
      </c>
      <c r="M98" s="418">
        <f t="shared" si="14"/>
        <v>0</v>
      </c>
      <c r="N98" s="418">
        <f t="shared" si="15"/>
        <v>0</v>
      </c>
      <c r="O98" s="474"/>
      <c r="P98" s="473"/>
      <c r="Q98" s="470"/>
      <c r="R98" s="470"/>
    </row>
    <row r="99" spans="2:18" x14ac:dyDescent="0.2">
      <c r="B99" s="771" t="str">
        <f>IF('Verbrauchsgüter und Ausstattung'!B87="","",'Verbrauchsgüter und Ausstattung'!B87)</f>
        <v/>
      </c>
      <c r="C99" s="773"/>
      <c r="D99" s="413" t="str">
        <f>IF('Verbrauchsgüter und Ausstattung'!D87="","",'Verbrauchsgüter und Ausstattung'!D87)</f>
        <v/>
      </c>
      <c r="E99" s="419" t="str">
        <f>IF('Verbrauchsgüter und Ausstattung'!E87="","",'Verbrauchsgüter und Ausstattung'!E87)</f>
        <v/>
      </c>
      <c r="F99" s="508" t="str">
        <f t="shared" si="11"/>
        <v/>
      </c>
      <c r="G99" s="413" t="str">
        <f t="shared" si="12"/>
        <v/>
      </c>
      <c r="H99" s="385">
        <f>'Verbrauchsgüter und Ausstattung'!G87</f>
        <v>0</v>
      </c>
      <c r="I99" s="391">
        <f t="shared" si="13"/>
        <v>0</v>
      </c>
      <c r="J99" s="417" t="str">
        <f>IF('Verbrauchsgüter und Ausstattung'!H87="","",'Verbrauchsgüter und Ausstattung'!H87)</f>
        <v/>
      </c>
      <c r="K99" s="482" t="str">
        <f>IF('Verbrauchsgüter und Ausstattung'!I87="","",'Verbrauchsgüter und Ausstattung'!I87)</f>
        <v/>
      </c>
      <c r="L99" s="385">
        <f>'Verbrauchsgüter und Ausstattung'!J87</f>
        <v>0</v>
      </c>
      <c r="M99" s="418">
        <f t="shared" si="14"/>
        <v>0</v>
      </c>
      <c r="N99" s="418">
        <f t="shared" si="15"/>
        <v>0</v>
      </c>
      <c r="O99" s="474"/>
      <c r="P99" s="473"/>
      <c r="Q99" s="470"/>
      <c r="R99" s="470"/>
    </row>
    <row r="100" spans="2:18" x14ac:dyDescent="0.2">
      <c r="B100" s="771" t="str">
        <f>IF('Verbrauchsgüter und Ausstattung'!B88="","",'Verbrauchsgüter und Ausstattung'!B88)</f>
        <v/>
      </c>
      <c r="C100" s="773"/>
      <c r="D100" s="413" t="str">
        <f>IF('Verbrauchsgüter und Ausstattung'!D88="","",'Verbrauchsgüter und Ausstattung'!D88)</f>
        <v/>
      </c>
      <c r="E100" s="419" t="str">
        <f>IF('Verbrauchsgüter und Ausstattung'!E88="","",'Verbrauchsgüter und Ausstattung'!E88)</f>
        <v/>
      </c>
      <c r="F100" s="508" t="str">
        <f t="shared" si="11"/>
        <v/>
      </c>
      <c r="G100" s="413" t="str">
        <f t="shared" si="12"/>
        <v/>
      </c>
      <c r="H100" s="385">
        <f>'Verbrauchsgüter und Ausstattung'!G88</f>
        <v>0</v>
      </c>
      <c r="I100" s="391">
        <f t="shared" si="13"/>
        <v>0</v>
      </c>
      <c r="J100" s="417" t="str">
        <f>IF('Verbrauchsgüter und Ausstattung'!H88="","",'Verbrauchsgüter und Ausstattung'!H88)</f>
        <v/>
      </c>
      <c r="K100" s="482" t="str">
        <f>IF('Verbrauchsgüter und Ausstattung'!I88="","",'Verbrauchsgüter und Ausstattung'!I88)</f>
        <v/>
      </c>
      <c r="L100" s="385">
        <f>'Verbrauchsgüter und Ausstattung'!J88</f>
        <v>0</v>
      </c>
      <c r="M100" s="418">
        <f t="shared" si="14"/>
        <v>0</v>
      </c>
      <c r="N100" s="418">
        <f t="shared" si="15"/>
        <v>0</v>
      </c>
      <c r="O100" s="474"/>
      <c r="P100" s="473"/>
      <c r="Q100" s="470"/>
      <c r="R100" s="470"/>
    </row>
    <row r="101" spans="2:18" x14ac:dyDescent="0.2">
      <c r="B101" s="771" t="str">
        <f>IF('Verbrauchsgüter und Ausstattung'!B89="","",'Verbrauchsgüter und Ausstattung'!B89)</f>
        <v/>
      </c>
      <c r="C101" s="773"/>
      <c r="D101" s="413" t="str">
        <f>IF('Verbrauchsgüter und Ausstattung'!D89="","",'Verbrauchsgüter und Ausstattung'!D89)</f>
        <v/>
      </c>
      <c r="E101" s="419" t="str">
        <f>IF('Verbrauchsgüter und Ausstattung'!E89="","",'Verbrauchsgüter und Ausstattung'!E89)</f>
        <v/>
      </c>
      <c r="F101" s="508" t="str">
        <f t="shared" si="11"/>
        <v/>
      </c>
      <c r="G101" s="413" t="str">
        <f t="shared" si="12"/>
        <v/>
      </c>
      <c r="H101" s="385">
        <f>'Verbrauchsgüter und Ausstattung'!G89</f>
        <v>0</v>
      </c>
      <c r="I101" s="391">
        <f t="shared" si="13"/>
        <v>0</v>
      </c>
      <c r="J101" s="417" t="str">
        <f>IF('Verbrauchsgüter und Ausstattung'!H89="","",'Verbrauchsgüter und Ausstattung'!H89)</f>
        <v/>
      </c>
      <c r="K101" s="482" t="str">
        <f>IF('Verbrauchsgüter und Ausstattung'!I89="","",'Verbrauchsgüter und Ausstattung'!I89)</f>
        <v/>
      </c>
      <c r="L101" s="385">
        <f>'Verbrauchsgüter und Ausstattung'!J89</f>
        <v>0</v>
      </c>
      <c r="M101" s="418">
        <f t="shared" si="14"/>
        <v>0</v>
      </c>
      <c r="N101" s="418">
        <f t="shared" si="15"/>
        <v>0</v>
      </c>
      <c r="O101" s="474"/>
      <c r="P101" s="473"/>
      <c r="Q101" s="470"/>
      <c r="R101" s="470"/>
    </row>
    <row r="102" spans="2:18" x14ac:dyDescent="0.2">
      <c r="B102" s="771" t="str">
        <f>IF('Verbrauchsgüter und Ausstattung'!B90="","",'Verbrauchsgüter und Ausstattung'!B90)</f>
        <v/>
      </c>
      <c r="C102" s="773"/>
      <c r="D102" s="413" t="str">
        <f>IF('Verbrauchsgüter und Ausstattung'!D90="","",'Verbrauchsgüter und Ausstattung'!D90)</f>
        <v/>
      </c>
      <c r="E102" s="419" t="str">
        <f>IF('Verbrauchsgüter und Ausstattung'!E90="","",'Verbrauchsgüter und Ausstattung'!E90)</f>
        <v/>
      </c>
      <c r="F102" s="508" t="str">
        <f t="shared" si="11"/>
        <v/>
      </c>
      <c r="G102" s="413" t="str">
        <f t="shared" si="12"/>
        <v/>
      </c>
      <c r="H102" s="385">
        <f>'Verbrauchsgüter und Ausstattung'!G90</f>
        <v>0</v>
      </c>
      <c r="I102" s="391">
        <f t="shared" si="13"/>
        <v>0</v>
      </c>
      <c r="J102" s="417" t="str">
        <f>IF('Verbrauchsgüter und Ausstattung'!H90="","",'Verbrauchsgüter und Ausstattung'!H90)</f>
        <v/>
      </c>
      <c r="K102" s="482" t="str">
        <f>IF('Verbrauchsgüter und Ausstattung'!I90="","",'Verbrauchsgüter und Ausstattung'!I90)</f>
        <v/>
      </c>
      <c r="L102" s="385">
        <f>'Verbrauchsgüter und Ausstattung'!J90</f>
        <v>0</v>
      </c>
      <c r="M102" s="418">
        <f t="shared" si="14"/>
        <v>0</v>
      </c>
      <c r="N102" s="418">
        <f t="shared" si="15"/>
        <v>0</v>
      </c>
      <c r="O102" s="474"/>
      <c r="P102" s="473"/>
      <c r="Q102" s="470"/>
      <c r="R102" s="470"/>
    </row>
    <row r="103" spans="2:18" x14ac:dyDescent="0.2">
      <c r="B103" s="771" t="str">
        <f>IF('Verbrauchsgüter und Ausstattung'!B91="","",'Verbrauchsgüter und Ausstattung'!B91)</f>
        <v/>
      </c>
      <c r="C103" s="773"/>
      <c r="D103" s="413" t="str">
        <f>IF('Verbrauchsgüter und Ausstattung'!D91="","",'Verbrauchsgüter und Ausstattung'!D91)</f>
        <v/>
      </c>
      <c r="E103" s="419" t="str">
        <f>IF('Verbrauchsgüter und Ausstattung'!E91="","",'Verbrauchsgüter und Ausstattung'!E91)</f>
        <v/>
      </c>
      <c r="F103" s="508" t="str">
        <f t="shared" si="11"/>
        <v/>
      </c>
      <c r="G103" s="413" t="str">
        <f t="shared" si="12"/>
        <v/>
      </c>
      <c r="H103" s="385">
        <f>'Verbrauchsgüter und Ausstattung'!G91</f>
        <v>0</v>
      </c>
      <c r="I103" s="391">
        <f t="shared" si="13"/>
        <v>0</v>
      </c>
      <c r="J103" s="417" t="str">
        <f>IF('Verbrauchsgüter und Ausstattung'!H91="","",'Verbrauchsgüter und Ausstattung'!H91)</f>
        <v/>
      </c>
      <c r="K103" s="482" t="str">
        <f>IF('Verbrauchsgüter und Ausstattung'!I91="","",'Verbrauchsgüter und Ausstattung'!I91)</f>
        <v/>
      </c>
      <c r="L103" s="385">
        <f>'Verbrauchsgüter und Ausstattung'!J91</f>
        <v>0</v>
      </c>
      <c r="M103" s="418">
        <f t="shared" si="14"/>
        <v>0</v>
      </c>
      <c r="N103" s="418">
        <f t="shared" si="15"/>
        <v>0</v>
      </c>
      <c r="O103" s="474"/>
      <c r="P103" s="473"/>
      <c r="Q103" s="470"/>
      <c r="R103" s="470"/>
    </row>
    <row r="104" spans="2:18" x14ac:dyDescent="0.2">
      <c r="B104" s="771" t="str">
        <f>IF('Verbrauchsgüter und Ausstattung'!B92="","",'Verbrauchsgüter und Ausstattung'!B92)</f>
        <v/>
      </c>
      <c r="C104" s="773"/>
      <c r="D104" s="413" t="str">
        <f>IF('Verbrauchsgüter und Ausstattung'!D92="","",'Verbrauchsgüter und Ausstattung'!D92)</f>
        <v/>
      </c>
      <c r="E104" s="419" t="str">
        <f>IF('Verbrauchsgüter und Ausstattung'!E92="","",'Verbrauchsgüter und Ausstattung'!E92)</f>
        <v/>
      </c>
      <c r="F104" s="508" t="str">
        <f t="shared" si="11"/>
        <v/>
      </c>
      <c r="G104" s="413" t="str">
        <f t="shared" si="12"/>
        <v/>
      </c>
      <c r="H104" s="385">
        <f>'Verbrauchsgüter und Ausstattung'!G92</f>
        <v>0</v>
      </c>
      <c r="I104" s="391">
        <f t="shared" si="13"/>
        <v>0</v>
      </c>
      <c r="J104" s="417" t="str">
        <f>IF('Verbrauchsgüter und Ausstattung'!H92="","",'Verbrauchsgüter und Ausstattung'!H92)</f>
        <v/>
      </c>
      <c r="K104" s="482" t="str">
        <f>IF('Verbrauchsgüter und Ausstattung'!I92="","",'Verbrauchsgüter und Ausstattung'!I92)</f>
        <v/>
      </c>
      <c r="L104" s="385">
        <f>'Verbrauchsgüter und Ausstattung'!J92</f>
        <v>0</v>
      </c>
      <c r="M104" s="418">
        <f t="shared" si="14"/>
        <v>0</v>
      </c>
      <c r="N104" s="418">
        <f t="shared" si="15"/>
        <v>0</v>
      </c>
      <c r="O104" s="474"/>
      <c r="P104" s="473"/>
      <c r="Q104" s="470"/>
      <c r="R104" s="470"/>
    </row>
    <row r="105" spans="2:18" x14ac:dyDescent="0.2">
      <c r="B105" s="771" t="str">
        <f>IF('Verbrauchsgüter und Ausstattung'!B93="","",'Verbrauchsgüter und Ausstattung'!B93)</f>
        <v/>
      </c>
      <c r="C105" s="773"/>
      <c r="D105" s="413" t="str">
        <f>IF('Verbrauchsgüter und Ausstattung'!D93="","",'Verbrauchsgüter und Ausstattung'!D93)</f>
        <v/>
      </c>
      <c r="E105" s="419" t="str">
        <f>IF('Verbrauchsgüter und Ausstattung'!E93="","",'Verbrauchsgüter und Ausstattung'!E93)</f>
        <v/>
      </c>
      <c r="F105" s="508" t="str">
        <f t="shared" si="11"/>
        <v/>
      </c>
      <c r="G105" s="413" t="str">
        <f t="shared" si="12"/>
        <v/>
      </c>
      <c r="H105" s="385">
        <f>'Verbrauchsgüter und Ausstattung'!G93</f>
        <v>0</v>
      </c>
      <c r="I105" s="391">
        <f t="shared" si="13"/>
        <v>0</v>
      </c>
      <c r="J105" s="417" t="str">
        <f>IF('Verbrauchsgüter und Ausstattung'!H93="","",'Verbrauchsgüter und Ausstattung'!H93)</f>
        <v/>
      </c>
      <c r="K105" s="482" t="str">
        <f>IF('Verbrauchsgüter und Ausstattung'!I93="","",'Verbrauchsgüter und Ausstattung'!I93)</f>
        <v/>
      </c>
      <c r="L105" s="385">
        <f>'Verbrauchsgüter und Ausstattung'!J93</f>
        <v>0</v>
      </c>
      <c r="M105" s="418">
        <f t="shared" si="14"/>
        <v>0</v>
      </c>
      <c r="N105" s="418">
        <f t="shared" si="15"/>
        <v>0</v>
      </c>
      <c r="O105" s="474"/>
      <c r="P105" s="473"/>
      <c r="Q105" s="470"/>
      <c r="R105" s="470"/>
    </row>
    <row r="106" spans="2:18" x14ac:dyDescent="0.2">
      <c r="B106" s="771" t="str">
        <f>IF('Verbrauchsgüter und Ausstattung'!B94="","",'Verbrauchsgüter und Ausstattung'!B94)</f>
        <v/>
      </c>
      <c r="C106" s="773"/>
      <c r="D106" s="413" t="str">
        <f>IF('Verbrauchsgüter und Ausstattung'!D94="","",'Verbrauchsgüter und Ausstattung'!D94)</f>
        <v/>
      </c>
      <c r="E106" s="419" t="str">
        <f>IF('Verbrauchsgüter und Ausstattung'!E94="","",'Verbrauchsgüter und Ausstattung'!E94)</f>
        <v/>
      </c>
      <c r="F106" s="508" t="str">
        <f t="shared" si="11"/>
        <v/>
      </c>
      <c r="G106" s="413" t="str">
        <f t="shared" si="12"/>
        <v/>
      </c>
      <c r="H106" s="385">
        <f>'Verbrauchsgüter und Ausstattung'!G94</f>
        <v>0</v>
      </c>
      <c r="I106" s="391">
        <f t="shared" si="13"/>
        <v>0</v>
      </c>
      <c r="J106" s="417" t="str">
        <f>IF('Verbrauchsgüter und Ausstattung'!H94="","",'Verbrauchsgüter und Ausstattung'!H94)</f>
        <v/>
      </c>
      <c r="K106" s="482" t="str">
        <f>IF('Verbrauchsgüter und Ausstattung'!I94="","",'Verbrauchsgüter und Ausstattung'!I94)</f>
        <v/>
      </c>
      <c r="L106" s="385">
        <f>'Verbrauchsgüter und Ausstattung'!J94</f>
        <v>0</v>
      </c>
      <c r="M106" s="418">
        <f t="shared" si="14"/>
        <v>0</v>
      </c>
      <c r="N106" s="418">
        <f t="shared" si="15"/>
        <v>0</v>
      </c>
      <c r="O106" s="474"/>
      <c r="P106" s="473"/>
      <c r="Q106" s="470"/>
      <c r="R106" s="470"/>
    </row>
    <row r="107" spans="2:18" x14ac:dyDescent="0.2">
      <c r="B107" s="771" t="str">
        <f>IF('Verbrauchsgüter und Ausstattung'!B95="","",'Verbrauchsgüter und Ausstattung'!B95)</f>
        <v/>
      </c>
      <c r="C107" s="773"/>
      <c r="D107" s="413" t="str">
        <f>IF('Verbrauchsgüter und Ausstattung'!D95="","",'Verbrauchsgüter und Ausstattung'!D95)</f>
        <v/>
      </c>
      <c r="E107" s="419" t="str">
        <f>IF('Verbrauchsgüter und Ausstattung'!E95="","",'Verbrauchsgüter und Ausstattung'!E95)</f>
        <v/>
      </c>
      <c r="F107" s="508" t="str">
        <f t="shared" si="11"/>
        <v/>
      </c>
      <c r="G107" s="413" t="str">
        <f t="shared" si="12"/>
        <v/>
      </c>
      <c r="H107" s="385">
        <f>'Verbrauchsgüter und Ausstattung'!G95</f>
        <v>0</v>
      </c>
      <c r="I107" s="391">
        <f t="shared" si="13"/>
        <v>0</v>
      </c>
      <c r="J107" s="417" t="str">
        <f>IF('Verbrauchsgüter und Ausstattung'!H95="","",'Verbrauchsgüter und Ausstattung'!H95)</f>
        <v/>
      </c>
      <c r="K107" s="482" t="str">
        <f>IF('Verbrauchsgüter und Ausstattung'!I95="","",'Verbrauchsgüter und Ausstattung'!I95)</f>
        <v/>
      </c>
      <c r="L107" s="385">
        <f>'Verbrauchsgüter und Ausstattung'!J95</f>
        <v>0</v>
      </c>
      <c r="M107" s="418">
        <f t="shared" si="14"/>
        <v>0</v>
      </c>
      <c r="N107" s="418">
        <f t="shared" si="15"/>
        <v>0</v>
      </c>
      <c r="O107" s="474"/>
      <c r="P107" s="473"/>
      <c r="Q107" s="470"/>
      <c r="R107" s="470"/>
    </row>
    <row r="108" spans="2:18" x14ac:dyDescent="0.2">
      <c r="B108" s="771" t="str">
        <f>IF('Verbrauchsgüter und Ausstattung'!B96="","",'Verbrauchsgüter und Ausstattung'!B96)</f>
        <v/>
      </c>
      <c r="C108" s="773"/>
      <c r="D108" s="413" t="str">
        <f>IF('Verbrauchsgüter und Ausstattung'!D96="","",'Verbrauchsgüter und Ausstattung'!D96)</f>
        <v/>
      </c>
      <c r="E108" s="419" t="str">
        <f>IF('Verbrauchsgüter und Ausstattung'!E96="","",'Verbrauchsgüter und Ausstattung'!E96)</f>
        <v/>
      </c>
      <c r="F108" s="508" t="str">
        <f t="shared" si="11"/>
        <v/>
      </c>
      <c r="G108" s="413" t="str">
        <f t="shared" si="12"/>
        <v/>
      </c>
      <c r="H108" s="385">
        <f>'Verbrauchsgüter und Ausstattung'!G96</f>
        <v>0</v>
      </c>
      <c r="I108" s="391">
        <f t="shared" si="13"/>
        <v>0</v>
      </c>
      <c r="J108" s="417" t="str">
        <f>IF('Verbrauchsgüter und Ausstattung'!H96="","",'Verbrauchsgüter und Ausstattung'!H96)</f>
        <v/>
      </c>
      <c r="K108" s="482" t="str">
        <f>IF('Verbrauchsgüter und Ausstattung'!I96="","",'Verbrauchsgüter und Ausstattung'!I96)</f>
        <v/>
      </c>
      <c r="L108" s="385">
        <f>'Verbrauchsgüter und Ausstattung'!J96</f>
        <v>0</v>
      </c>
      <c r="M108" s="418">
        <f t="shared" si="14"/>
        <v>0</v>
      </c>
      <c r="N108" s="418">
        <f t="shared" si="15"/>
        <v>0</v>
      </c>
      <c r="O108" s="474"/>
      <c r="P108" s="473"/>
      <c r="Q108" s="470"/>
      <c r="R108" s="470"/>
    </row>
    <row r="109" spans="2:18" x14ac:dyDescent="0.2">
      <c r="K109" s="412" t="s">
        <v>102</v>
      </c>
      <c r="L109" s="385">
        <f>SUM(L89:L108)</f>
        <v>0</v>
      </c>
      <c r="M109" s="399">
        <f>SUM(M89:M108)</f>
        <v>0</v>
      </c>
      <c r="N109" s="420">
        <f>SUM(N89:N108)</f>
        <v>0</v>
      </c>
    </row>
    <row r="111" spans="2:18" x14ac:dyDescent="0.2">
      <c r="B111" s="574" t="s">
        <v>464</v>
      </c>
      <c r="C111" s="575"/>
      <c r="D111" s="575"/>
      <c r="E111" s="575"/>
      <c r="F111" s="575"/>
      <c r="G111" s="575"/>
      <c r="H111" s="575"/>
      <c r="I111" s="575"/>
      <c r="J111" s="575"/>
      <c r="K111" s="575"/>
      <c r="L111" s="575"/>
      <c r="M111" s="575"/>
      <c r="N111" s="576"/>
      <c r="O111" s="576"/>
      <c r="P111" s="577"/>
    </row>
    <row r="112" spans="2:18" x14ac:dyDescent="0.2">
      <c r="B112" s="563"/>
      <c r="C112" s="564"/>
      <c r="D112" s="564"/>
      <c r="E112" s="564"/>
      <c r="F112" s="564"/>
      <c r="G112" s="564"/>
      <c r="H112" s="564"/>
      <c r="I112" s="564"/>
      <c r="J112" s="564"/>
      <c r="K112" s="564"/>
      <c r="L112" s="564"/>
      <c r="M112" s="564"/>
      <c r="N112" s="775"/>
      <c r="O112" s="775"/>
      <c r="P112" s="750"/>
    </row>
    <row r="113" spans="2:16" x14ac:dyDescent="0.2">
      <c r="B113" s="566"/>
      <c r="C113" s="580"/>
      <c r="D113" s="580"/>
      <c r="E113" s="580"/>
      <c r="F113" s="580"/>
      <c r="G113" s="580"/>
      <c r="H113" s="580"/>
      <c r="I113" s="580"/>
      <c r="J113" s="580"/>
      <c r="K113" s="580"/>
      <c r="L113" s="580"/>
      <c r="M113" s="580"/>
      <c r="N113" s="776"/>
      <c r="O113" s="776"/>
      <c r="P113" s="709"/>
    </row>
    <row r="114" spans="2:16" x14ac:dyDescent="0.2">
      <c r="B114" s="566"/>
      <c r="C114" s="580"/>
      <c r="D114" s="580"/>
      <c r="E114" s="580"/>
      <c r="F114" s="580"/>
      <c r="G114" s="580"/>
      <c r="H114" s="580"/>
      <c r="I114" s="580"/>
      <c r="J114" s="580"/>
      <c r="K114" s="580"/>
      <c r="L114" s="580"/>
      <c r="M114" s="580"/>
      <c r="N114" s="776"/>
      <c r="O114" s="776"/>
      <c r="P114" s="709"/>
    </row>
    <row r="115" spans="2:16" x14ac:dyDescent="0.2">
      <c r="B115" s="566"/>
      <c r="C115" s="580"/>
      <c r="D115" s="580"/>
      <c r="E115" s="580"/>
      <c r="F115" s="580"/>
      <c r="G115" s="580"/>
      <c r="H115" s="580"/>
      <c r="I115" s="580"/>
      <c r="J115" s="580"/>
      <c r="K115" s="580"/>
      <c r="L115" s="580"/>
      <c r="M115" s="580"/>
      <c r="N115" s="776"/>
      <c r="O115" s="776"/>
      <c r="P115" s="709"/>
    </row>
    <row r="116" spans="2:16" x14ac:dyDescent="0.2">
      <c r="B116" s="569"/>
      <c r="C116" s="570"/>
      <c r="D116" s="570"/>
      <c r="E116" s="570"/>
      <c r="F116" s="570"/>
      <c r="G116" s="570"/>
      <c r="H116" s="570"/>
      <c r="I116" s="570"/>
      <c r="J116" s="570"/>
      <c r="K116" s="570"/>
      <c r="L116" s="570"/>
      <c r="M116" s="570"/>
      <c r="N116" s="711"/>
      <c r="O116" s="711"/>
      <c r="P116" s="712"/>
    </row>
    <row r="117" spans="2:16" x14ac:dyDescent="0.2">
      <c r="B117" s="511"/>
      <c r="C117" s="511"/>
      <c r="D117" s="511"/>
      <c r="E117" s="511"/>
      <c r="F117" s="511"/>
      <c r="G117" s="511"/>
      <c r="H117" s="511"/>
      <c r="I117" s="511"/>
      <c r="J117" s="511"/>
      <c r="K117" s="511"/>
      <c r="L117" s="511"/>
      <c r="M117" s="533"/>
    </row>
    <row r="118" spans="2:16" x14ac:dyDescent="0.2">
      <c r="M118" s="593" t="s">
        <v>78</v>
      </c>
      <c r="N118" s="593"/>
      <c r="O118" s="594">
        <f>SUM(J43,M76,M109)</f>
        <v>0</v>
      </c>
      <c r="P118" s="593"/>
    </row>
  </sheetData>
  <sheetProtection password="C497" sheet="1" objects="1" scenarios="1" selectLockedCells="1"/>
  <mergeCells count="93">
    <mergeCell ref="B46:M50"/>
    <mergeCell ref="B12:C12"/>
    <mergeCell ref="B16:C16"/>
    <mergeCell ref="B17:C17"/>
    <mergeCell ref="B18:C18"/>
    <mergeCell ref="B13:C13"/>
    <mergeCell ref="B14:C14"/>
    <mergeCell ref="B15:C15"/>
    <mergeCell ref="B22:C22"/>
    <mergeCell ref="B23:C23"/>
    <mergeCell ref="B24:C24"/>
    <mergeCell ref="B19:C19"/>
    <mergeCell ref="B20:C20"/>
    <mergeCell ref="B21:C21"/>
    <mergeCell ref="B45:M45"/>
    <mergeCell ref="B28:C28"/>
    <mergeCell ref="B29:C29"/>
    <mergeCell ref="B30:C30"/>
    <mergeCell ref="B25:C25"/>
    <mergeCell ref="B26:C26"/>
    <mergeCell ref="B27:C27"/>
    <mergeCell ref="B34:C34"/>
    <mergeCell ref="B35:C35"/>
    <mergeCell ref="B36:C36"/>
    <mergeCell ref="B31:C31"/>
    <mergeCell ref="B32:C32"/>
    <mergeCell ref="B33:C33"/>
    <mergeCell ref="B40:C40"/>
    <mergeCell ref="B41:C41"/>
    <mergeCell ref="B42:C42"/>
    <mergeCell ref="B37:C37"/>
    <mergeCell ref="B38:C38"/>
    <mergeCell ref="B39:C39"/>
    <mergeCell ref="B65:C65"/>
    <mergeCell ref="B66:C66"/>
    <mergeCell ref="B61:C61"/>
    <mergeCell ref="B62:C62"/>
    <mergeCell ref="B63:C63"/>
    <mergeCell ref="B60:C60"/>
    <mergeCell ref="B55:C55"/>
    <mergeCell ref="B56:C56"/>
    <mergeCell ref="B57:C57"/>
    <mergeCell ref="B64:C64"/>
    <mergeCell ref="B112:P116"/>
    <mergeCell ref="M118:N118"/>
    <mergeCell ref="O118:P118"/>
    <mergeCell ref="B95:C95"/>
    <mergeCell ref="B99:C99"/>
    <mergeCell ref="B96:C96"/>
    <mergeCell ref="B106:C106"/>
    <mergeCell ref="B107:C107"/>
    <mergeCell ref="B108:C108"/>
    <mergeCell ref="B100:C100"/>
    <mergeCell ref="B102:C102"/>
    <mergeCell ref="B111:P111"/>
    <mergeCell ref="B103:C103"/>
    <mergeCell ref="B104:C104"/>
    <mergeCell ref="B105:C105"/>
    <mergeCell ref="B101:C101"/>
    <mergeCell ref="B98:C98"/>
    <mergeCell ref="B88:C88"/>
    <mergeCell ref="B89:C89"/>
    <mergeCell ref="B78:P78"/>
    <mergeCell ref="B79:P83"/>
    <mergeCell ref="B90:C90"/>
    <mergeCell ref="B94:C94"/>
    <mergeCell ref="B91:C91"/>
    <mergeCell ref="B92:C92"/>
    <mergeCell ref="B93:C93"/>
    <mergeCell ref="J5:L5"/>
    <mergeCell ref="H5:I5"/>
    <mergeCell ref="D5:F5"/>
    <mergeCell ref="B5:C5"/>
    <mergeCell ref="B97:C97"/>
    <mergeCell ref="B73:C73"/>
    <mergeCell ref="B74:C74"/>
    <mergeCell ref="B75:C75"/>
    <mergeCell ref="B70:C70"/>
    <mergeCell ref="B71:C71"/>
    <mergeCell ref="B72:C72"/>
    <mergeCell ref="B67:C67"/>
    <mergeCell ref="B68:C68"/>
    <mergeCell ref="B69:C69"/>
    <mergeCell ref="B58:C58"/>
    <mergeCell ref="B59:C59"/>
    <mergeCell ref="J6:L6"/>
    <mergeCell ref="H6:I6"/>
    <mergeCell ref="D6:F6"/>
    <mergeCell ref="B6:C6"/>
    <mergeCell ref="J7:L7"/>
    <mergeCell ref="H7:I7"/>
    <mergeCell ref="D7:F7"/>
    <mergeCell ref="B7:C7"/>
  </mergeCells>
  <phoneticPr fontId="35" type="noConversion"/>
  <dataValidations count="3">
    <dataValidation type="decimal" operator="greaterThanOrEqual" allowBlank="1" showInputMessage="1" showErrorMessage="1" sqref="F13:G42">
      <formula1>0</formula1>
    </dataValidation>
    <dataValidation operator="greaterThanOrEqual" allowBlank="1" showInputMessage="1" showErrorMessage="1" sqref="D13:E42 K89:K108"/>
    <dataValidation allowBlank="1" showDropDown="1" showInputMessage="1" showErrorMessage="1" sqref="L13:L42"/>
  </dataValidations>
  <pageMargins left="0.7" right="0.7" top="0.78740157499999996" bottom="0.78740157499999996" header="0.3" footer="0.3"/>
  <pageSetup paperSize="9" scale="45" orientation="landscape" r:id="rId1"/>
  <rowBreaks count="2" manualBreakCount="2">
    <brk id="51" max="17" man="1"/>
    <brk id="85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1">
    <pageSetUpPr autoPageBreaks="0"/>
  </sheetPr>
  <dimension ref="A2:K46"/>
  <sheetViews>
    <sheetView showGridLines="0" zoomScaleNormal="100" workbookViewId="0">
      <selection activeCell="D13" sqref="D13"/>
    </sheetView>
  </sheetViews>
  <sheetFormatPr baseColWidth="10" defaultRowHeight="14.25" x14ac:dyDescent="0.2"/>
  <cols>
    <col min="1" max="1" width="3.875" style="469" customWidth="1"/>
    <col min="2" max="2" width="11" style="469"/>
    <col min="3" max="3" width="18" style="469" customWidth="1"/>
    <col min="4" max="4" width="14.75" style="469" customWidth="1"/>
    <col min="5" max="16384" width="11" style="469"/>
  </cols>
  <sheetData>
    <row r="2" spans="1:7" ht="15" x14ac:dyDescent="0.25">
      <c r="A2" s="411" t="s">
        <v>80</v>
      </c>
    </row>
    <row r="4" spans="1:7" x14ac:dyDescent="0.2">
      <c r="B4" s="802" t="s">
        <v>470</v>
      </c>
      <c r="C4" s="802"/>
      <c r="D4" s="385">
        <f>SUM('Bildungs- und Beratungspersonal'!O28,'Bildungs- und Beratungspersonal'!N60,'Bildungs- und Beratungspersonal'!M133)</f>
        <v>0</v>
      </c>
    </row>
    <row r="5" spans="1:7" x14ac:dyDescent="0.2">
      <c r="B5" s="802" t="s">
        <v>471</v>
      </c>
      <c r="C5" s="802"/>
      <c r="D5" s="385">
        <f>'Bildungs- und Beratungspersonal'!F105+'Bildungs- und Beratungspersonal'!F84</f>
        <v>0</v>
      </c>
    </row>
    <row r="6" spans="1:7" x14ac:dyDescent="0.2">
      <c r="B6" s="802" t="s">
        <v>487</v>
      </c>
      <c r="C6" s="802"/>
      <c r="D6" s="385">
        <f>'Vergütungen der Teilnehmenden'!I54</f>
        <v>0</v>
      </c>
    </row>
    <row r="7" spans="1:7" x14ac:dyDescent="0.2">
      <c r="B7" s="802" t="s">
        <v>77</v>
      </c>
      <c r="C7" s="802"/>
      <c r="D7" s="385">
        <f>'Verbrauchsgüter und Ausstattung'!O100</f>
        <v>0</v>
      </c>
    </row>
    <row r="8" spans="1:7" x14ac:dyDescent="0.2">
      <c r="B8" s="421"/>
      <c r="C8" s="422"/>
      <c r="D8" s="423"/>
    </row>
    <row r="9" spans="1:7" x14ac:dyDescent="0.2">
      <c r="B9" s="424"/>
      <c r="C9" s="425" t="s">
        <v>22</v>
      </c>
      <c r="D9" s="426">
        <f>SUM(D4:D8)</f>
        <v>0</v>
      </c>
    </row>
    <row r="10" spans="1:7" x14ac:dyDescent="0.2">
      <c r="B10" s="427"/>
      <c r="C10" s="428"/>
      <c r="D10" s="429"/>
    </row>
    <row r="11" spans="1:7" x14ac:dyDescent="0.2">
      <c r="B11" s="368" t="s">
        <v>472</v>
      </c>
      <c r="C11" s="368"/>
      <c r="D11" s="399">
        <f>ROUND(SUM(D4)*0.15,2)</f>
        <v>0</v>
      </c>
    </row>
    <row r="13" spans="1:7" x14ac:dyDescent="0.2">
      <c r="B13" s="713" t="s">
        <v>452</v>
      </c>
      <c r="C13" s="713"/>
      <c r="D13" s="391">
        <v>0</v>
      </c>
    </row>
    <row r="15" spans="1:7" x14ac:dyDescent="0.2">
      <c r="B15" s="804" t="s">
        <v>81</v>
      </c>
      <c r="C15" s="805"/>
      <c r="D15" s="800">
        <f>SUM(D9+D11-D13)</f>
        <v>0</v>
      </c>
      <c r="E15" s="803"/>
      <c r="F15" s="803"/>
      <c r="G15" s="808"/>
    </row>
    <row r="16" spans="1:7" x14ac:dyDescent="0.2">
      <c r="B16" s="806"/>
      <c r="C16" s="807"/>
      <c r="D16" s="801"/>
      <c r="E16" s="803"/>
      <c r="F16" s="803"/>
      <c r="G16" s="808"/>
    </row>
    <row r="19" spans="1:11" ht="15" x14ac:dyDescent="0.25">
      <c r="A19" s="411" t="s">
        <v>82</v>
      </c>
    </row>
    <row r="21" spans="1:11" ht="18.75" customHeight="1" x14ac:dyDescent="0.2">
      <c r="B21" s="794" t="s">
        <v>83</v>
      </c>
      <c r="C21" s="795"/>
      <c r="D21" s="795"/>
      <c r="E21" s="795"/>
      <c r="F21" s="796"/>
      <c r="G21" s="762">
        <f>SUM(G22,G23,G24,G25)</f>
        <v>0</v>
      </c>
      <c r="H21" s="762"/>
    </row>
    <row r="22" spans="1:11" x14ac:dyDescent="0.2">
      <c r="B22" s="788" t="s">
        <v>84</v>
      </c>
      <c r="C22" s="789"/>
      <c r="D22" s="789"/>
      <c r="E22" s="789"/>
      <c r="F22" s="790"/>
      <c r="G22" s="734">
        <v>0</v>
      </c>
      <c r="H22" s="734"/>
    </row>
    <row r="23" spans="1:11" x14ac:dyDescent="0.2">
      <c r="B23" s="788" t="s">
        <v>85</v>
      </c>
      <c r="C23" s="789"/>
      <c r="D23" s="789"/>
      <c r="E23" s="789"/>
      <c r="F23" s="790"/>
      <c r="G23" s="734">
        <v>0</v>
      </c>
      <c r="H23" s="734"/>
      <c r="J23" s="787"/>
      <c r="K23" s="787"/>
    </row>
    <row r="24" spans="1:11" x14ac:dyDescent="0.2">
      <c r="B24" s="788" t="s">
        <v>86</v>
      </c>
      <c r="C24" s="789"/>
      <c r="D24" s="789"/>
      <c r="E24" s="789"/>
      <c r="F24" s="790"/>
      <c r="G24" s="734">
        <v>0</v>
      </c>
      <c r="H24" s="734"/>
    </row>
    <row r="25" spans="1:11" x14ac:dyDescent="0.2">
      <c r="B25" s="788" t="s">
        <v>457</v>
      </c>
      <c r="C25" s="789"/>
      <c r="D25" s="789"/>
      <c r="E25" s="789"/>
      <c r="F25" s="790"/>
      <c r="G25" s="734">
        <v>0</v>
      </c>
      <c r="H25" s="734"/>
    </row>
    <row r="26" spans="1:11" x14ac:dyDescent="0.2">
      <c r="B26" s="378"/>
      <c r="C26" s="378"/>
      <c r="D26" s="378"/>
      <c r="E26" s="378"/>
      <c r="F26" s="378"/>
      <c r="G26" s="797"/>
      <c r="H26" s="797"/>
    </row>
    <row r="27" spans="1:11" ht="18.75" customHeight="1" x14ac:dyDescent="0.2">
      <c r="B27" s="794" t="s">
        <v>88</v>
      </c>
      <c r="C27" s="795"/>
      <c r="D27" s="795"/>
      <c r="E27" s="795"/>
      <c r="F27" s="796"/>
      <c r="G27" s="762">
        <f>SUM(G28,G29,G30,G31)</f>
        <v>0</v>
      </c>
      <c r="H27" s="762"/>
    </row>
    <row r="28" spans="1:11" x14ac:dyDescent="0.2">
      <c r="B28" s="788" t="s">
        <v>518</v>
      </c>
      <c r="C28" s="789"/>
      <c r="D28" s="789"/>
      <c r="E28" s="789"/>
      <c r="F28" s="790"/>
      <c r="G28" s="734">
        <v>0</v>
      </c>
      <c r="H28" s="734"/>
    </row>
    <row r="29" spans="1:11" x14ac:dyDescent="0.2">
      <c r="B29" s="788" t="s">
        <v>89</v>
      </c>
      <c r="C29" s="789"/>
      <c r="D29" s="789"/>
      <c r="E29" s="789"/>
      <c r="F29" s="790"/>
      <c r="G29" s="734">
        <v>0</v>
      </c>
      <c r="H29" s="734"/>
    </row>
    <row r="30" spans="1:11" x14ac:dyDescent="0.2">
      <c r="B30" s="788" t="s">
        <v>90</v>
      </c>
      <c r="C30" s="789"/>
      <c r="D30" s="789"/>
      <c r="E30" s="789"/>
      <c r="F30" s="790"/>
      <c r="G30" s="734">
        <v>0</v>
      </c>
      <c r="H30" s="734"/>
    </row>
    <row r="31" spans="1:11" x14ac:dyDescent="0.2">
      <c r="B31" s="802" t="s">
        <v>92</v>
      </c>
      <c r="C31" s="802"/>
      <c r="D31" s="802"/>
      <c r="E31" s="802"/>
      <c r="F31" s="802"/>
      <c r="G31" s="734">
        <v>0</v>
      </c>
      <c r="H31" s="734"/>
    </row>
    <row r="33" spans="2:8" x14ac:dyDescent="0.2">
      <c r="E33" s="798" t="s">
        <v>93</v>
      </c>
      <c r="F33" s="798"/>
      <c r="G33" s="800">
        <f>SUM(G21+G27)</f>
        <v>0</v>
      </c>
      <c r="H33" s="800"/>
    </row>
    <row r="34" spans="2:8" x14ac:dyDescent="0.2">
      <c r="E34" s="799"/>
      <c r="F34" s="799"/>
      <c r="G34" s="801"/>
      <c r="H34" s="801"/>
    </row>
    <row r="37" spans="2:8" x14ac:dyDescent="0.2">
      <c r="B37" s="791" t="s">
        <v>44</v>
      </c>
      <c r="C37" s="792"/>
      <c r="D37" s="792"/>
      <c r="E37" s="792"/>
      <c r="F37" s="792"/>
      <c r="G37" s="792"/>
      <c r="H37" s="793"/>
    </row>
    <row r="38" spans="2:8" x14ac:dyDescent="0.2">
      <c r="B38" s="563"/>
      <c r="C38" s="564"/>
      <c r="D38" s="564"/>
      <c r="E38" s="564"/>
      <c r="F38" s="564"/>
      <c r="G38" s="564"/>
      <c r="H38" s="565"/>
    </row>
    <row r="39" spans="2:8" x14ac:dyDescent="0.2">
      <c r="B39" s="566"/>
      <c r="C39" s="580"/>
      <c r="D39" s="580"/>
      <c r="E39" s="580"/>
      <c r="F39" s="580"/>
      <c r="G39" s="580"/>
      <c r="H39" s="568"/>
    </row>
    <row r="40" spans="2:8" x14ac:dyDescent="0.2">
      <c r="B40" s="566"/>
      <c r="C40" s="580"/>
      <c r="D40" s="580"/>
      <c r="E40" s="580"/>
      <c r="F40" s="580"/>
      <c r="G40" s="580"/>
      <c r="H40" s="568"/>
    </row>
    <row r="41" spans="2:8" x14ac:dyDescent="0.2">
      <c r="B41" s="566"/>
      <c r="C41" s="580"/>
      <c r="D41" s="580"/>
      <c r="E41" s="580"/>
      <c r="F41" s="580"/>
      <c r="G41" s="580"/>
      <c r="H41" s="568"/>
    </row>
    <row r="42" spans="2:8" x14ac:dyDescent="0.2">
      <c r="B42" s="566"/>
      <c r="C42" s="580"/>
      <c r="D42" s="580"/>
      <c r="E42" s="580"/>
      <c r="F42" s="580"/>
      <c r="G42" s="580"/>
      <c r="H42" s="568"/>
    </row>
    <row r="43" spans="2:8" x14ac:dyDescent="0.2">
      <c r="B43" s="566"/>
      <c r="C43" s="580"/>
      <c r="D43" s="580"/>
      <c r="E43" s="580"/>
      <c r="F43" s="580"/>
      <c r="G43" s="580"/>
      <c r="H43" s="568"/>
    </row>
    <row r="44" spans="2:8" x14ac:dyDescent="0.2">
      <c r="B44" s="566"/>
      <c r="C44" s="580"/>
      <c r="D44" s="580"/>
      <c r="E44" s="580"/>
      <c r="F44" s="580"/>
      <c r="G44" s="580"/>
      <c r="H44" s="568"/>
    </row>
    <row r="45" spans="2:8" x14ac:dyDescent="0.2">
      <c r="B45" s="566"/>
      <c r="C45" s="580"/>
      <c r="D45" s="580"/>
      <c r="E45" s="580"/>
      <c r="F45" s="580"/>
      <c r="G45" s="580"/>
      <c r="H45" s="568"/>
    </row>
    <row r="46" spans="2:8" x14ac:dyDescent="0.2">
      <c r="B46" s="569"/>
      <c r="C46" s="570"/>
      <c r="D46" s="570"/>
      <c r="E46" s="570"/>
      <c r="F46" s="570"/>
      <c r="G46" s="570"/>
      <c r="H46" s="571"/>
    </row>
  </sheetData>
  <sheetProtection password="C497" sheet="1" selectLockedCells="1"/>
  <mergeCells count="35">
    <mergeCell ref="B21:F21"/>
    <mergeCell ref="B13:C13"/>
    <mergeCell ref="G25:H25"/>
    <mergeCell ref="G24:H24"/>
    <mergeCell ref="B22:F22"/>
    <mergeCell ref="E15:F16"/>
    <mergeCell ref="B15:C16"/>
    <mergeCell ref="G15:G16"/>
    <mergeCell ref="G21:H21"/>
    <mergeCell ref="G22:H22"/>
    <mergeCell ref="B4:C4"/>
    <mergeCell ref="B5:C5"/>
    <mergeCell ref="B6:C6"/>
    <mergeCell ref="B7:C7"/>
    <mergeCell ref="D15:D16"/>
    <mergeCell ref="B37:H37"/>
    <mergeCell ref="B38:H46"/>
    <mergeCell ref="B27:F27"/>
    <mergeCell ref="G26:H26"/>
    <mergeCell ref="G27:H27"/>
    <mergeCell ref="E33:F34"/>
    <mergeCell ref="G33:H34"/>
    <mergeCell ref="B28:F28"/>
    <mergeCell ref="G30:H30"/>
    <mergeCell ref="G31:H31"/>
    <mergeCell ref="B31:F31"/>
    <mergeCell ref="G29:H29"/>
    <mergeCell ref="G28:H28"/>
    <mergeCell ref="B30:F30"/>
    <mergeCell ref="B29:F29"/>
    <mergeCell ref="J23:K23"/>
    <mergeCell ref="B25:F25"/>
    <mergeCell ref="B23:F23"/>
    <mergeCell ref="B24:F24"/>
    <mergeCell ref="G23:H23"/>
  </mergeCells>
  <phoneticPr fontId="35" type="noConversion"/>
  <dataValidations count="1">
    <dataValidation type="decimal" operator="greaterThanOrEqual" allowBlank="1" showInputMessage="1" showErrorMessage="1" sqref="G28:H31 G22:H25">
      <formula1>0</formula1>
    </dataValidation>
  </dataValidations>
  <pageMargins left="0.7" right="0.7" top="0.78740157499999996" bottom="0.78740157499999996" header="0.3" footer="0.3"/>
  <pageSetup paperSize="9" scale="52" orientation="landscape" r:id="rId1"/>
  <headerFooter>
    <oddFooter>&amp;L&amp;8Investitions- und Förderbank Niedersachsen - NBank
Günther-Wagner-Allee 12 - 16 
30177 Hannover
Telefon: 0511.30031-333  Telefax: 0511.30031-11333  beratung@nbank.de  www.nbank.de&amp;R&amp;8Erläuterungen zum Finanzierungsplan Version 1.0 (09.03.2016)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2">
    <pageSetUpPr autoPageBreaks="0"/>
  </sheetPr>
  <dimension ref="A2:L56"/>
  <sheetViews>
    <sheetView showGridLines="0" topLeftCell="B1" zoomScaleNormal="100" workbookViewId="0">
      <selection activeCell="I22" sqref="I22:J22"/>
    </sheetView>
  </sheetViews>
  <sheetFormatPr baseColWidth="10" defaultRowHeight="14.25" x14ac:dyDescent="0.2"/>
  <cols>
    <col min="1" max="1" width="3.625" style="469" customWidth="1"/>
    <col min="2" max="2" width="11" style="469"/>
    <col min="3" max="3" width="18" style="469" customWidth="1"/>
    <col min="4" max="4" width="14.75" style="469" customWidth="1"/>
    <col min="5" max="5" width="15" style="469" customWidth="1"/>
    <col min="6" max="6" width="14.75" style="469" customWidth="1"/>
    <col min="7" max="16384" width="11" style="469"/>
  </cols>
  <sheetData>
    <row r="2" spans="1:6" ht="15.75" thickBot="1" x14ac:dyDescent="0.3">
      <c r="A2" s="411" t="s">
        <v>363</v>
      </c>
    </row>
    <row r="3" spans="1:6" ht="15.75" thickTop="1" thickBot="1" x14ac:dyDescent="0.25">
      <c r="D3" s="484" t="s">
        <v>364</v>
      </c>
      <c r="E3" s="430" t="s">
        <v>365</v>
      </c>
      <c r="F3" s="485" t="s">
        <v>97</v>
      </c>
    </row>
    <row r="4" spans="1:6" ht="15" thickTop="1" x14ac:dyDescent="0.2">
      <c r="B4" s="802" t="s">
        <v>470</v>
      </c>
      <c r="C4" s="802"/>
      <c r="D4" s="431">
        <f>SUM('Bildungs- und Beratungspersonal'!O28,'Bildungs- und Beratungspersonal'!L60,'Bildungs- und Beratungspersonal'!O133)</f>
        <v>0</v>
      </c>
      <c r="E4" s="432">
        <f>IF(D4="",0,(SUM(Eingruppierung!R17)))</f>
        <v>0</v>
      </c>
      <c r="F4" s="433">
        <f>IF(E4="",0,(D4-E4))</f>
        <v>0</v>
      </c>
    </row>
    <row r="5" spans="1:6" x14ac:dyDescent="0.2">
      <c r="B5" s="802" t="s">
        <v>471</v>
      </c>
      <c r="C5" s="802"/>
      <c r="D5" s="434">
        <f>'Bildungs- und Beratungspersonal'!F105+'Bildungs- und Beratungspersonal'!F84</f>
        <v>0</v>
      </c>
      <c r="E5" s="435">
        <f>'Prüfung 1.3 u. 1.4'!L39</f>
        <v>0</v>
      </c>
      <c r="F5" s="433">
        <f>IF(E5="",0,(D5-E5))</f>
        <v>0</v>
      </c>
    </row>
    <row r="6" spans="1:6" x14ac:dyDescent="0.2">
      <c r="B6" s="802" t="s">
        <v>487</v>
      </c>
      <c r="C6" s="802"/>
      <c r="D6" s="434">
        <f>'Vergütungen der Teilnehmenden'!I54</f>
        <v>0</v>
      </c>
      <c r="E6" s="435">
        <f>'Prüfung Teilnehmer'!K51</f>
        <v>0</v>
      </c>
      <c r="F6" s="433">
        <f>IF(E6="",0,(D6-E6))</f>
        <v>0</v>
      </c>
    </row>
    <row r="7" spans="1:6" x14ac:dyDescent="0.2">
      <c r="B7" s="802" t="s">
        <v>77</v>
      </c>
      <c r="C7" s="802"/>
      <c r="D7" s="434">
        <f>'Verbrauchsgüter und Ausstattung'!O100</f>
        <v>0</v>
      </c>
      <c r="E7" s="435">
        <f>'Prüfung Verbrauchsgüter'!O118</f>
        <v>0</v>
      </c>
      <c r="F7" s="433">
        <f>IF(E7="",0,(D7-E7))</f>
        <v>0</v>
      </c>
    </row>
    <row r="8" spans="1:6" x14ac:dyDescent="0.2">
      <c r="B8" s="421"/>
      <c r="C8" s="422"/>
      <c r="D8" s="421"/>
      <c r="E8" s="436"/>
      <c r="F8" s="437"/>
    </row>
    <row r="9" spans="1:6" x14ac:dyDescent="0.2">
      <c r="B9" s="424"/>
      <c r="C9" s="425" t="s">
        <v>22</v>
      </c>
      <c r="D9" s="438">
        <f>SUM(D4:D8)</f>
        <v>0</v>
      </c>
      <c r="E9" s="439">
        <f>SUM(E4:E7)</f>
        <v>0</v>
      </c>
      <c r="F9" s="440">
        <f>IF(E9="",0,(D9-E9))</f>
        <v>0</v>
      </c>
    </row>
    <row r="10" spans="1:6" x14ac:dyDescent="0.2">
      <c r="B10" s="427"/>
      <c r="C10" s="428"/>
      <c r="D10" s="427"/>
      <c r="E10" s="441"/>
      <c r="F10" s="442"/>
    </row>
    <row r="11" spans="1:6" ht="15" thickBot="1" x14ac:dyDescent="0.25">
      <c r="B11" s="368" t="s">
        <v>472</v>
      </c>
      <c r="C11" s="368"/>
      <c r="D11" s="443">
        <f>SUM(D4)*0.15</f>
        <v>0</v>
      </c>
      <c r="E11" s="444">
        <f>ROUND(SUM(E4)*0.15,2)</f>
        <v>0</v>
      </c>
      <c r="F11" s="445">
        <f>IF(E11="",0,(D11-E11))</f>
        <v>0</v>
      </c>
    </row>
    <row r="12" spans="1:6" ht="15.75" thickTop="1" thickBot="1" x14ac:dyDescent="0.25"/>
    <row r="13" spans="1:6" ht="15.75" thickTop="1" thickBot="1" x14ac:dyDescent="0.25">
      <c r="B13" s="839" t="s">
        <v>452</v>
      </c>
      <c r="C13" s="840"/>
      <c r="E13" s="460">
        <f>'Pauschale u. Einnahmen'!D13</f>
        <v>0</v>
      </c>
    </row>
    <row r="14" spans="1:6" ht="15.75" thickTop="1" thickBot="1" x14ac:dyDescent="0.25"/>
    <row r="15" spans="1:6" ht="15" thickTop="1" x14ac:dyDescent="0.2">
      <c r="B15" s="804" t="s">
        <v>81</v>
      </c>
      <c r="C15" s="805"/>
      <c r="D15" s="818">
        <f>SUM(D9,D11)</f>
        <v>0</v>
      </c>
      <c r="E15" s="835">
        <f>SUM(E9+E11-E13)</f>
        <v>0</v>
      </c>
      <c r="F15" s="816">
        <f>IF(E15="",0,(D15-E15))</f>
        <v>0</v>
      </c>
    </row>
    <row r="16" spans="1:6" ht="15" thickBot="1" x14ac:dyDescent="0.25">
      <c r="B16" s="806"/>
      <c r="C16" s="807"/>
      <c r="D16" s="819"/>
      <c r="E16" s="836"/>
      <c r="F16" s="817"/>
    </row>
    <row r="17" spans="1:12" ht="15" thickTop="1" x14ac:dyDescent="0.2"/>
    <row r="19" spans="1:12" ht="15.75" thickBot="1" x14ac:dyDescent="0.3">
      <c r="A19" s="411" t="s">
        <v>82</v>
      </c>
    </row>
    <row r="20" spans="1:12" ht="15.75" thickTop="1" thickBot="1" x14ac:dyDescent="0.25">
      <c r="G20" s="586" t="s">
        <v>366</v>
      </c>
      <c r="H20" s="832"/>
      <c r="I20" s="830" t="s">
        <v>367</v>
      </c>
      <c r="J20" s="831"/>
      <c r="K20" s="832" t="s">
        <v>97</v>
      </c>
      <c r="L20" s="774"/>
    </row>
    <row r="21" spans="1:12" ht="18.75" customHeight="1" thickTop="1" x14ac:dyDescent="0.2">
      <c r="B21" s="794" t="s">
        <v>83</v>
      </c>
      <c r="C21" s="795"/>
      <c r="D21" s="795"/>
      <c r="E21" s="795"/>
      <c r="F21" s="796"/>
      <c r="G21" s="837">
        <f>SUM(G22,G23,G24,G25)</f>
        <v>0</v>
      </c>
      <c r="H21" s="838"/>
      <c r="I21" s="833">
        <f>SUM(I22,I23,I24,I25)</f>
        <v>0</v>
      </c>
      <c r="J21" s="834"/>
      <c r="K21" s="825">
        <f>SUM(K22,K23,K24,K25)</f>
        <v>0</v>
      </c>
      <c r="L21" s="594"/>
    </row>
    <row r="22" spans="1:12" x14ac:dyDescent="0.2">
      <c r="B22" s="788" t="s">
        <v>84</v>
      </c>
      <c r="C22" s="789"/>
      <c r="D22" s="789"/>
      <c r="E22" s="789"/>
      <c r="F22" s="790"/>
      <c r="G22" s="762">
        <f>'Pauschale u. Einnahmen'!G22</f>
        <v>0</v>
      </c>
      <c r="H22" s="826"/>
      <c r="I22" s="820">
        <f>G22</f>
        <v>0</v>
      </c>
      <c r="J22" s="821"/>
      <c r="K22" s="822">
        <f>IF(I22="",0,G22-I22)</f>
        <v>0</v>
      </c>
      <c r="L22" s="762"/>
    </row>
    <row r="23" spans="1:12" x14ac:dyDescent="0.2">
      <c r="B23" s="788" t="s">
        <v>85</v>
      </c>
      <c r="C23" s="789"/>
      <c r="D23" s="789"/>
      <c r="E23" s="789"/>
      <c r="F23" s="790"/>
      <c r="G23" s="762">
        <f>'Pauschale u. Einnahmen'!G23</f>
        <v>0</v>
      </c>
      <c r="H23" s="826"/>
      <c r="I23" s="820">
        <f>G23</f>
        <v>0</v>
      </c>
      <c r="J23" s="821"/>
      <c r="K23" s="822">
        <f>IF(I23="",0,G23-I23)</f>
        <v>0</v>
      </c>
      <c r="L23" s="762"/>
    </row>
    <row r="24" spans="1:12" x14ac:dyDescent="0.2">
      <c r="B24" s="788" t="s">
        <v>86</v>
      </c>
      <c r="C24" s="789"/>
      <c r="D24" s="789"/>
      <c r="E24" s="789"/>
      <c r="F24" s="790"/>
      <c r="G24" s="762">
        <f>'Pauschale u. Einnahmen'!G24</f>
        <v>0</v>
      </c>
      <c r="H24" s="826"/>
      <c r="I24" s="820">
        <f>G24</f>
        <v>0</v>
      </c>
      <c r="J24" s="821"/>
      <c r="K24" s="822">
        <f>IF(I24="",0,G24-I24)</f>
        <v>0</v>
      </c>
      <c r="L24" s="762"/>
    </row>
    <row r="25" spans="1:12" ht="15" thickBot="1" x14ac:dyDescent="0.25">
      <c r="B25" s="788" t="s">
        <v>87</v>
      </c>
      <c r="C25" s="789"/>
      <c r="D25" s="789"/>
      <c r="E25" s="789"/>
      <c r="F25" s="790"/>
      <c r="G25" s="762">
        <f>'Pauschale u. Einnahmen'!G25</f>
        <v>0</v>
      </c>
      <c r="H25" s="826"/>
      <c r="I25" s="827">
        <f>G25</f>
        <v>0</v>
      </c>
      <c r="J25" s="828"/>
      <c r="K25" s="822">
        <f>IF(I25="",0,G25-I25)</f>
        <v>0</v>
      </c>
      <c r="L25" s="762"/>
    </row>
    <row r="26" spans="1:12" ht="15" thickTop="1" x14ac:dyDescent="0.2">
      <c r="B26" s="378"/>
      <c r="C26" s="378"/>
      <c r="D26" s="378"/>
      <c r="E26" s="378"/>
      <c r="F26" s="378"/>
      <c r="G26" s="797"/>
      <c r="H26" s="797"/>
    </row>
    <row r="27" spans="1:12" ht="18.75" customHeight="1" x14ac:dyDescent="0.2">
      <c r="B27" s="794" t="s">
        <v>88</v>
      </c>
      <c r="C27" s="795"/>
      <c r="D27" s="795"/>
      <c r="E27" s="795"/>
      <c r="F27" s="796"/>
      <c r="G27" s="594">
        <f>SUM(G28,G29,G30,G31)</f>
        <v>0</v>
      </c>
      <c r="H27" s="829"/>
      <c r="I27" s="823">
        <f>SUM(G28,G29,G30,G31)</f>
        <v>0</v>
      </c>
      <c r="J27" s="824"/>
      <c r="K27" s="825">
        <f>SUM(K28,K29,K30,K31)</f>
        <v>0</v>
      </c>
      <c r="L27" s="593"/>
    </row>
    <row r="28" spans="1:12" x14ac:dyDescent="0.2">
      <c r="B28" s="788" t="s">
        <v>91</v>
      </c>
      <c r="C28" s="789"/>
      <c r="D28" s="789"/>
      <c r="E28" s="789"/>
      <c r="F28" s="790"/>
      <c r="G28" s="762">
        <f>'Pauschale u. Einnahmen'!G28</f>
        <v>0</v>
      </c>
      <c r="H28" s="826"/>
      <c r="I28" s="820">
        <f>G28</f>
        <v>0</v>
      </c>
      <c r="J28" s="821"/>
      <c r="K28" s="822">
        <f>IF(I28="",0,G28-I28)</f>
        <v>0</v>
      </c>
      <c r="L28" s="762"/>
    </row>
    <row r="29" spans="1:12" x14ac:dyDescent="0.2">
      <c r="B29" s="788" t="s">
        <v>89</v>
      </c>
      <c r="C29" s="789"/>
      <c r="D29" s="789"/>
      <c r="E29" s="789"/>
      <c r="F29" s="790"/>
      <c r="G29" s="762">
        <f>'Pauschale u. Einnahmen'!G29</f>
        <v>0</v>
      </c>
      <c r="H29" s="826"/>
      <c r="I29" s="820">
        <f>G29</f>
        <v>0</v>
      </c>
      <c r="J29" s="821"/>
      <c r="K29" s="822">
        <f>IF(I29="",0,G29-I29)</f>
        <v>0</v>
      </c>
      <c r="L29" s="762"/>
    </row>
    <row r="30" spans="1:12" x14ac:dyDescent="0.2">
      <c r="B30" s="788" t="s">
        <v>90</v>
      </c>
      <c r="C30" s="789"/>
      <c r="D30" s="789"/>
      <c r="E30" s="789"/>
      <c r="F30" s="790"/>
      <c r="G30" s="762">
        <f>'Pauschale u. Einnahmen'!G30</f>
        <v>0</v>
      </c>
      <c r="H30" s="826"/>
      <c r="I30" s="820">
        <f>G30</f>
        <v>0</v>
      </c>
      <c r="J30" s="821"/>
      <c r="K30" s="822">
        <f>IF(I30="",0,G30-I30)</f>
        <v>0</v>
      </c>
      <c r="L30" s="762"/>
    </row>
    <row r="31" spans="1:12" x14ac:dyDescent="0.2">
      <c r="B31" s="802" t="s">
        <v>92</v>
      </c>
      <c r="C31" s="802"/>
      <c r="D31" s="802"/>
      <c r="E31" s="802"/>
      <c r="F31" s="802"/>
      <c r="G31" s="762">
        <f>'Pauschale u. Einnahmen'!G31</f>
        <v>0</v>
      </c>
      <c r="H31" s="826"/>
      <c r="I31" s="820">
        <f>G31</f>
        <v>0</v>
      </c>
      <c r="J31" s="821"/>
      <c r="K31" s="822">
        <f>IF(I31="",0,G31-I31)</f>
        <v>0</v>
      </c>
      <c r="L31" s="762"/>
    </row>
    <row r="32" spans="1:12" ht="15" thickBot="1" x14ac:dyDescent="0.25"/>
    <row r="33" spans="2:12" ht="15" thickTop="1" x14ac:dyDescent="0.2">
      <c r="E33" s="798" t="s">
        <v>93</v>
      </c>
      <c r="F33" s="798"/>
      <c r="G33" s="800">
        <f>SUM(G21+G27)</f>
        <v>0</v>
      </c>
      <c r="H33" s="818"/>
      <c r="I33" s="812">
        <f>SUM(I21+I27)</f>
        <v>0</v>
      </c>
      <c r="J33" s="813"/>
      <c r="K33" s="816">
        <f>SUM(K21+K27)</f>
        <v>0</v>
      </c>
      <c r="L33" s="800"/>
    </row>
    <row r="34" spans="2:12" ht="15" thickBot="1" x14ac:dyDescent="0.25">
      <c r="E34" s="799"/>
      <c r="F34" s="799"/>
      <c r="G34" s="801"/>
      <c r="H34" s="819"/>
      <c r="I34" s="814"/>
      <c r="J34" s="815"/>
      <c r="K34" s="817"/>
      <c r="L34" s="801"/>
    </row>
    <row r="35" spans="2:12" ht="15" thickTop="1" x14ac:dyDescent="0.2"/>
    <row r="37" spans="2:12" x14ac:dyDescent="0.2">
      <c r="B37" s="791" t="s">
        <v>368</v>
      </c>
      <c r="C37" s="792"/>
      <c r="D37" s="792"/>
      <c r="E37" s="792"/>
      <c r="F37" s="792"/>
      <c r="G37" s="792"/>
      <c r="H37" s="792"/>
      <c r="I37" s="792"/>
      <c r="J37" s="792"/>
      <c r="K37" s="792"/>
      <c r="L37" s="793"/>
    </row>
    <row r="38" spans="2:12" x14ac:dyDescent="0.2">
      <c r="B38" s="563"/>
      <c r="C38" s="564"/>
      <c r="D38" s="564"/>
      <c r="E38" s="564"/>
      <c r="F38" s="564"/>
      <c r="G38" s="564"/>
      <c r="H38" s="564"/>
      <c r="I38" s="564"/>
      <c r="J38" s="564"/>
      <c r="K38" s="564"/>
      <c r="L38" s="565"/>
    </row>
    <row r="39" spans="2:12" x14ac:dyDescent="0.2">
      <c r="B39" s="566"/>
      <c r="C39" s="580"/>
      <c r="D39" s="580"/>
      <c r="E39" s="580"/>
      <c r="F39" s="580"/>
      <c r="G39" s="580"/>
      <c r="H39" s="580"/>
      <c r="I39" s="580"/>
      <c r="J39" s="580"/>
      <c r="K39" s="580"/>
      <c r="L39" s="568"/>
    </row>
    <row r="40" spans="2:12" x14ac:dyDescent="0.2">
      <c r="B40" s="566"/>
      <c r="C40" s="580"/>
      <c r="D40" s="580"/>
      <c r="E40" s="580"/>
      <c r="F40" s="580"/>
      <c r="G40" s="580"/>
      <c r="H40" s="580"/>
      <c r="I40" s="580"/>
      <c r="J40" s="580"/>
      <c r="K40" s="580"/>
      <c r="L40" s="568"/>
    </row>
    <row r="41" spans="2:12" x14ac:dyDescent="0.2">
      <c r="B41" s="566"/>
      <c r="C41" s="580"/>
      <c r="D41" s="580"/>
      <c r="E41" s="580"/>
      <c r="F41" s="580"/>
      <c r="G41" s="580"/>
      <c r="H41" s="580"/>
      <c r="I41" s="580"/>
      <c r="J41" s="580"/>
      <c r="K41" s="580"/>
      <c r="L41" s="568"/>
    </row>
    <row r="42" spans="2:12" x14ac:dyDescent="0.2">
      <c r="B42" s="566"/>
      <c r="C42" s="580"/>
      <c r="D42" s="580"/>
      <c r="E42" s="580"/>
      <c r="F42" s="580"/>
      <c r="G42" s="580"/>
      <c r="H42" s="580"/>
      <c r="I42" s="580"/>
      <c r="J42" s="580"/>
      <c r="K42" s="580"/>
      <c r="L42" s="568"/>
    </row>
    <row r="43" spans="2:12" x14ac:dyDescent="0.2">
      <c r="B43" s="566"/>
      <c r="C43" s="580"/>
      <c r="D43" s="580"/>
      <c r="E43" s="580"/>
      <c r="F43" s="580"/>
      <c r="G43" s="580"/>
      <c r="H43" s="580"/>
      <c r="I43" s="580"/>
      <c r="J43" s="580"/>
      <c r="K43" s="580"/>
      <c r="L43" s="568"/>
    </row>
    <row r="44" spans="2:12" x14ac:dyDescent="0.2">
      <c r="B44" s="566"/>
      <c r="C44" s="580"/>
      <c r="D44" s="580"/>
      <c r="E44" s="580"/>
      <c r="F44" s="580"/>
      <c r="G44" s="580"/>
      <c r="H44" s="580"/>
      <c r="I44" s="580"/>
      <c r="J44" s="580"/>
      <c r="K44" s="580"/>
      <c r="L44" s="568"/>
    </row>
    <row r="45" spans="2:12" x14ac:dyDescent="0.2">
      <c r="B45" s="566"/>
      <c r="C45" s="580"/>
      <c r="D45" s="580"/>
      <c r="E45" s="580"/>
      <c r="F45" s="580"/>
      <c r="G45" s="580"/>
      <c r="H45" s="580"/>
      <c r="I45" s="580"/>
      <c r="J45" s="580"/>
      <c r="K45" s="580"/>
      <c r="L45" s="568"/>
    </row>
    <row r="46" spans="2:12" x14ac:dyDescent="0.2">
      <c r="B46" s="569"/>
      <c r="C46" s="570"/>
      <c r="D46" s="570"/>
      <c r="E46" s="570"/>
      <c r="F46" s="570"/>
      <c r="G46" s="570"/>
      <c r="H46" s="570"/>
      <c r="I46" s="570"/>
      <c r="J46" s="570"/>
      <c r="K46" s="570"/>
      <c r="L46" s="571"/>
    </row>
    <row r="49" spans="2:11" x14ac:dyDescent="0.2">
      <c r="B49" s="809" t="s">
        <v>369</v>
      </c>
      <c r="C49" s="810"/>
      <c r="D49" s="810"/>
      <c r="E49" s="810"/>
      <c r="F49" s="811"/>
      <c r="G49" s="451"/>
      <c r="I49" s="446" t="str">
        <f>IF(G49="nein","Förderung nicht möglich!","")</f>
        <v/>
      </c>
      <c r="J49" s="446"/>
    </row>
    <row r="52" spans="2:11" x14ac:dyDescent="0.2">
      <c r="B52" s="397" t="s">
        <v>443</v>
      </c>
      <c r="C52" s="452">
        <f ca="1">TODAY()</f>
        <v>43137</v>
      </c>
    </row>
    <row r="53" spans="2:11" x14ac:dyDescent="0.2">
      <c r="B53" s="447"/>
      <c r="C53" s="448"/>
    </row>
    <row r="54" spans="2:11" x14ac:dyDescent="0.2">
      <c r="B54" s="449"/>
    </row>
    <row r="55" spans="2:11" ht="15" thickBot="1" x14ac:dyDescent="0.25">
      <c r="B55" s="450"/>
      <c r="C55" s="450"/>
      <c r="D55" s="450"/>
      <c r="H55" s="450"/>
      <c r="I55" s="450"/>
      <c r="J55" s="450"/>
      <c r="K55" s="450"/>
    </row>
    <row r="56" spans="2:11" x14ac:dyDescent="0.2">
      <c r="B56" s="449" t="s">
        <v>444</v>
      </c>
      <c r="H56" s="449" t="s">
        <v>445</v>
      </c>
    </row>
  </sheetData>
  <sheetProtection password="C497" sheet="1" objects="1" scenarios="1" selectLockedCells="1"/>
  <mergeCells count="60">
    <mergeCell ref="B4:C4"/>
    <mergeCell ref="B5:C5"/>
    <mergeCell ref="B6:C6"/>
    <mergeCell ref="B7:C7"/>
    <mergeCell ref="B15:C16"/>
    <mergeCell ref="B13:C13"/>
    <mergeCell ref="E15:E16"/>
    <mergeCell ref="F15:F16"/>
    <mergeCell ref="D15:D16"/>
    <mergeCell ref="G23:H23"/>
    <mergeCell ref="B28:F28"/>
    <mergeCell ref="G28:H28"/>
    <mergeCell ref="B21:F21"/>
    <mergeCell ref="G21:H21"/>
    <mergeCell ref="B22:F22"/>
    <mergeCell ref="G20:H20"/>
    <mergeCell ref="G22:H22"/>
    <mergeCell ref="B23:F23"/>
    <mergeCell ref="B25:F25"/>
    <mergeCell ref="G25:H25"/>
    <mergeCell ref="I20:J20"/>
    <mergeCell ref="K20:L20"/>
    <mergeCell ref="I21:J21"/>
    <mergeCell ref="I22:J22"/>
    <mergeCell ref="K21:L21"/>
    <mergeCell ref="K22:L22"/>
    <mergeCell ref="B31:F31"/>
    <mergeCell ref="G31:H31"/>
    <mergeCell ref="I24:J24"/>
    <mergeCell ref="I25:J25"/>
    <mergeCell ref="B30:F30"/>
    <mergeCell ref="G30:H30"/>
    <mergeCell ref="B29:F29"/>
    <mergeCell ref="G29:H29"/>
    <mergeCell ref="B24:F24"/>
    <mergeCell ref="G24:H24"/>
    <mergeCell ref="G26:H26"/>
    <mergeCell ref="B27:F27"/>
    <mergeCell ref="G27:H27"/>
    <mergeCell ref="I23:J23"/>
    <mergeCell ref="K30:L30"/>
    <mergeCell ref="K31:L31"/>
    <mergeCell ref="I27:J27"/>
    <mergeCell ref="I28:J28"/>
    <mergeCell ref="I29:J29"/>
    <mergeCell ref="I30:J30"/>
    <mergeCell ref="I31:J31"/>
    <mergeCell ref="K27:L27"/>
    <mergeCell ref="K28:L28"/>
    <mergeCell ref="K29:L29"/>
    <mergeCell ref="K23:L23"/>
    <mergeCell ref="K24:L24"/>
    <mergeCell ref="K25:L25"/>
    <mergeCell ref="B49:F49"/>
    <mergeCell ref="I33:J34"/>
    <mergeCell ref="K33:L34"/>
    <mergeCell ref="B37:L37"/>
    <mergeCell ref="B38:L46"/>
    <mergeCell ref="E33:F34"/>
    <mergeCell ref="G33:H34"/>
  </mergeCells>
  <phoneticPr fontId="35" type="noConversion"/>
  <dataValidations count="1">
    <dataValidation type="decimal" operator="greaterThanOrEqual" allowBlank="1" showInputMessage="1" showErrorMessage="1" sqref="G22:H25 G28:H31">
      <formula1>0</formula1>
    </dataValidation>
  </dataValidations>
  <pageMargins left="0.7" right="0.7" top="0.78740157499999996" bottom="0.78740157499999996" header="0.3" footer="0.3"/>
  <pageSetup paperSize="9" scale="4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3"/>
  <dimension ref="B1:E77"/>
  <sheetViews>
    <sheetView zoomScaleNormal="100" workbookViewId="0">
      <selection activeCell="D1" sqref="D1"/>
    </sheetView>
  </sheetViews>
  <sheetFormatPr baseColWidth="10" defaultRowHeight="12.75" x14ac:dyDescent="0.2"/>
  <cols>
    <col min="1" max="1" width="4.75" style="322" customWidth="1"/>
    <col min="2" max="2" width="14.75" style="322" customWidth="1"/>
    <col min="3" max="3" width="28.375" style="322" customWidth="1"/>
    <col min="4" max="4" width="13.25" style="322" customWidth="1"/>
    <col min="5" max="16384" width="11" style="322"/>
  </cols>
  <sheetData>
    <row r="1" spans="2:4" x14ac:dyDescent="0.2">
      <c r="B1" s="453" t="s">
        <v>479</v>
      </c>
      <c r="C1" s="453"/>
      <c r="D1" s="520">
        <f ca="1">TODAY()</f>
        <v>43137</v>
      </c>
    </row>
    <row r="3" spans="2:4" x14ac:dyDescent="0.2">
      <c r="B3" s="454" t="s">
        <v>5</v>
      </c>
      <c r="C3" s="843" t="str">
        <f>IF('Allgemeine Angaben'!D17="","",'Allgemeine Angaben'!D17)</f>
        <v/>
      </c>
      <c r="D3" s="844"/>
    </row>
    <row r="4" spans="2:4" x14ac:dyDescent="0.2">
      <c r="B4" s="454" t="s">
        <v>442</v>
      </c>
      <c r="C4" s="843" t="str">
        <f>IF('Allgemeine Angaben'!D18="","",'Allgemeine Angaben'!D18)</f>
        <v/>
      </c>
      <c r="D4" s="844"/>
    </row>
    <row r="5" spans="2:4" x14ac:dyDescent="0.2">
      <c r="B5" s="454" t="s">
        <v>1</v>
      </c>
      <c r="C5" s="843" t="str">
        <f>IF('Allgemeine Angaben'!D19="","",'Allgemeine Angaben'!D19)</f>
        <v/>
      </c>
      <c r="D5" s="844"/>
    </row>
    <row r="6" spans="2:4" x14ac:dyDescent="0.2">
      <c r="B6" s="454" t="s">
        <v>3</v>
      </c>
      <c r="C6" s="845" t="s">
        <v>233</v>
      </c>
      <c r="D6" s="846"/>
    </row>
    <row r="7" spans="2:4" x14ac:dyDescent="0.2">
      <c r="B7" s="454" t="s">
        <v>2</v>
      </c>
      <c r="C7" s="843" t="str">
        <f>IF('Allgemeine Angaben'!D20="","",'Allgemeine Angaben'!D20)</f>
        <v/>
      </c>
      <c r="D7" s="844"/>
    </row>
    <row r="8" spans="2:4" ht="13.5" x14ac:dyDescent="0.25">
      <c r="B8" s="455"/>
      <c r="C8" s="456"/>
      <c r="D8" s="457"/>
    </row>
    <row r="9" spans="2:4" ht="19.5" customHeight="1" x14ac:dyDescent="0.25">
      <c r="B9" s="315" t="s">
        <v>370</v>
      </c>
      <c r="C9" s="316" t="s">
        <v>371</v>
      </c>
      <c r="D9" s="317"/>
    </row>
    <row r="10" spans="2:4" ht="26.25" customHeight="1" x14ac:dyDescent="0.25">
      <c r="B10" s="328" t="s">
        <v>372</v>
      </c>
      <c r="C10" s="329" t="s">
        <v>373</v>
      </c>
      <c r="D10" s="330">
        <f>Eingruppierung!R14</f>
        <v>0</v>
      </c>
    </row>
    <row r="11" spans="2:4" ht="13.5" x14ac:dyDescent="0.25">
      <c r="B11" s="328" t="s">
        <v>374</v>
      </c>
      <c r="C11" s="329" t="s">
        <v>375</v>
      </c>
      <c r="D11" s="330">
        <f>Eingruppierung!R16</f>
        <v>0</v>
      </c>
    </row>
    <row r="12" spans="2:4" ht="21.75" customHeight="1" x14ac:dyDescent="0.25">
      <c r="B12" s="328" t="s">
        <v>376</v>
      </c>
      <c r="C12" s="329" t="s">
        <v>377</v>
      </c>
      <c r="D12" s="330">
        <f>'Prüfung 1.3 u. 1.4'!H15</f>
        <v>0</v>
      </c>
    </row>
    <row r="13" spans="2:4" ht="23.25" customHeight="1" x14ac:dyDescent="0.25">
      <c r="B13" s="328" t="s">
        <v>378</v>
      </c>
      <c r="C13" s="329" t="s">
        <v>379</v>
      </c>
      <c r="D13" s="330">
        <f>'Prüfung 1.3 u. 1.4'!H36</f>
        <v>0</v>
      </c>
    </row>
    <row r="14" spans="2:4" ht="23.25" customHeight="1" x14ac:dyDescent="0.25">
      <c r="B14" s="328" t="s">
        <v>473</v>
      </c>
      <c r="C14" s="329" t="s">
        <v>474</v>
      </c>
      <c r="D14" s="330">
        <f>Eingruppierung!R15</f>
        <v>0</v>
      </c>
    </row>
    <row r="15" spans="2:4" ht="18.75" customHeight="1" x14ac:dyDescent="0.25">
      <c r="B15" s="331"/>
      <c r="C15" s="332" t="s">
        <v>478</v>
      </c>
      <c r="D15" s="333">
        <f>SUM(D10:D14)</f>
        <v>0</v>
      </c>
    </row>
    <row r="16" spans="2:4" ht="26.25" customHeight="1" x14ac:dyDescent="0.25">
      <c r="B16" s="318" t="s">
        <v>380</v>
      </c>
      <c r="C16" s="319" t="s">
        <v>381</v>
      </c>
      <c r="D16" s="320"/>
    </row>
    <row r="17" spans="2:4" ht="26.25" customHeight="1" x14ac:dyDescent="0.25">
      <c r="B17" s="328" t="s">
        <v>382</v>
      </c>
      <c r="C17" s="329" t="s">
        <v>383</v>
      </c>
      <c r="D17" s="330">
        <f>'Prüfung Teilnehmer'!M9</f>
        <v>0</v>
      </c>
    </row>
    <row r="18" spans="2:4" ht="27.75" customHeight="1" x14ac:dyDescent="0.25">
      <c r="B18" s="328" t="s">
        <v>384</v>
      </c>
      <c r="C18" s="329" t="s">
        <v>385</v>
      </c>
      <c r="D18" s="330"/>
    </row>
    <row r="19" spans="2:4" ht="27.75" customHeight="1" x14ac:dyDescent="0.25">
      <c r="B19" s="328" t="s">
        <v>386</v>
      </c>
      <c r="C19" s="329" t="s">
        <v>387</v>
      </c>
      <c r="D19" s="330"/>
    </row>
    <row r="20" spans="2:4" ht="22.5" customHeight="1" x14ac:dyDescent="0.25">
      <c r="B20" s="328" t="s">
        <v>388</v>
      </c>
      <c r="C20" s="329" t="s">
        <v>389</v>
      </c>
      <c r="D20" s="330">
        <f>'Prüfung Teilnehmer'!L24</f>
        <v>0</v>
      </c>
    </row>
    <row r="21" spans="2:4" ht="23.25" customHeight="1" x14ac:dyDescent="0.25">
      <c r="B21" s="328" t="s">
        <v>390</v>
      </c>
      <c r="C21" s="329" t="s">
        <v>391</v>
      </c>
      <c r="D21" s="330"/>
    </row>
    <row r="22" spans="2:4" ht="39" customHeight="1" x14ac:dyDescent="0.25">
      <c r="B22" s="328" t="s">
        <v>392</v>
      </c>
      <c r="C22" s="329" t="s">
        <v>393</v>
      </c>
      <c r="D22" s="330">
        <f>'Prüfung Teilnehmer'!H42</f>
        <v>0</v>
      </c>
    </row>
    <row r="23" spans="2:4" ht="27.75" customHeight="1" x14ac:dyDescent="0.25">
      <c r="B23" s="328" t="s">
        <v>394</v>
      </c>
      <c r="C23" s="329" t="s">
        <v>395</v>
      </c>
      <c r="D23" s="330">
        <f>'Prüfung Teilnehmer'!I48</f>
        <v>0</v>
      </c>
    </row>
    <row r="24" spans="2:4" ht="17.25" customHeight="1" x14ac:dyDescent="0.25">
      <c r="B24" s="331"/>
      <c r="C24" s="332" t="s">
        <v>396</v>
      </c>
      <c r="D24" s="333">
        <f>SUM(D17+D20+D23)</f>
        <v>0</v>
      </c>
    </row>
    <row r="25" spans="2:4" ht="20.25" customHeight="1" x14ac:dyDescent="0.25">
      <c r="B25" s="318" t="s">
        <v>397</v>
      </c>
      <c r="C25" s="319" t="s">
        <v>398</v>
      </c>
      <c r="D25" s="320"/>
    </row>
    <row r="26" spans="2:4" ht="42.75" customHeight="1" x14ac:dyDescent="0.25">
      <c r="B26" s="328" t="s">
        <v>399</v>
      </c>
      <c r="C26" s="329" t="s">
        <v>400</v>
      </c>
      <c r="D26" s="330">
        <f>'Prüfung Verbrauchsgüter'!J43</f>
        <v>0</v>
      </c>
    </row>
    <row r="27" spans="2:4" ht="36.75" customHeight="1" x14ac:dyDescent="0.25">
      <c r="B27" s="328" t="s">
        <v>401</v>
      </c>
      <c r="C27" s="329" t="s">
        <v>402</v>
      </c>
      <c r="D27" s="330">
        <f>'Prüfung Verbrauchsgüter'!M76</f>
        <v>0</v>
      </c>
    </row>
    <row r="28" spans="2:4" ht="36" customHeight="1" x14ac:dyDescent="0.25">
      <c r="B28" s="328" t="s">
        <v>403</v>
      </c>
      <c r="C28" s="329" t="s">
        <v>404</v>
      </c>
      <c r="D28" s="330">
        <f>'Prüfung Verbrauchsgüter'!M109</f>
        <v>0</v>
      </c>
    </row>
    <row r="29" spans="2:4" ht="13.5" x14ac:dyDescent="0.25">
      <c r="B29" s="331"/>
      <c r="C29" s="332" t="s">
        <v>77</v>
      </c>
      <c r="D29" s="333">
        <f>SUM(D26:D28)</f>
        <v>0</v>
      </c>
    </row>
    <row r="30" spans="2:4" ht="13.5" x14ac:dyDescent="0.25">
      <c r="B30" s="318" t="s">
        <v>405</v>
      </c>
      <c r="C30" s="319" t="s">
        <v>406</v>
      </c>
      <c r="D30" s="320"/>
    </row>
    <row r="31" spans="2:4" ht="32.25" customHeight="1" x14ac:dyDescent="0.25">
      <c r="B31" s="328"/>
      <c r="C31" s="332" t="s">
        <v>477</v>
      </c>
      <c r="D31" s="333">
        <f>ROUND((D10+D11+D14)*0.15,2)</f>
        <v>0</v>
      </c>
    </row>
    <row r="32" spans="2:4" ht="83.25" customHeight="1" x14ac:dyDescent="0.25">
      <c r="B32" s="841" t="s">
        <v>509</v>
      </c>
      <c r="C32" s="842"/>
      <c r="D32" s="842"/>
    </row>
    <row r="33" spans="2:4" ht="13.5" x14ac:dyDescent="0.25">
      <c r="B33" s="331" t="s">
        <v>407</v>
      </c>
      <c r="C33" s="332"/>
      <c r="D33" s="333">
        <f>ROUND(D15+D24+D29+D31,2)</f>
        <v>0</v>
      </c>
    </row>
    <row r="34" spans="2:4" ht="13.5" x14ac:dyDescent="0.25">
      <c r="B34" s="334"/>
      <c r="C34" s="335" t="s">
        <v>408</v>
      </c>
      <c r="D34" s="336">
        <f>'Prüfung Pauschale u. Einnahmen'!E13</f>
        <v>0</v>
      </c>
    </row>
    <row r="35" spans="2:4" ht="13.5" x14ac:dyDescent="0.25">
      <c r="B35" s="331" t="s">
        <v>409</v>
      </c>
      <c r="C35" s="332"/>
      <c r="D35" s="333">
        <f>D33-D34</f>
        <v>0</v>
      </c>
    </row>
    <row r="36" spans="2:4" ht="13.5" x14ac:dyDescent="0.25">
      <c r="B36" s="337" t="s">
        <v>410</v>
      </c>
      <c r="C36" s="338"/>
      <c r="D36" s="339"/>
    </row>
    <row r="37" spans="2:4" ht="13.5" x14ac:dyDescent="0.25">
      <c r="B37" s="340" t="s">
        <v>370</v>
      </c>
      <c r="C37" s="341" t="s">
        <v>411</v>
      </c>
      <c r="D37" s="342">
        <f>D38+D39+D40+D41</f>
        <v>0</v>
      </c>
    </row>
    <row r="38" spans="2:4" ht="13.5" x14ac:dyDescent="0.25">
      <c r="B38" s="334" t="s">
        <v>372</v>
      </c>
      <c r="C38" s="335" t="s">
        <v>412</v>
      </c>
      <c r="D38" s="336">
        <f>'Prüfung Pauschale u. Einnahmen'!I22</f>
        <v>0</v>
      </c>
    </row>
    <row r="39" spans="2:4" ht="13.5" x14ac:dyDescent="0.25">
      <c r="B39" s="334" t="s">
        <v>374</v>
      </c>
      <c r="C39" s="335" t="s">
        <v>413</v>
      </c>
      <c r="D39" s="336">
        <f>'Prüfung Pauschale u. Einnahmen'!I23</f>
        <v>0</v>
      </c>
    </row>
    <row r="40" spans="2:4" ht="13.5" x14ac:dyDescent="0.25">
      <c r="B40" s="334" t="s">
        <v>376</v>
      </c>
      <c r="C40" s="335" t="s">
        <v>414</v>
      </c>
      <c r="D40" s="336">
        <f>'Prüfung Pauschale u. Einnahmen'!I24</f>
        <v>0</v>
      </c>
    </row>
    <row r="41" spans="2:4" ht="25.5" x14ac:dyDescent="0.25">
      <c r="B41" s="334" t="s">
        <v>378</v>
      </c>
      <c r="C41" s="335" t="s">
        <v>415</v>
      </c>
      <c r="D41" s="336">
        <f>'Prüfung Pauschale u. Einnahmen'!I25</f>
        <v>0</v>
      </c>
    </row>
    <row r="42" spans="2:4" ht="13.5" x14ac:dyDescent="0.25">
      <c r="B42" s="340" t="s">
        <v>380</v>
      </c>
      <c r="C42" s="341" t="s">
        <v>416</v>
      </c>
      <c r="D42" s="342">
        <f>D43+D44+D45+D46</f>
        <v>0</v>
      </c>
    </row>
    <row r="43" spans="2:4" ht="13.5" x14ac:dyDescent="0.25">
      <c r="B43" s="334" t="s">
        <v>382</v>
      </c>
      <c r="C43" s="335" t="s">
        <v>417</v>
      </c>
      <c r="D43" s="336">
        <f>'Prüfung Pauschale u. Einnahmen'!I28</f>
        <v>0</v>
      </c>
    </row>
    <row r="44" spans="2:4" ht="13.5" x14ac:dyDescent="0.25">
      <c r="B44" s="334" t="s">
        <v>384</v>
      </c>
      <c r="C44" s="335" t="s">
        <v>418</v>
      </c>
      <c r="D44" s="336">
        <f>'Prüfung Pauschale u. Einnahmen'!I29</f>
        <v>0</v>
      </c>
    </row>
    <row r="45" spans="2:4" ht="13.5" x14ac:dyDescent="0.25">
      <c r="B45" s="334" t="s">
        <v>386</v>
      </c>
      <c r="C45" s="335" t="s">
        <v>419</v>
      </c>
      <c r="D45" s="336">
        <f>'Prüfung Pauschale u. Einnahmen'!I30</f>
        <v>0</v>
      </c>
    </row>
    <row r="46" spans="2:4" ht="25.5" x14ac:dyDescent="0.25">
      <c r="B46" s="334" t="s">
        <v>388</v>
      </c>
      <c r="C46" s="335" t="s">
        <v>420</v>
      </c>
      <c r="D46" s="336">
        <f>'Prüfung Pauschale u. Einnahmen'!I31</f>
        <v>0</v>
      </c>
    </row>
    <row r="48" spans="2:4" ht="13.5" x14ac:dyDescent="0.25">
      <c r="B48" s="323" t="s">
        <v>421</v>
      </c>
      <c r="C48" s="324"/>
      <c r="D48" s="321"/>
    </row>
    <row r="49" spans="2:5" ht="25.5" x14ac:dyDescent="0.25">
      <c r="B49" s="340" t="s">
        <v>397</v>
      </c>
      <c r="C49" s="341" t="s">
        <v>422</v>
      </c>
      <c r="D49" s="342">
        <f>D50+D51</f>
        <v>0</v>
      </c>
    </row>
    <row r="50" spans="2:5" ht="13.5" x14ac:dyDescent="0.25">
      <c r="B50" s="334" t="s">
        <v>399</v>
      </c>
      <c r="C50" s="335" t="s">
        <v>423</v>
      </c>
      <c r="D50" s="543">
        <v>0</v>
      </c>
      <c r="E50" s="513"/>
    </row>
    <row r="51" spans="2:5" ht="13.5" x14ac:dyDescent="0.25">
      <c r="B51" s="334" t="s">
        <v>401</v>
      </c>
      <c r="C51" s="335" t="s">
        <v>418</v>
      </c>
      <c r="D51" s="544">
        <v>0</v>
      </c>
    </row>
    <row r="52" spans="2:5" ht="13.5" x14ac:dyDescent="0.25">
      <c r="B52" s="340" t="s">
        <v>424</v>
      </c>
      <c r="C52" s="341"/>
      <c r="D52" s="342">
        <f>ROUND(D37+D42+D49,2)</f>
        <v>0</v>
      </c>
    </row>
    <row r="53" spans="2:5" ht="15.75" thickBot="1" x14ac:dyDescent="0.3">
      <c r="B53" s="325"/>
      <c r="C53" s="326"/>
      <c r="D53" s="327"/>
    </row>
    <row r="54" spans="2:5" ht="13.5" x14ac:dyDescent="0.25">
      <c r="B54" s="325"/>
      <c r="C54" s="343" t="s">
        <v>425</v>
      </c>
      <c r="D54" s="344"/>
    </row>
    <row r="55" spans="2:5" ht="13.5" x14ac:dyDescent="0.25">
      <c r="B55" s="325"/>
      <c r="C55" s="345" t="s">
        <v>426</v>
      </c>
      <c r="D55" s="346">
        <f>'Allgemeine Angaben'!E28</f>
        <v>0</v>
      </c>
    </row>
    <row r="56" spans="2:5" ht="13.5" x14ac:dyDescent="0.25">
      <c r="B56" s="325"/>
      <c r="C56" s="347" t="s">
        <v>427</v>
      </c>
      <c r="D56" s="348" t="e">
        <f>SUM(D57/D55,2)</f>
        <v>#DIV/0!</v>
      </c>
    </row>
    <row r="57" spans="2:5" ht="14.25" thickBot="1" x14ac:dyDescent="0.3">
      <c r="B57" s="325"/>
      <c r="C57" s="347" t="s">
        <v>428</v>
      </c>
      <c r="D57" s="348">
        <f>'Allgemeine Angaben'!E31</f>
        <v>0</v>
      </c>
    </row>
    <row r="58" spans="2:5" ht="13.5" x14ac:dyDescent="0.25">
      <c r="B58" s="325"/>
      <c r="C58" s="343" t="s">
        <v>429</v>
      </c>
      <c r="D58" s="349"/>
    </row>
    <row r="59" spans="2:5" ht="13.5" x14ac:dyDescent="0.25">
      <c r="B59" s="325"/>
      <c r="C59" s="345" t="s">
        <v>430</v>
      </c>
      <c r="D59" s="350" t="e">
        <f>D37/D35</f>
        <v>#DIV/0!</v>
      </c>
    </row>
    <row r="60" spans="2:5" ht="13.5" x14ac:dyDescent="0.25">
      <c r="B60" s="325"/>
      <c r="C60" s="345" t="s">
        <v>431</v>
      </c>
      <c r="D60" s="350"/>
    </row>
    <row r="61" spans="2:5" ht="13.5" x14ac:dyDescent="0.25">
      <c r="B61" s="325"/>
      <c r="C61" s="345" t="s">
        <v>432</v>
      </c>
      <c r="D61" s="350" t="e">
        <f>D43/D35</f>
        <v>#DIV/0!</v>
      </c>
    </row>
    <row r="62" spans="2:5" ht="13.5" x14ac:dyDescent="0.25">
      <c r="B62" s="325"/>
      <c r="C62" s="345" t="s">
        <v>433</v>
      </c>
      <c r="D62" s="350" t="e">
        <f>D44/D35</f>
        <v>#DIV/0!</v>
      </c>
    </row>
    <row r="63" spans="2:5" ht="13.5" x14ac:dyDescent="0.25">
      <c r="B63" s="325"/>
      <c r="C63" s="345" t="s">
        <v>434</v>
      </c>
      <c r="D63" s="350" t="e">
        <f>D45/D35</f>
        <v>#DIV/0!</v>
      </c>
    </row>
    <row r="64" spans="2:5" ht="14.25" thickBot="1" x14ac:dyDescent="0.3">
      <c r="B64" s="325"/>
      <c r="C64" s="351" t="s">
        <v>435</v>
      </c>
      <c r="D64" s="352" t="e">
        <f>D46/D35</f>
        <v>#DIV/0!</v>
      </c>
    </row>
    <row r="65" spans="2:4" ht="13.5" x14ac:dyDescent="0.25">
      <c r="B65" s="325"/>
      <c r="C65" s="343" t="s">
        <v>436</v>
      </c>
      <c r="D65" s="349"/>
    </row>
    <row r="66" spans="2:4" ht="13.5" x14ac:dyDescent="0.25">
      <c r="B66" s="325"/>
      <c r="C66" s="353" t="s">
        <v>437</v>
      </c>
      <c r="D66" s="354" t="e">
        <f>(D50+D51)/D35</f>
        <v>#DIV/0!</v>
      </c>
    </row>
    <row r="67" spans="2:4" ht="13.5" x14ac:dyDescent="0.25">
      <c r="B67" s="325"/>
      <c r="C67" s="345" t="s">
        <v>438</v>
      </c>
      <c r="D67" s="350" t="e">
        <f>D50/D35</f>
        <v>#DIV/0!</v>
      </c>
    </row>
    <row r="68" spans="2:4" ht="14.25" thickBot="1" x14ac:dyDescent="0.3">
      <c r="B68" s="325"/>
      <c r="C68" s="351" t="s">
        <v>439</v>
      </c>
      <c r="D68" s="352" t="e">
        <f>D51/D35</f>
        <v>#DIV/0!</v>
      </c>
    </row>
    <row r="69" spans="2:4" ht="13.5" hidden="1" x14ac:dyDescent="0.25">
      <c r="B69" s="325"/>
      <c r="C69" s="353" t="s">
        <v>440</v>
      </c>
      <c r="D69" s="535" t="e">
        <f>D52/D55</f>
        <v>#DIV/0!</v>
      </c>
    </row>
    <row r="70" spans="2:4" ht="14.25" hidden="1" thickBot="1" x14ac:dyDescent="0.3">
      <c r="B70" s="325"/>
      <c r="C70" s="351" t="s">
        <v>441</v>
      </c>
      <c r="D70" s="355" t="e">
        <f>(D35-D24)/D57</f>
        <v>#DIV/0!</v>
      </c>
    </row>
    <row r="72" spans="2:4" hidden="1" x14ac:dyDescent="0.2">
      <c r="C72" s="458" t="s">
        <v>492</v>
      </c>
      <c r="D72" s="512">
        <v>0.5</v>
      </c>
    </row>
    <row r="74" spans="2:4" x14ac:dyDescent="0.2">
      <c r="C74" s="459" t="str">
        <f>IF(D52=D35, "","Fehler! Finanzierungsplan nicht ausgeglichen")</f>
        <v/>
      </c>
    </row>
    <row r="75" spans="2:4" x14ac:dyDescent="0.2">
      <c r="C75" s="459" t="e">
        <f>IF(D67&gt;50%, "Fehler! Max. Förderquote ESF überschritten", "")</f>
        <v>#DIV/0!</v>
      </c>
    </row>
    <row r="76" spans="2:4" hidden="1" x14ac:dyDescent="0.2">
      <c r="C76" s="459" t="e">
        <f>IF(D66&gt;D72, "Fehler! Max. Gesamtörderquote überschritten", "")</f>
        <v>#DIV/0!</v>
      </c>
    </row>
    <row r="77" spans="2:4" hidden="1" x14ac:dyDescent="0.2">
      <c r="C77" s="459" t="e">
        <f>IF(D70&gt;9, "Fehler! Überschreitung Teilnehmerstundensatz","")</f>
        <v>#DIV/0!</v>
      </c>
    </row>
  </sheetData>
  <sheetProtection password="C497" sheet="1" objects="1" scenarios="1" selectLockedCells="1" autoFilter="0"/>
  <protectedRanges>
    <protectedRange sqref="D38:D41 D34 D26:D28 D55:D57 D50:D51 D10:D14 D17:D23 D43:D46" name="Bereich1_2"/>
  </protectedRanges>
  <mergeCells count="6">
    <mergeCell ref="B32:D32"/>
    <mergeCell ref="C3:D3"/>
    <mergeCell ref="C4:D4"/>
    <mergeCell ref="C5:D5"/>
    <mergeCell ref="C6:D6"/>
    <mergeCell ref="C7:D7"/>
  </mergeCells>
  <phoneticPr fontId="35" type="noConversion"/>
  <conditionalFormatting sqref="D17 D34 D23 D20 D26:D28 D55:D57 D10:D14">
    <cfRule type="cellIs" dxfId="1" priority="2" operator="equal">
      <formula>""</formula>
    </cfRule>
  </conditionalFormatting>
  <conditionalFormatting sqref="D22">
    <cfRule type="cellIs" dxfId="0" priority="1" operator="equal">
      <formula>""</formula>
    </cfRule>
  </conditionalFormatting>
  <pageMargins left="0.7" right="0.7" top="0.78740157499999996" bottom="0.78740157499999996" header="0.3" footer="0.3"/>
  <pageSetup paperSize="9" scale="5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2">
    <pageSetUpPr autoPageBreaks="0"/>
  </sheetPr>
  <dimension ref="A1:Z138"/>
  <sheetViews>
    <sheetView showGridLines="0" zoomScaleNormal="100" zoomScaleSheetLayoutView="80" workbookViewId="0">
      <selection activeCell="B8" sqref="B8"/>
    </sheetView>
  </sheetViews>
  <sheetFormatPr baseColWidth="10" defaultRowHeight="14.25" x14ac:dyDescent="0.2"/>
  <cols>
    <col min="1" max="1" width="3.25" style="469" customWidth="1"/>
    <col min="2" max="2" width="20.125" style="469" customWidth="1"/>
    <col min="3" max="3" width="18.125" style="469" customWidth="1"/>
    <col min="4" max="4" width="12.625" style="469" customWidth="1"/>
    <col min="5" max="5" width="12.5" style="469" customWidth="1"/>
    <col min="6" max="6" width="14" style="469" customWidth="1"/>
    <col min="7" max="8" width="11" style="469"/>
    <col min="9" max="9" width="15.25" style="469" customWidth="1"/>
    <col min="10" max="10" width="16.5" style="469" customWidth="1"/>
    <col min="11" max="11" width="14.75" style="469" customWidth="1"/>
    <col min="12" max="12" width="15" style="469" customWidth="1"/>
    <col min="13" max="13" width="17.375" style="469" customWidth="1"/>
    <col min="14" max="14" width="14.875" style="469" customWidth="1"/>
    <col min="15" max="15" width="15.25" style="469" customWidth="1"/>
    <col min="16" max="16" width="10" style="469" customWidth="1"/>
    <col min="17" max="17" width="10.5" style="469" customWidth="1"/>
    <col min="18" max="18" width="27.625" style="469" customWidth="1"/>
    <col min="19" max="24" width="11" style="469"/>
    <col min="25" max="25" width="0" style="469" hidden="1" customWidth="1"/>
    <col min="26" max="16384" width="11" style="469"/>
  </cols>
  <sheetData>
    <row r="1" spans="1:26" x14ac:dyDescent="0.2">
      <c r="A1" s="358"/>
      <c r="B1" s="358"/>
      <c r="C1" s="358"/>
      <c r="D1" s="358"/>
      <c r="E1" s="358"/>
      <c r="F1" s="358"/>
      <c r="G1" s="358"/>
      <c r="H1" s="358"/>
      <c r="I1" s="358"/>
      <c r="J1" s="358"/>
      <c r="K1" s="358"/>
      <c r="L1" s="358"/>
      <c r="M1" s="358"/>
      <c r="N1" s="358"/>
      <c r="O1" s="358"/>
      <c r="P1" s="358"/>
      <c r="Q1" s="358"/>
      <c r="R1" s="358"/>
      <c r="S1" s="358"/>
      <c r="T1" s="358"/>
      <c r="U1" s="358"/>
      <c r="V1" s="358"/>
      <c r="W1" s="358"/>
      <c r="X1" s="358"/>
      <c r="Y1" s="358"/>
      <c r="Z1" s="358"/>
    </row>
    <row r="2" spans="1:26" ht="15" x14ac:dyDescent="0.25">
      <c r="A2" s="364" t="s">
        <v>12</v>
      </c>
      <c r="B2" s="358"/>
      <c r="C2" s="358"/>
      <c r="D2" s="358"/>
      <c r="E2" s="358"/>
      <c r="F2" s="358"/>
      <c r="G2" s="358"/>
      <c r="H2" s="358"/>
      <c r="I2" s="358"/>
      <c r="J2" s="358"/>
      <c r="K2" s="358"/>
      <c r="L2" s="358"/>
      <c r="M2" s="358"/>
      <c r="N2" s="358"/>
      <c r="O2" s="358"/>
      <c r="P2" s="358"/>
      <c r="Q2" s="358"/>
      <c r="R2" s="358"/>
      <c r="S2" s="358"/>
      <c r="T2" s="358"/>
      <c r="U2" s="358"/>
      <c r="V2" s="358"/>
      <c r="W2" s="358"/>
      <c r="X2" s="358"/>
      <c r="Y2" s="358"/>
      <c r="Z2" s="358"/>
    </row>
    <row r="3" spans="1:26" x14ac:dyDescent="0.2">
      <c r="A3" s="358"/>
      <c r="B3" s="358"/>
      <c r="C3" s="358"/>
      <c r="D3" s="358"/>
      <c r="E3" s="358"/>
      <c r="F3" s="358"/>
      <c r="G3" s="358"/>
      <c r="H3" s="358"/>
      <c r="I3" s="358"/>
      <c r="J3" s="358"/>
      <c r="K3" s="358"/>
      <c r="L3" s="358"/>
      <c r="M3" s="358"/>
      <c r="N3" s="358"/>
      <c r="O3" s="358"/>
      <c r="P3" s="358"/>
      <c r="Q3" s="358"/>
      <c r="R3" s="358"/>
      <c r="S3" s="358"/>
      <c r="T3" s="358"/>
      <c r="U3" s="358"/>
      <c r="V3" s="358"/>
      <c r="W3" s="358"/>
      <c r="X3" s="358"/>
      <c r="Y3" s="358"/>
      <c r="Z3" s="358"/>
    </row>
    <row r="4" spans="1:26" x14ac:dyDescent="0.2">
      <c r="A4" s="358"/>
      <c r="B4" s="358"/>
      <c r="C4" s="358"/>
      <c r="D4" s="358"/>
      <c r="E4" s="358"/>
      <c r="F4" s="358"/>
      <c r="G4" s="358"/>
      <c r="H4" s="358"/>
      <c r="I4" s="358"/>
      <c r="J4" s="358"/>
      <c r="K4" s="358"/>
      <c r="L4" s="358"/>
      <c r="M4" s="358"/>
      <c r="N4" s="358"/>
      <c r="O4" s="358"/>
      <c r="P4" s="358"/>
      <c r="Q4" s="358"/>
      <c r="R4" s="358"/>
      <c r="S4" s="358"/>
      <c r="T4" s="358"/>
      <c r="U4" s="358"/>
      <c r="V4" s="358"/>
      <c r="W4" s="358"/>
      <c r="X4" s="358"/>
      <c r="Y4" s="358"/>
      <c r="Z4" s="358"/>
    </row>
    <row r="5" spans="1:26" ht="15" x14ac:dyDescent="0.25">
      <c r="A5" s="365" t="s">
        <v>13</v>
      </c>
      <c r="B5" s="358"/>
      <c r="C5" s="358"/>
      <c r="D5" s="358"/>
      <c r="E5" s="358"/>
      <c r="F5" s="358"/>
      <c r="G5" s="358"/>
      <c r="H5" s="358"/>
      <c r="I5" s="358"/>
      <c r="J5" s="358"/>
      <c r="K5" s="358"/>
      <c r="L5" s="358"/>
      <c r="M5" s="358"/>
      <c r="N5" s="358"/>
      <c r="O5" s="358"/>
      <c r="P5" s="358"/>
      <c r="Q5" s="358"/>
      <c r="R5" s="358"/>
      <c r="S5" s="358"/>
      <c r="T5" s="358"/>
      <c r="U5" s="358"/>
      <c r="V5" s="358"/>
      <c r="W5" s="358"/>
      <c r="X5" s="358"/>
      <c r="Y5" s="358"/>
      <c r="Z5" s="358"/>
    </row>
    <row r="6" spans="1:26" x14ac:dyDescent="0.2">
      <c r="A6" s="358"/>
      <c r="B6" s="358"/>
      <c r="C6" s="358"/>
      <c r="D6" s="358"/>
      <c r="E6" s="358"/>
      <c r="F6" s="358"/>
      <c r="G6" s="358"/>
      <c r="H6" s="358"/>
      <c r="I6" s="358"/>
      <c r="J6" s="358"/>
      <c r="K6" s="358"/>
      <c r="L6" s="358"/>
      <c r="M6" s="358"/>
      <c r="N6" s="358"/>
      <c r="O6" s="358"/>
      <c r="P6" s="358"/>
      <c r="Q6" s="358"/>
      <c r="R6" s="358"/>
      <c r="S6" s="358"/>
      <c r="T6" s="358"/>
      <c r="U6" s="358"/>
      <c r="V6" s="358"/>
      <c r="W6" s="358"/>
      <c r="X6" s="358"/>
      <c r="Y6" s="358"/>
      <c r="Z6" s="358"/>
    </row>
    <row r="7" spans="1:26" ht="42" customHeight="1" x14ac:dyDescent="0.2">
      <c r="B7" s="487" t="s">
        <v>14</v>
      </c>
      <c r="C7" s="487" t="s">
        <v>15</v>
      </c>
      <c r="D7" s="487" t="s">
        <v>21</v>
      </c>
      <c r="E7" s="487" t="s">
        <v>23</v>
      </c>
      <c r="F7" s="487" t="s">
        <v>18</v>
      </c>
      <c r="G7" s="487" t="s">
        <v>16</v>
      </c>
      <c r="H7" s="487" t="s">
        <v>17</v>
      </c>
      <c r="I7" s="487" t="s">
        <v>20</v>
      </c>
      <c r="J7" s="558" t="s">
        <v>19</v>
      </c>
      <c r="K7" s="560"/>
      <c r="L7" s="487" t="s">
        <v>506</v>
      </c>
      <c r="M7" s="487" t="s">
        <v>515</v>
      </c>
      <c r="N7" s="487" t="s">
        <v>516</v>
      </c>
      <c r="O7" s="487" t="s">
        <v>510</v>
      </c>
      <c r="P7" s="487" t="s">
        <v>508</v>
      </c>
      <c r="Q7" s="487" t="s">
        <v>488</v>
      </c>
      <c r="R7" s="487" t="s">
        <v>489</v>
      </c>
    </row>
    <row r="8" spans="1:26" x14ac:dyDescent="0.2">
      <c r="B8" s="482"/>
      <c r="C8" s="387"/>
      <c r="D8" s="387"/>
      <c r="E8" s="366" t="str">
        <f>IF(D8="","",F8/D8)</f>
        <v/>
      </c>
      <c r="F8" s="387"/>
      <c r="G8" s="388"/>
      <c r="H8" s="388"/>
      <c r="I8" s="387"/>
      <c r="J8" s="597"/>
      <c r="K8" s="598"/>
      <c r="L8" s="367" t="str">
        <f>IF(OR(F8="",F8=0),"",
IF(E8&gt;100%,"Fehler",
ROUND(1664/39.8*IF(D8&lt;39.8,D8*E8,F8)/365*(H8-G8),2)))</f>
        <v/>
      </c>
      <c r="M8" s="462"/>
      <c r="N8" s="462"/>
      <c r="O8" s="463"/>
      <c r="P8" s="537"/>
      <c r="Q8" s="537"/>
      <c r="R8" s="536"/>
    </row>
    <row r="9" spans="1:26" x14ac:dyDescent="0.2">
      <c r="B9" s="482"/>
      <c r="C9" s="482"/>
      <c r="D9" s="482"/>
      <c r="E9" s="366" t="str">
        <f t="shared" ref="E9:E27" si="0">IF(D9="","",F9/D9)</f>
        <v/>
      </c>
      <c r="F9" s="482"/>
      <c r="G9" s="388"/>
      <c r="H9" s="388"/>
      <c r="I9" s="482"/>
      <c r="J9" s="597"/>
      <c r="K9" s="598"/>
      <c r="L9" s="367" t="str">
        <f t="shared" ref="L9:L27" si="1">IF(OR(F9="",F9=0),"",
IF(E9&gt;100%,"Fehler",
ROUND(1664/39.8*IF(D9&lt;39.8,D9*E9,F9)/365*(H9-G9),2)))</f>
        <v/>
      </c>
      <c r="M9" s="464"/>
      <c r="N9" s="464"/>
      <c r="O9" s="465"/>
      <c r="P9" s="537"/>
      <c r="Q9" s="537"/>
      <c r="R9" s="536"/>
      <c r="Y9" s="469" t="s">
        <v>511</v>
      </c>
    </row>
    <row r="10" spans="1:26" x14ac:dyDescent="0.2">
      <c r="B10" s="482"/>
      <c r="C10" s="482"/>
      <c r="D10" s="482"/>
      <c r="E10" s="366" t="str">
        <f t="shared" si="0"/>
        <v/>
      </c>
      <c r="F10" s="482"/>
      <c r="G10" s="388"/>
      <c r="H10" s="388"/>
      <c r="I10" s="482"/>
      <c r="J10" s="597"/>
      <c r="K10" s="598"/>
      <c r="L10" s="367" t="str">
        <f t="shared" si="1"/>
        <v/>
      </c>
      <c r="M10" s="464"/>
      <c r="N10" s="464"/>
      <c r="O10" s="465"/>
      <c r="P10" s="537"/>
      <c r="Q10" s="537"/>
      <c r="R10" s="536"/>
      <c r="Y10" s="469" t="s">
        <v>512</v>
      </c>
    </row>
    <row r="11" spans="1:26" x14ac:dyDescent="0.2">
      <c r="B11" s="482"/>
      <c r="C11" s="482"/>
      <c r="D11" s="482"/>
      <c r="E11" s="366" t="str">
        <f t="shared" si="0"/>
        <v/>
      </c>
      <c r="F11" s="482"/>
      <c r="G11" s="388"/>
      <c r="H11" s="388"/>
      <c r="I11" s="482"/>
      <c r="J11" s="597"/>
      <c r="K11" s="598"/>
      <c r="L11" s="367" t="str">
        <f t="shared" si="1"/>
        <v/>
      </c>
      <c r="M11" s="464"/>
      <c r="N11" s="464"/>
      <c r="O11" s="465"/>
      <c r="P11" s="537"/>
      <c r="Q11" s="537"/>
      <c r="R11" s="536"/>
    </row>
    <row r="12" spans="1:26" x14ac:dyDescent="0.2">
      <c r="B12" s="482"/>
      <c r="C12" s="482"/>
      <c r="D12" s="482"/>
      <c r="E12" s="366" t="str">
        <f t="shared" si="0"/>
        <v/>
      </c>
      <c r="F12" s="482"/>
      <c r="G12" s="388"/>
      <c r="H12" s="388"/>
      <c r="I12" s="482"/>
      <c r="J12" s="597"/>
      <c r="K12" s="598"/>
      <c r="L12" s="367" t="str">
        <f t="shared" si="1"/>
        <v/>
      </c>
      <c r="M12" s="464"/>
      <c r="N12" s="464"/>
      <c r="O12" s="465"/>
      <c r="P12" s="537"/>
      <c r="Q12" s="537"/>
      <c r="R12" s="536"/>
      <c r="Y12" s="469" t="s">
        <v>419</v>
      </c>
    </row>
    <row r="13" spans="1:26" x14ac:dyDescent="0.2">
      <c r="B13" s="482"/>
      <c r="C13" s="482"/>
      <c r="D13" s="482"/>
      <c r="E13" s="366" t="str">
        <f t="shared" si="0"/>
        <v/>
      </c>
      <c r="F13" s="482"/>
      <c r="G13" s="388"/>
      <c r="H13" s="388"/>
      <c r="I13" s="482"/>
      <c r="J13" s="597"/>
      <c r="K13" s="598"/>
      <c r="L13" s="367" t="str">
        <f t="shared" si="1"/>
        <v/>
      </c>
      <c r="M13" s="464"/>
      <c r="N13" s="464"/>
      <c r="O13" s="465"/>
      <c r="P13" s="537"/>
      <c r="Q13" s="537"/>
      <c r="R13" s="536"/>
      <c r="Y13" s="469" t="s">
        <v>418</v>
      </c>
    </row>
    <row r="14" spans="1:26" x14ac:dyDescent="0.2">
      <c r="B14" s="482"/>
      <c r="C14" s="482"/>
      <c r="D14" s="482"/>
      <c r="E14" s="366" t="str">
        <f t="shared" si="0"/>
        <v/>
      </c>
      <c r="F14" s="482"/>
      <c r="G14" s="388"/>
      <c r="H14" s="388"/>
      <c r="I14" s="482"/>
      <c r="J14" s="597"/>
      <c r="K14" s="598"/>
      <c r="L14" s="367" t="str">
        <f t="shared" si="1"/>
        <v/>
      </c>
      <c r="M14" s="464"/>
      <c r="N14" s="464"/>
      <c r="O14" s="465"/>
      <c r="P14" s="537"/>
      <c r="Q14" s="537"/>
      <c r="R14" s="536"/>
      <c r="Y14" s="469" t="s">
        <v>517</v>
      </c>
    </row>
    <row r="15" spans="1:26" x14ac:dyDescent="0.2">
      <c r="B15" s="482"/>
      <c r="C15" s="482"/>
      <c r="D15" s="482"/>
      <c r="E15" s="366" t="str">
        <f t="shared" si="0"/>
        <v/>
      </c>
      <c r="F15" s="482"/>
      <c r="G15" s="388"/>
      <c r="H15" s="388"/>
      <c r="I15" s="482"/>
      <c r="J15" s="597"/>
      <c r="K15" s="598"/>
      <c r="L15" s="367" t="str">
        <f t="shared" si="1"/>
        <v/>
      </c>
      <c r="M15" s="464"/>
      <c r="N15" s="464"/>
      <c r="O15" s="465"/>
      <c r="P15" s="537"/>
      <c r="Q15" s="537"/>
      <c r="R15" s="536"/>
      <c r="Y15" s="469" t="s">
        <v>513</v>
      </c>
    </row>
    <row r="16" spans="1:26" x14ac:dyDescent="0.2">
      <c r="B16" s="482"/>
      <c r="C16" s="482"/>
      <c r="D16" s="482"/>
      <c r="E16" s="366" t="str">
        <f t="shared" si="0"/>
        <v/>
      </c>
      <c r="F16" s="482"/>
      <c r="G16" s="388"/>
      <c r="H16" s="388"/>
      <c r="I16" s="482"/>
      <c r="J16" s="597"/>
      <c r="K16" s="598"/>
      <c r="L16" s="367" t="str">
        <f t="shared" si="1"/>
        <v/>
      </c>
      <c r="M16" s="464"/>
      <c r="N16" s="464"/>
      <c r="O16" s="465"/>
      <c r="P16" s="537"/>
      <c r="Q16" s="537"/>
      <c r="R16" s="536"/>
      <c r="Y16" s="469" t="s">
        <v>514</v>
      </c>
    </row>
    <row r="17" spans="2:18" x14ac:dyDescent="0.2">
      <c r="B17" s="482"/>
      <c r="C17" s="482"/>
      <c r="D17" s="482"/>
      <c r="E17" s="366" t="str">
        <f t="shared" si="0"/>
        <v/>
      </c>
      <c r="F17" s="482"/>
      <c r="G17" s="388"/>
      <c r="H17" s="388"/>
      <c r="I17" s="482"/>
      <c r="J17" s="597"/>
      <c r="K17" s="598"/>
      <c r="L17" s="367" t="str">
        <f t="shared" si="1"/>
        <v/>
      </c>
      <c r="M17" s="464"/>
      <c r="N17" s="464"/>
      <c r="O17" s="465"/>
      <c r="P17" s="537"/>
      <c r="Q17" s="537"/>
      <c r="R17" s="536"/>
    </row>
    <row r="18" spans="2:18" x14ac:dyDescent="0.2">
      <c r="B18" s="482"/>
      <c r="C18" s="482"/>
      <c r="D18" s="482"/>
      <c r="E18" s="366" t="str">
        <f t="shared" si="0"/>
        <v/>
      </c>
      <c r="F18" s="482"/>
      <c r="G18" s="388"/>
      <c r="H18" s="388"/>
      <c r="I18" s="482"/>
      <c r="J18" s="597"/>
      <c r="K18" s="598"/>
      <c r="L18" s="367" t="str">
        <f t="shared" si="1"/>
        <v/>
      </c>
      <c r="M18" s="464"/>
      <c r="N18" s="464"/>
      <c r="O18" s="465"/>
      <c r="P18" s="537"/>
      <c r="Q18" s="537"/>
      <c r="R18" s="536"/>
    </row>
    <row r="19" spans="2:18" x14ac:dyDescent="0.2">
      <c r="B19" s="482"/>
      <c r="C19" s="482"/>
      <c r="D19" s="482"/>
      <c r="E19" s="366" t="str">
        <f t="shared" si="0"/>
        <v/>
      </c>
      <c r="F19" s="482"/>
      <c r="G19" s="388"/>
      <c r="H19" s="388"/>
      <c r="I19" s="482"/>
      <c r="J19" s="597"/>
      <c r="K19" s="598"/>
      <c r="L19" s="367" t="str">
        <f t="shared" si="1"/>
        <v/>
      </c>
      <c r="M19" s="464"/>
      <c r="N19" s="464"/>
      <c r="O19" s="465"/>
      <c r="P19" s="537"/>
      <c r="Q19" s="537"/>
      <c r="R19" s="536"/>
    </row>
    <row r="20" spans="2:18" x14ac:dyDescent="0.2">
      <c r="B20" s="482"/>
      <c r="C20" s="482"/>
      <c r="D20" s="482"/>
      <c r="E20" s="366" t="str">
        <f t="shared" si="0"/>
        <v/>
      </c>
      <c r="F20" s="482"/>
      <c r="G20" s="388"/>
      <c r="H20" s="388"/>
      <c r="I20" s="482"/>
      <c r="J20" s="597"/>
      <c r="K20" s="598"/>
      <c r="L20" s="367" t="str">
        <f t="shared" si="1"/>
        <v/>
      </c>
      <c r="M20" s="464"/>
      <c r="N20" s="464"/>
      <c r="O20" s="465"/>
      <c r="P20" s="537"/>
      <c r="Q20" s="537"/>
      <c r="R20" s="536"/>
    </row>
    <row r="21" spans="2:18" x14ac:dyDescent="0.2">
      <c r="B21" s="482"/>
      <c r="C21" s="482"/>
      <c r="D21" s="482"/>
      <c r="E21" s="366" t="str">
        <f t="shared" si="0"/>
        <v/>
      </c>
      <c r="F21" s="482"/>
      <c r="G21" s="388"/>
      <c r="H21" s="388"/>
      <c r="I21" s="482"/>
      <c r="J21" s="597"/>
      <c r="K21" s="598"/>
      <c r="L21" s="367" t="str">
        <f t="shared" si="1"/>
        <v/>
      </c>
      <c r="M21" s="464"/>
      <c r="N21" s="464"/>
      <c r="O21" s="465"/>
      <c r="P21" s="537"/>
      <c r="Q21" s="537"/>
      <c r="R21" s="536"/>
    </row>
    <row r="22" spans="2:18" x14ac:dyDescent="0.2">
      <c r="B22" s="482"/>
      <c r="C22" s="482"/>
      <c r="D22" s="482"/>
      <c r="E22" s="366" t="str">
        <f t="shared" si="0"/>
        <v/>
      </c>
      <c r="F22" s="482"/>
      <c r="G22" s="388"/>
      <c r="H22" s="388"/>
      <c r="I22" s="482"/>
      <c r="J22" s="597"/>
      <c r="K22" s="598"/>
      <c r="L22" s="367" t="str">
        <f t="shared" si="1"/>
        <v/>
      </c>
      <c r="M22" s="464"/>
      <c r="N22" s="464"/>
      <c r="O22" s="465"/>
      <c r="P22" s="537"/>
      <c r="Q22" s="537"/>
      <c r="R22" s="536"/>
    </row>
    <row r="23" spans="2:18" x14ac:dyDescent="0.2">
      <c r="B23" s="482"/>
      <c r="C23" s="482"/>
      <c r="D23" s="482"/>
      <c r="E23" s="366" t="str">
        <f t="shared" si="0"/>
        <v/>
      </c>
      <c r="F23" s="482"/>
      <c r="G23" s="388"/>
      <c r="H23" s="388"/>
      <c r="I23" s="482"/>
      <c r="J23" s="597"/>
      <c r="K23" s="598"/>
      <c r="L23" s="367" t="str">
        <f t="shared" si="1"/>
        <v/>
      </c>
      <c r="M23" s="464"/>
      <c r="N23" s="464"/>
      <c r="O23" s="465"/>
      <c r="P23" s="537"/>
      <c r="Q23" s="537"/>
      <c r="R23" s="536"/>
    </row>
    <row r="24" spans="2:18" x14ac:dyDescent="0.2">
      <c r="B24" s="482"/>
      <c r="C24" s="482"/>
      <c r="D24" s="482"/>
      <c r="E24" s="366" t="str">
        <f t="shared" si="0"/>
        <v/>
      </c>
      <c r="F24" s="482"/>
      <c r="G24" s="388"/>
      <c r="H24" s="388"/>
      <c r="I24" s="482"/>
      <c r="J24" s="597"/>
      <c r="K24" s="598"/>
      <c r="L24" s="367" t="str">
        <f t="shared" si="1"/>
        <v/>
      </c>
      <c r="M24" s="464"/>
      <c r="N24" s="464"/>
      <c r="O24" s="465"/>
      <c r="P24" s="537"/>
      <c r="Q24" s="537"/>
      <c r="R24" s="536"/>
    </row>
    <row r="25" spans="2:18" x14ac:dyDescent="0.2">
      <c r="B25" s="482"/>
      <c r="C25" s="482"/>
      <c r="D25" s="482"/>
      <c r="E25" s="366" t="str">
        <f t="shared" si="0"/>
        <v/>
      </c>
      <c r="F25" s="482"/>
      <c r="G25" s="388"/>
      <c r="H25" s="388"/>
      <c r="I25" s="482"/>
      <c r="J25" s="597"/>
      <c r="K25" s="598"/>
      <c r="L25" s="367" t="str">
        <f t="shared" si="1"/>
        <v/>
      </c>
      <c r="M25" s="464"/>
      <c r="N25" s="464"/>
      <c r="O25" s="465"/>
      <c r="P25" s="537"/>
      <c r="Q25" s="537"/>
      <c r="R25" s="536"/>
    </row>
    <row r="26" spans="2:18" x14ac:dyDescent="0.2">
      <c r="B26" s="482"/>
      <c r="C26" s="482"/>
      <c r="D26" s="482"/>
      <c r="E26" s="366" t="str">
        <f t="shared" si="0"/>
        <v/>
      </c>
      <c r="F26" s="482"/>
      <c r="G26" s="388"/>
      <c r="H26" s="388"/>
      <c r="I26" s="482"/>
      <c r="J26" s="597"/>
      <c r="K26" s="598"/>
      <c r="L26" s="367" t="str">
        <f t="shared" si="1"/>
        <v/>
      </c>
      <c r="M26" s="464"/>
      <c r="N26" s="464"/>
      <c r="O26" s="465"/>
      <c r="P26" s="537"/>
      <c r="Q26" s="537"/>
      <c r="R26" s="536"/>
    </row>
    <row r="27" spans="2:18" x14ac:dyDescent="0.2">
      <c r="B27" s="482"/>
      <c r="C27" s="482"/>
      <c r="D27" s="482"/>
      <c r="E27" s="366" t="str">
        <f t="shared" si="0"/>
        <v/>
      </c>
      <c r="F27" s="482"/>
      <c r="G27" s="388"/>
      <c r="H27" s="388"/>
      <c r="I27" s="482"/>
      <c r="J27" s="597"/>
      <c r="K27" s="598"/>
      <c r="L27" s="367" t="str">
        <f t="shared" si="1"/>
        <v/>
      </c>
      <c r="M27" s="464"/>
      <c r="N27" s="464"/>
      <c r="O27" s="465"/>
      <c r="P27" s="537"/>
      <c r="Q27" s="537"/>
      <c r="R27" s="536"/>
    </row>
    <row r="28" spans="2:18" x14ac:dyDescent="0.2">
      <c r="N28" s="368" t="s">
        <v>22</v>
      </c>
      <c r="O28" s="369">
        <f>SUM(O8:O27)</f>
        <v>0</v>
      </c>
    </row>
    <row r="29" spans="2:18" x14ac:dyDescent="0.2">
      <c r="N29" s="410"/>
      <c r="O29" s="467"/>
    </row>
    <row r="30" spans="2:18" x14ac:dyDescent="0.2">
      <c r="B30" s="574" t="s">
        <v>44</v>
      </c>
      <c r="C30" s="575"/>
      <c r="D30" s="575"/>
      <c r="E30" s="575"/>
      <c r="F30" s="575"/>
      <c r="G30" s="575"/>
      <c r="H30" s="575"/>
      <c r="I30" s="575"/>
      <c r="J30" s="575"/>
      <c r="K30" s="575"/>
      <c r="L30" s="575"/>
      <c r="M30" s="575"/>
      <c r="N30" s="575"/>
      <c r="O30" s="575"/>
      <c r="P30" s="576"/>
      <c r="Q30" s="576"/>
      <c r="R30" s="577"/>
    </row>
    <row r="31" spans="2:18" x14ac:dyDescent="0.2">
      <c r="B31" s="563"/>
      <c r="C31" s="564"/>
      <c r="D31" s="564"/>
      <c r="E31" s="564"/>
      <c r="F31" s="564"/>
      <c r="G31" s="564"/>
      <c r="H31" s="564"/>
      <c r="I31" s="564"/>
      <c r="J31" s="564"/>
      <c r="K31" s="564"/>
      <c r="L31" s="564"/>
      <c r="M31" s="564"/>
      <c r="N31" s="564"/>
      <c r="O31" s="564"/>
      <c r="P31" s="578"/>
      <c r="Q31" s="578"/>
      <c r="R31" s="604"/>
    </row>
    <row r="32" spans="2:18" x14ac:dyDescent="0.2">
      <c r="B32" s="566"/>
      <c r="C32" s="580"/>
      <c r="D32" s="580"/>
      <c r="E32" s="580"/>
      <c r="F32" s="580"/>
      <c r="G32" s="580"/>
      <c r="H32" s="580"/>
      <c r="I32" s="580"/>
      <c r="J32" s="580"/>
      <c r="K32" s="580"/>
      <c r="L32" s="580"/>
      <c r="M32" s="580"/>
      <c r="N32" s="580"/>
      <c r="O32" s="580"/>
      <c r="P32" s="581"/>
      <c r="Q32" s="581"/>
      <c r="R32" s="605"/>
    </row>
    <row r="33" spans="1:18" x14ac:dyDescent="0.2">
      <c r="B33" s="566"/>
      <c r="C33" s="580"/>
      <c r="D33" s="580"/>
      <c r="E33" s="580"/>
      <c r="F33" s="580"/>
      <c r="G33" s="580"/>
      <c r="H33" s="580"/>
      <c r="I33" s="580"/>
      <c r="J33" s="580"/>
      <c r="K33" s="580"/>
      <c r="L33" s="580"/>
      <c r="M33" s="580"/>
      <c r="N33" s="580"/>
      <c r="O33" s="580"/>
      <c r="P33" s="581"/>
      <c r="Q33" s="581"/>
      <c r="R33" s="605"/>
    </row>
    <row r="34" spans="1:18" x14ac:dyDescent="0.2">
      <c r="B34" s="566"/>
      <c r="C34" s="580"/>
      <c r="D34" s="580"/>
      <c r="E34" s="580"/>
      <c r="F34" s="580"/>
      <c r="G34" s="580"/>
      <c r="H34" s="580"/>
      <c r="I34" s="580"/>
      <c r="J34" s="580"/>
      <c r="K34" s="580"/>
      <c r="L34" s="580"/>
      <c r="M34" s="580"/>
      <c r="N34" s="580"/>
      <c r="O34" s="580"/>
      <c r="P34" s="581"/>
      <c r="Q34" s="581"/>
      <c r="R34" s="605"/>
    </row>
    <row r="35" spans="1:18" x14ac:dyDescent="0.2">
      <c r="B35" s="566"/>
      <c r="C35" s="580"/>
      <c r="D35" s="580"/>
      <c r="E35" s="580"/>
      <c r="F35" s="580"/>
      <c r="G35" s="580"/>
      <c r="H35" s="580"/>
      <c r="I35" s="580"/>
      <c r="J35" s="580"/>
      <c r="K35" s="580"/>
      <c r="L35" s="580"/>
      <c r="M35" s="580"/>
      <c r="N35" s="580"/>
      <c r="O35" s="580"/>
      <c r="P35" s="581"/>
      <c r="Q35" s="581"/>
      <c r="R35" s="605"/>
    </row>
    <row r="36" spans="1:18" x14ac:dyDescent="0.2">
      <c r="B36" s="566"/>
      <c r="C36" s="580"/>
      <c r="D36" s="580"/>
      <c r="E36" s="580"/>
      <c r="F36" s="580"/>
      <c r="G36" s="580"/>
      <c r="H36" s="580"/>
      <c r="I36" s="580"/>
      <c r="J36" s="580"/>
      <c r="K36" s="580"/>
      <c r="L36" s="580"/>
      <c r="M36" s="580"/>
      <c r="N36" s="580"/>
      <c r="O36" s="580"/>
      <c r="P36" s="581"/>
      <c r="Q36" s="581"/>
      <c r="R36" s="605"/>
    </row>
    <row r="37" spans="1:18" x14ac:dyDescent="0.2">
      <c r="B37" s="569"/>
      <c r="C37" s="570"/>
      <c r="D37" s="570"/>
      <c r="E37" s="570"/>
      <c r="F37" s="570"/>
      <c r="G37" s="570"/>
      <c r="H37" s="570"/>
      <c r="I37" s="570"/>
      <c r="J37" s="570"/>
      <c r="K37" s="570"/>
      <c r="L37" s="570"/>
      <c r="M37" s="570"/>
      <c r="N37" s="570"/>
      <c r="O37" s="570"/>
      <c r="P37" s="583"/>
      <c r="Q37" s="583"/>
      <c r="R37" s="606"/>
    </row>
    <row r="41" spans="1:18" ht="15" x14ac:dyDescent="0.25">
      <c r="A41" s="370" t="s">
        <v>24</v>
      </c>
    </row>
    <row r="43" spans="1:18" ht="36.75" customHeight="1" x14ac:dyDescent="0.2">
      <c r="B43" s="481" t="s">
        <v>14</v>
      </c>
      <c r="C43" s="481" t="s">
        <v>15</v>
      </c>
      <c r="D43" s="487" t="s">
        <v>16</v>
      </c>
      <c r="E43" s="487" t="s">
        <v>17</v>
      </c>
      <c r="F43" s="585" t="s">
        <v>20</v>
      </c>
      <c r="G43" s="601"/>
      <c r="H43" s="558" t="s">
        <v>19</v>
      </c>
      <c r="I43" s="603"/>
      <c r="J43" s="558" t="s">
        <v>505</v>
      </c>
      <c r="K43" s="602"/>
      <c r="L43" s="487" t="s">
        <v>451</v>
      </c>
      <c r="M43" s="487" t="s">
        <v>455</v>
      </c>
      <c r="N43" s="487" t="s">
        <v>81</v>
      </c>
    </row>
    <row r="44" spans="1:18" x14ac:dyDescent="0.2">
      <c r="B44" s="482"/>
      <c r="C44" s="482"/>
      <c r="D44" s="388"/>
      <c r="E44" s="388"/>
      <c r="F44" s="595"/>
      <c r="G44" s="595"/>
      <c r="H44" s="572"/>
      <c r="I44" s="573"/>
      <c r="J44" s="572"/>
      <c r="K44" s="596"/>
      <c r="L44" s="491"/>
      <c r="M44" s="540"/>
      <c r="N44" s="371">
        <f t="shared" ref="N44:N59" si="2">IF(B44="",0,(L44*M44))</f>
        <v>0</v>
      </c>
    </row>
    <row r="45" spans="1:18" x14ac:dyDescent="0.2">
      <c r="B45" s="482"/>
      <c r="C45" s="482"/>
      <c r="D45" s="388"/>
      <c r="E45" s="388"/>
      <c r="F45" s="595"/>
      <c r="G45" s="595"/>
      <c r="H45" s="572"/>
      <c r="I45" s="573"/>
      <c r="J45" s="572"/>
      <c r="K45" s="596"/>
      <c r="L45" s="491"/>
      <c r="M45" s="482"/>
      <c r="N45" s="371">
        <f t="shared" si="2"/>
        <v>0</v>
      </c>
    </row>
    <row r="46" spans="1:18" x14ac:dyDescent="0.2">
      <c r="B46" s="482"/>
      <c r="C46" s="482"/>
      <c r="D46" s="388"/>
      <c r="E46" s="388"/>
      <c r="F46" s="595"/>
      <c r="G46" s="595"/>
      <c r="H46" s="572"/>
      <c r="I46" s="573"/>
      <c r="J46" s="572"/>
      <c r="K46" s="596"/>
      <c r="L46" s="491"/>
      <c r="M46" s="482"/>
      <c r="N46" s="371">
        <f t="shared" si="2"/>
        <v>0</v>
      </c>
    </row>
    <row r="47" spans="1:18" x14ac:dyDescent="0.2">
      <c r="B47" s="482"/>
      <c r="C47" s="482"/>
      <c r="D47" s="388"/>
      <c r="E47" s="388"/>
      <c r="F47" s="595"/>
      <c r="G47" s="595"/>
      <c r="H47" s="572"/>
      <c r="I47" s="573"/>
      <c r="J47" s="572"/>
      <c r="K47" s="596"/>
      <c r="L47" s="491"/>
      <c r="M47" s="482"/>
      <c r="N47" s="371">
        <f t="shared" si="2"/>
        <v>0</v>
      </c>
    </row>
    <row r="48" spans="1:18" x14ac:dyDescent="0.2">
      <c r="B48" s="482"/>
      <c r="C48" s="482"/>
      <c r="D48" s="388"/>
      <c r="E48" s="388"/>
      <c r="F48" s="595"/>
      <c r="G48" s="595"/>
      <c r="H48" s="572"/>
      <c r="I48" s="573"/>
      <c r="J48" s="572"/>
      <c r="K48" s="596"/>
      <c r="L48" s="491"/>
      <c r="M48" s="482"/>
      <c r="N48" s="371">
        <f t="shared" si="2"/>
        <v>0</v>
      </c>
    </row>
    <row r="49" spans="2:14" x14ac:dyDescent="0.2">
      <c r="B49" s="482"/>
      <c r="C49" s="482"/>
      <c r="D49" s="388"/>
      <c r="E49" s="388"/>
      <c r="F49" s="595"/>
      <c r="G49" s="595"/>
      <c r="H49" s="572"/>
      <c r="I49" s="573"/>
      <c r="J49" s="572"/>
      <c r="K49" s="596"/>
      <c r="L49" s="491"/>
      <c r="M49" s="482"/>
      <c r="N49" s="371">
        <f t="shared" si="2"/>
        <v>0</v>
      </c>
    </row>
    <row r="50" spans="2:14" x14ac:dyDescent="0.2">
      <c r="B50" s="482"/>
      <c r="C50" s="482"/>
      <c r="D50" s="388"/>
      <c r="E50" s="388"/>
      <c r="F50" s="595"/>
      <c r="G50" s="595"/>
      <c r="H50" s="572"/>
      <c r="I50" s="573"/>
      <c r="J50" s="572"/>
      <c r="K50" s="596"/>
      <c r="L50" s="491"/>
      <c r="M50" s="482"/>
      <c r="N50" s="371">
        <f t="shared" si="2"/>
        <v>0</v>
      </c>
    </row>
    <row r="51" spans="2:14" x14ac:dyDescent="0.2">
      <c r="B51" s="482"/>
      <c r="C51" s="482"/>
      <c r="D51" s="388"/>
      <c r="E51" s="388"/>
      <c r="F51" s="595"/>
      <c r="G51" s="595"/>
      <c r="H51" s="572"/>
      <c r="I51" s="573"/>
      <c r="J51" s="572"/>
      <c r="K51" s="596"/>
      <c r="L51" s="491"/>
      <c r="M51" s="482"/>
      <c r="N51" s="371">
        <f t="shared" si="2"/>
        <v>0</v>
      </c>
    </row>
    <row r="52" spans="2:14" x14ac:dyDescent="0.2">
      <c r="B52" s="482"/>
      <c r="C52" s="482"/>
      <c r="D52" s="388"/>
      <c r="E52" s="388"/>
      <c r="F52" s="595"/>
      <c r="G52" s="595"/>
      <c r="H52" s="572"/>
      <c r="I52" s="573"/>
      <c r="J52" s="572"/>
      <c r="K52" s="596"/>
      <c r="L52" s="491"/>
      <c r="M52" s="482"/>
      <c r="N52" s="371">
        <f t="shared" si="2"/>
        <v>0</v>
      </c>
    </row>
    <row r="53" spans="2:14" x14ac:dyDescent="0.2">
      <c r="B53" s="482"/>
      <c r="C53" s="482"/>
      <c r="D53" s="388"/>
      <c r="E53" s="388"/>
      <c r="F53" s="595"/>
      <c r="G53" s="595"/>
      <c r="H53" s="572"/>
      <c r="I53" s="573"/>
      <c r="J53" s="572"/>
      <c r="K53" s="596"/>
      <c r="L53" s="491"/>
      <c r="M53" s="482"/>
      <c r="N53" s="371">
        <f t="shared" si="2"/>
        <v>0</v>
      </c>
    </row>
    <row r="54" spans="2:14" x14ac:dyDescent="0.2">
      <c r="B54" s="482"/>
      <c r="C54" s="482"/>
      <c r="D54" s="388"/>
      <c r="E54" s="388"/>
      <c r="F54" s="595"/>
      <c r="G54" s="595"/>
      <c r="H54" s="572"/>
      <c r="I54" s="573"/>
      <c r="J54" s="572"/>
      <c r="K54" s="596"/>
      <c r="L54" s="491"/>
      <c r="M54" s="482"/>
      <c r="N54" s="371">
        <f t="shared" si="2"/>
        <v>0</v>
      </c>
    </row>
    <row r="55" spans="2:14" x14ac:dyDescent="0.2">
      <c r="B55" s="482"/>
      <c r="C55" s="482"/>
      <c r="D55" s="388"/>
      <c r="E55" s="388"/>
      <c r="F55" s="595"/>
      <c r="G55" s="595"/>
      <c r="H55" s="572"/>
      <c r="I55" s="573"/>
      <c r="J55" s="572"/>
      <c r="K55" s="596"/>
      <c r="L55" s="491"/>
      <c r="M55" s="482"/>
      <c r="N55" s="371">
        <f t="shared" si="2"/>
        <v>0</v>
      </c>
    </row>
    <row r="56" spans="2:14" x14ac:dyDescent="0.2">
      <c r="B56" s="482"/>
      <c r="C56" s="482"/>
      <c r="D56" s="388"/>
      <c r="E56" s="388"/>
      <c r="F56" s="595"/>
      <c r="G56" s="595"/>
      <c r="H56" s="572"/>
      <c r="I56" s="573"/>
      <c r="J56" s="572"/>
      <c r="K56" s="596"/>
      <c r="L56" s="491"/>
      <c r="M56" s="482"/>
      <c r="N56" s="371">
        <f t="shared" si="2"/>
        <v>0</v>
      </c>
    </row>
    <row r="57" spans="2:14" x14ac:dyDescent="0.2">
      <c r="B57" s="482"/>
      <c r="C57" s="482"/>
      <c r="D57" s="388"/>
      <c r="E57" s="388"/>
      <c r="F57" s="595"/>
      <c r="G57" s="595"/>
      <c r="H57" s="572"/>
      <c r="I57" s="573"/>
      <c r="J57" s="572"/>
      <c r="K57" s="596"/>
      <c r="L57" s="491"/>
      <c r="M57" s="482"/>
      <c r="N57" s="371">
        <f t="shared" si="2"/>
        <v>0</v>
      </c>
    </row>
    <row r="58" spans="2:14" x14ac:dyDescent="0.2">
      <c r="B58" s="482"/>
      <c r="C58" s="482"/>
      <c r="D58" s="388"/>
      <c r="E58" s="388"/>
      <c r="F58" s="595"/>
      <c r="G58" s="595"/>
      <c r="H58" s="572"/>
      <c r="I58" s="573"/>
      <c r="J58" s="572"/>
      <c r="K58" s="596"/>
      <c r="L58" s="491"/>
      <c r="M58" s="482"/>
      <c r="N58" s="371">
        <f t="shared" si="2"/>
        <v>0</v>
      </c>
    </row>
    <row r="59" spans="2:14" x14ac:dyDescent="0.2">
      <c r="B59" s="482"/>
      <c r="C59" s="482"/>
      <c r="D59" s="388"/>
      <c r="E59" s="388"/>
      <c r="F59" s="595"/>
      <c r="G59" s="595"/>
      <c r="H59" s="572"/>
      <c r="I59" s="573"/>
      <c r="J59" s="572"/>
      <c r="K59" s="596"/>
      <c r="L59" s="491"/>
      <c r="M59" s="482"/>
      <c r="N59" s="371">
        <f t="shared" si="2"/>
        <v>0</v>
      </c>
    </row>
    <row r="60" spans="2:14" x14ac:dyDescent="0.2">
      <c r="K60" s="410"/>
      <c r="L60" s="531"/>
      <c r="M60" s="368" t="s">
        <v>22</v>
      </c>
      <c r="N60" s="372">
        <f>SUM(N44:N59)</f>
        <v>0</v>
      </c>
    </row>
    <row r="61" spans="2:14" x14ac:dyDescent="0.2">
      <c r="J61" s="373"/>
      <c r="K61" s="374"/>
    </row>
    <row r="62" spans="2:14" x14ac:dyDescent="0.2">
      <c r="B62" s="574" t="s">
        <v>44</v>
      </c>
      <c r="C62" s="575"/>
      <c r="D62" s="575"/>
      <c r="E62" s="575"/>
      <c r="F62" s="575"/>
      <c r="G62" s="575"/>
      <c r="H62" s="575"/>
      <c r="I62" s="575"/>
      <c r="J62" s="575"/>
      <c r="K62" s="575"/>
      <c r="L62" s="575"/>
      <c r="M62" s="576"/>
      <c r="N62" s="577"/>
    </row>
    <row r="63" spans="2:14" x14ac:dyDescent="0.2">
      <c r="B63" s="563"/>
      <c r="C63" s="564"/>
      <c r="D63" s="564"/>
      <c r="E63" s="564"/>
      <c r="F63" s="564"/>
      <c r="G63" s="564"/>
      <c r="H63" s="564"/>
      <c r="I63" s="564"/>
      <c r="J63" s="564"/>
      <c r="K63" s="564"/>
      <c r="L63" s="564"/>
      <c r="M63" s="578"/>
      <c r="N63" s="579"/>
    </row>
    <row r="64" spans="2:14" x14ac:dyDescent="0.2">
      <c r="B64" s="566"/>
      <c r="C64" s="580"/>
      <c r="D64" s="580"/>
      <c r="E64" s="580"/>
      <c r="F64" s="580"/>
      <c r="G64" s="580"/>
      <c r="H64" s="580"/>
      <c r="I64" s="580"/>
      <c r="J64" s="580"/>
      <c r="K64" s="580"/>
      <c r="L64" s="580"/>
      <c r="M64" s="581"/>
      <c r="N64" s="582"/>
    </row>
    <row r="65" spans="1:14" x14ac:dyDescent="0.2">
      <c r="B65" s="566"/>
      <c r="C65" s="580"/>
      <c r="D65" s="580"/>
      <c r="E65" s="580"/>
      <c r="F65" s="580"/>
      <c r="G65" s="580"/>
      <c r="H65" s="580"/>
      <c r="I65" s="580"/>
      <c r="J65" s="580"/>
      <c r="K65" s="580"/>
      <c r="L65" s="580"/>
      <c r="M65" s="581"/>
      <c r="N65" s="582"/>
    </row>
    <row r="66" spans="1:14" x14ac:dyDescent="0.2">
      <c r="B66" s="566"/>
      <c r="C66" s="580"/>
      <c r="D66" s="580"/>
      <c r="E66" s="580"/>
      <c r="F66" s="580"/>
      <c r="G66" s="580"/>
      <c r="H66" s="580"/>
      <c r="I66" s="580"/>
      <c r="J66" s="580"/>
      <c r="K66" s="580"/>
      <c r="L66" s="580"/>
      <c r="M66" s="581"/>
      <c r="N66" s="582"/>
    </row>
    <row r="67" spans="1:14" x14ac:dyDescent="0.2">
      <c r="B67" s="569"/>
      <c r="C67" s="570"/>
      <c r="D67" s="570"/>
      <c r="E67" s="570"/>
      <c r="F67" s="570"/>
      <c r="G67" s="570"/>
      <c r="H67" s="570"/>
      <c r="I67" s="570"/>
      <c r="J67" s="570"/>
      <c r="K67" s="570"/>
      <c r="L67" s="570"/>
      <c r="M67" s="583"/>
      <c r="N67" s="584"/>
    </row>
    <row r="68" spans="1:14" x14ac:dyDescent="0.2">
      <c r="J68" s="373"/>
      <c r="K68" s="374"/>
    </row>
    <row r="69" spans="1:14" x14ac:dyDescent="0.2">
      <c r="J69" s="373"/>
      <c r="K69" s="374"/>
    </row>
    <row r="71" spans="1:14" ht="15" x14ac:dyDescent="0.25">
      <c r="A71" s="375" t="s">
        <v>26</v>
      </c>
    </row>
    <row r="72" spans="1:14" ht="15" x14ac:dyDescent="0.25">
      <c r="A72" s="375"/>
    </row>
    <row r="73" spans="1:14" ht="31.5" customHeight="1" x14ac:dyDescent="0.2">
      <c r="B73" s="376"/>
      <c r="C73" s="481" t="s">
        <v>27</v>
      </c>
      <c r="D73" s="487" t="s">
        <v>30</v>
      </c>
      <c r="E73" s="487" t="s">
        <v>39</v>
      </c>
      <c r="F73" s="481" t="s">
        <v>28</v>
      </c>
      <c r="H73" s="590" t="s">
        <v>44</v>
      </c>
      <c r="I73" s="607"/>
      <c r="J73" s="607"/>
      <c r="K73" s="607"/>
      <c r="L73" s="607"/>
      <c r="M73" s="603"/>
    </row>
    <row r="74" spans="1:14" x14ac:dyDescent="0.2">
      <c r="B74" s="490" t="s">
        <v>486</v>
      </c>
      <c r="C74" s="525"/>
      <c r="D74" s="389"/>
      <c r="E74" s="389"/>
      <c r="F74" s="377">
        <f>IF(D74="",0,(D74*C74))+E74</f>
        <v>0</v>
      </c>
      <c r="H74" s="563"/>
      <c r="I74" s="564"/>
      <c r="J74" s="564"/>
      <c r="K74" s="564"/>
      <c r="L74" s="564"/>
      <c r="M74" s="565"/>
    </row>
    <row r="75" spans="1:14" x14ac:dyDescent="0.2">
      <c r="B75" s="492"/>
      <c r="C75" s="378"/>
      <c r="D75" s="378"/>
      <c r="E75" s="378"/>
      <c r="F75" s="378"/>
      <c r="H75" s="566"/>
      <c r="I75" s="580"/>
      <c r="J75" s="580"/>
      <c r="K75" s="580"/>
      <c r="L75" s="580"/>
      <c r="M75" s="568"/>
    </row>
    <row r="76" spans="1:14" x14ac:dyDescent="0.2">
      <c r="B76" s="490" t="s">
        <v>36</v>
      </c>
      <c r="C76" s="490" t="s">
        <v>32</v>
      </c>
      <c r="D76" s="586" t="s">
        <v>31</v>
      </c>
      <c r="E76" s="587"/>
      <c r="F76" s="490" t="s">
        <v>28</v>
      </c>
      <c r="H76" s="566"/>
      <c r="I76" s="580"/>
      <c r="J76" s="580"/>
      <c r="K76" s="580"/>
      <c r="L76" s="580"/>
      <c r="M76" s="568"/>
    </row>
    <row r="77" spans="1:14" x14ac:dyDescent="0.2">
      <c r="B77" s="379" t="s">
        <v>33</v>
      </c>
      <c r="C77" s="390"/>
      <c r="D77" s="588">
        <v>12</v>
      </c>
      <c r="E77" s="589"/>
      <c r="F77" s="380">
        <f>IF(C77="",0,C77*D77)</f>
        <v>0</v>
      </c>
      <c r="H77" s="566"/>
      <c r="I77" s="580"/>
      <c r="J77" s="580"/>
      <c r="K77" s="580"/>
      <c r="L77" s="580"/>
      <c r="M77" s="568"/>
    </row>
    <row r="78" spans="1:14" x14ac:dyDescent="0.2">
      <c r="B78" s="379" t="s">
        <v>34</v>
      </c>
      <c r="C78" s="390"/>
      <c r="D78" s="588">
        <v>24</v>
      </c>
      <c r="E78" s="589"/>
      <c r="F78" s="380">
        <f>IF(C78="",0,C78*D78)</f>
        <v>0</v>
      </c>
      <c r="H78" s="566"/>
      <c r="I78" s="580"/>
      <c r="J78" s="580"/>
      <c r="K78" s="580"/>
      <c r="L78" s="580"/>
      <c r="M78" s="568"/>
    </row>
    <row r="79" spans="1:14" x14ac:dyDescent="0.2">
      <c r="B79" s="379" t="s">
        <v>35</v>
      </c>
      <c r="C79" s="390"/>
      <c r="D79" s="588">
        <v>12</v>
      </c>
      <c r="E79" s="589"/>
      <c r="F79" s="380">
        <f>IF(C79="",0,C79*D79)</f>
        <v>0</v>
      </c>
      <c r="H79" s="566"/>
      <c r="I79" s="580"/>
      <c r="J79" s="580"/>
      <c r="K79" s="580"/>
      <c r="L79" s="580"/>
      <c r="M79" s="568"/>
    </row>
    <row r="80" spans="1:14" x14ac:dyDescent="0.2">
      <c r="B80" s="378"/>
      <c r="C80" s="378"/>
      <c r="D80" s="492"/>
      <c r="E80" s="378"/>
      <c r="F80" s="378"/>
      <c r="H80" s="566"/>
      <c r="I80" s="580"/>
      <c r="J80" s="580"/>
      <c r="K80" s="580"/>
      <c r="L80" s="580"/>
      <c r="M80" s="568"/>
    </row>
    <row r="81" spans="1:13" x14ac:dyDescent="0.2">
      <c r="B81" s="381" t="s">
        <v>37</v>
      </c>
      <c r="C81" s="481" t="s">
        <v>38</v>
      </c>
      <c r="D81" s="590" t="s">
        <v>40</v>
      </c>
      <c r="E81" s="591"/>
      <c r="F81" s="481" t="s">
        <v>28</v>
      </c>
      <c r="H81" s="566"/>
      <c r="I81" s="580"/>
      <c r="J81" s="580"/>
      <c r="K81" s="580"/>
      <c r="L81" s="580"/>
      <c r="M81" s="568"/>
    </row>
    <row r="82" spans="1:13" x14ac:dyDescent="0.2">
      <c r="B82" s="376"/>
      <c r="C82" s="488"/>
      <c r="D82" s="588">
        <v>20</v>
      </c>
      <c r="E82" s="589"/>
      <c r="F82" s="382">
        <f>IF(C82="",0,(C82*D82))</f>
        <v>0</v>
      </c>
      <c r="H82" s="566"/>
      <c r="I82" s="580"/>
      <c r="J82" s="580"/>
      <c r="K82" s="580"/>
      <c r="L82" s="580"/>
      <c r="M82" s="568"/>
    </row>
    <row r="83" spans="1:13" x14ac:dyDescent="0.2">
      <c r="B83" s="376"/>
      <c r="C83" s="488"/>
      <c r="D83" s="588">
        <v>60</v>
      </c>
      <c r="E83" s="592"/>
      <c r="F83" s="382">
        <f>IF(C83="",0,(C83*D83))</f>
        <v>0</v>
      </c>
      <c r="H83" s="566"/>
      <c r="I83" s="580"/>
      <c r="J83" s="580"/>
      <c r="K83" s="580"/>
      <c r="L83" s="580"/>
      <c r="M83" s="568"/>
    </row>
    <row r="84" spans="1:13" x14ac:dyDescent="0.2">
      <c r="B84" s="383"/>
      <c r="C84" s="383"/>
      <c r="D84" s="384"/>
      <c r="E84" s="368" t="s">
        <v>22</v>
      </c>
      <c r="F84" s="372">
        <f>SUM(F74:F74:F77:F78:F79:F82:F83)</f>
        <v>0</v>
      </c>
      <c r="H84" s="569"/>
      <c r="I84" s="570"/>
      <c r="J84" s="570"/>
      <c r="K84" s="570"/>
      <c r="L84" s="570"/>
      <c r="M84" s="571"/>
    </row>
    <row r="87" spans="1:13" ht="15" x14ac:dyDescent="0.25">
      <c r="A87" s="375" t="s">
        <v>41</v>
      </c>
    </row>
    <row r="89" spans="1:13" ht="32.25" customHeight="1" x14ac:dyDescent="0.2">
      <c r="B89" s="585" t="s">
        <v>42</v>
      </c>
      <c r="C89" s="585"/>
      <c r="D89" s="481" t="s">
        <v>38</v>
      </c>
      <c r="E89" s="487" t="s">
        <v>43</v>
      </c>
      <c r="F89" s="481" t="s">
        <v>28</v>
      </c>
      <c r="H89" s="558" t="s">
        <v>44</v>
      </c>
      <c r="I89" s="559"/>
      <c r="J89" s="559"/>
      <c r="K89" s="559"/>
      <c r="L89" s="559"/>
      <c r="M89" s="560"/>
    </row>
    <row r="90" spans="1:13" x14ac:dyDescent="0.2">
      <c r="B90" s="557"/>
      <c r="C90" s="557"/>
      <c r="D90" s="488"/>
      <c r="E90" s="391"/>
      <c r="F90" s="385">
        <f>IF(B90="",0,(D90*E90))</f>
        <v>0</v>
      </c>
      <c r="H90" s="563"/>
      <c r="I90" s="564"/>
      <c r="J90" s="564"/>
      <c r="K90" s="564"/>
      <c r="L90" s="564"/>
      <c r="M90" s="565"/>
    </row>
    <row r="91" spans="1:13" x14ac:dyDescent="0.2">
      <c r="B91" s="557"/>
      <c r="C91" s="557"/>
      <c r="D91" s="488"/>
      <c r="E91" s="391"/>
      <c r="F91" s="385">
        <f t="shared" ref="F91:F104" si="3">IF(B91="",0,(D91*E91))</f>
        <v>0</v>
      </c>
      <c r="H91" s="566"/>
      <c r="I91" s="567"/>
      <c r="J91" s="567"/>
      <c r="K91" s="567"/>
      <c r="L91" s="567"/>
      <c r="M91" s="568"/>
    </row>
    <row r="92" spans="1:13" x14ac:dyDescent="0.2">
      <c r="B92" s="557"/>
      <c r="C92" s="557"/>
      <c r="D92" s="488"/>
      <c r="E92" s="391"/>
      <c r="F92" s="385">
        <f t="shared" si="3"/>
        <v>0</v>
      </c>
      <c r="H92" s="566"/>
      <c r="I92" s="567"/>
      <c r="J92" s="567"/>
      <c r="K92" s="567"/>
      <c r="L92" s="567"/>
      <c r="M92" s="568"/>
    </row>
    <row r="93" spans="1:13" x14ac:dyDescent="0.2">
      <c r="B93" s="557"/>
      <c r="C93" s="557"/>
      <c r="D93" s="488"/>
      <c r="E93" s="391"/>
      <c r="F93" s="385">
        <f t="shared" si="3"/>
        <v>0</v>
      </c>
      <c r="H93" s="566"/>
      <c r="I93" s="567"/>
      <c r="J93" s="567"/>
      <c r="K93" s="567"/>
      <c r="L93" s="567"/>
      <c r="M93" s="568"/>
    </row>
    <row r="94" spans="1:13" x14ac:dyDescent="0.2">
      <c r="B94" s="557"/>
      <c r="C94" s="557"/>
      <c r="D94" s="488"/>
      <c r="E94" s="391"/>
      <c r="F94" s="385">
        <f t="shared" si="3"/>
        <v>0</v>
      </c>
      <c r="H94" s="566"/>
      <c r="I94" s="567"/>
      <c r="J94" s="567"/>
      <c r="K94" s="567"/>
      <c r="L94" s="567"/>
      <c r="M94" s="568"/>
    </row>
    <row r="95" spans="1:13" x14ac:dyDescent="0.2">
      <c r="B95" s="557"/>
      <c r="C95" s="557"/>
      <c r="D95" s="488"/>
      <c r="E95" s="391"/>
      <c r="F95" s="385">
        <f t="shared" si="3"/>
        <v>0</v>
      </c>
      <c r="H95" s="566"/>
      <c r="I95" s="567"/>
      <c r="J95" s="567"/>
      <c r="K95" s="567"/>
      <c r="L95" s="567"/>
      <c r="M95" s="568"/>
    </row>
    <row r="96" spans="1:13" x14ac:dyDescent="0.2">
      <c r="B96" s="557"/>
      <c r="C96" s="557"/>
      <c r="D96" s="488"/>
      <c r="E96" s="391"/>
      <c r="F96" s="385">
        <f t="shared" si="3"/>
        <v>0</v>
      </c>
      <c r="H96" s="566"/>
      <c r="I96" s="567"/>
      <c r="J96" s="567"/>
      <c r="K96" s="567"/>
      <c r="L96" s="567"/>
      <c r="M96" s="568"/>
    </row>
    <row r="97" spans="1:17" x14ac:dyDescent="0.2">
      <c r="B97" s="557"/>
      <c r="C97" s="557"/>
      <c r="D97" s="488"/>
      <c r="E97" s="391"/>
      <c r="F97" s="385">
        <f t="shared" si="3"/>
        <v>0</v>
      </c>
      <c r="H97" s="566"/>
      <c r="I97" s="567"/>
      <c r="J97" s="567"/>
      <c r="K97" s="567"/>
      <c r="L97" s="567"/>
      <c r="M97" s="568"/>
    </row>
    <row r="98" spans="1:17" x14ac:dyDescent="0.2">
      <c r="B98" s="557"/>
      <c r="C98" s="557"/>
      <c r="D98" s="488"/>
      <c r="E98" s="391"/>
      <c r="F98" s="385">
        <f t="shared" si="3"/>
        <v>0</v>
      </c>
      <c r="H98" s="566"/>
      <c r="I98" s="567"/>
      <c r="J98" s="567"/>
      <c r="K98" s="567"/>
      <c r="L98" s="567"/>
      <c r="M98" s="568"/>
    </row>
    <row r="99" spans="1:17" x14ac:dyDescent="0.2">
      <c r="B99" s="557"/>
      <c r="C99" s="557"/>
      <c r="D99" s="488"/>
      <c r="E99" s="391"/>
      <c r="F99" s="385">
        <f t="shared" si="3"/>
        <v>0</v>
      </c>
      <c r="H99" s="566"/>
      <c r="I99" s="567"/>
      <c r="J99" s="567"/>
      <c r="K99" s="567"/>
      <c r="L99" s="567"/>
      <c r="M99" s="568"/>
    </row>
    <row r="100" spans="1:17" x14ac:dyDescent="0.2">
      <c r="B100" s="557"/>
      <c r="C100" s="557"/>
      <c r="D100" s="488"/>
      <c r="E100" s="391"/>
      <c r="F100" s="385">
        <f t="shared" si="3"/>
        <v>0</v>
      </c>
      <c r="H100" s="566"/>
      <c r="I100" s="567"/>
      <c r="J100" s="567"/>
      <c r="K100" s="567"/>
      <c r="L100" s="567"/>
      <c r="M100" s="568"/>
    </row>
    <row r="101" spans="1:17" x14ac:dyDescent="0.2">
      <c r="B101" s="557"/>
      <c r="C101" s="557"/>
      <c r="D101" s="488"/>
      <c r="E101" s="391"/>
      <c r="F101" s="385">
        <f t="shared" si="3"/>
        <v>0</v>
      </c>
      <c r="H101" s="566"/>
      <c r="I101" s="567"/>
      <c r="J101" s="567"/>
      <c r="K101" s="567"/>
      <c r="L101" s="567"/>
      <c r="M101" s="568"/>
    </row>
    <row r="102" spans="1:17" x14ac:dyDescent="0.2">
      <c r="B102" s="557"/>
      <c r="C102" s="557"/>
      <c r="D102" s="488"/>
      <c r="E102" s="391"/>
      <c r="F102" s="385">
        <f t="shared" si="3"/>
        <v>0</v>
      </c>
      <c r="H102" s="566"/>
      <c r="I102" s="567"/>
      <c r="J102" s="567"/>
      <c r="K102" s="567"/>
      <c r="L102" s="567"/>
      <c r="M102" s="568"/>
    </row>
    <row r="103" spans="1:17" x14ac:dyDescent="0.2">
      <c r="B103" s="557"/>
      <c r="C103" s="557"/>
      <c r="D103" s="488"/>
      <c r="E103" s="391"/>
      <c r="F103" s="385">
        <f t="shared" si="3"/>
        <v>0</v>
      </c>
      <c r="H103" s="566"/>
      <c r="I103" s="567"/>
      <c r="J103" s="567"/>
      <c r="K103" s="567"/>
      <c r="L103" s="567"/>
      <c r="M103" s="568"/>
    </row>
    <row r="104" spans="1:17" x14ac:dyDescent="0.2">
      <c r="B104" s="557"/>
      <c r="C104" s="557"/>
      <c r="D104" s="488"/>
      <c r="E104" s="391"/>
      <c r="F104" s="385">
        <f t="shared" si="3"/>
        <v>0</v>
      </c>
      <c r="H104" s="566"/>
      <c r="I104" s="567"/>
      <c r="J104" s="567"/>
      <c r="K104" s="567"/>
      <c r="L104" s="567"/>
      <c r="M104" s="568"/>
    </row>
    <row r="105" spans="1:17" x14ac:dyDescent="0.2">
      <c r="E105" s="368" t="s">
        <v>22</v>
      </c>
      <c r="F105" s="386">
        <f>SUM(F90:F104)</f>
        <v>0</v>
      </c>
      <c r="H105" s="569"/>
      <c r="I105" s="570"/>
      <c r="J105" s="570"/>
      <c r="K105" s="570"/>
      <c r="L105" s="570"/>
      <c r="M105" s="571"/>
    </row>
    <row r="108" spans="1:17" x14ac:dyDescent="0.2">
      <c r="A108" s="358"/>
      <c r="B108" s="358"/>
      <c r="C108" s="358"/>
      <c r="D108" s="358"/>
      <c r="E108" s="358"/>
      <c r="F108" s="358"/>
      <c r="G108" s="358"/>
      <c r="H108" s="358"/>
      <c r="I108" s="358"/>
      <c r="J108" s="358"/>
      <c r="K108" s="358"/>
      <c r="L108" s="358"/>
      <c r="M108" s="358"/>
      <c r="N108" s="358"/>
      <c r="O108" s="358"/>
    </row>
    <row r="109" spans="1:17" x14ac:dyDescent="0.2">
      <c r="A109" s="358"/>
      <c r="B109" s="358"/>
      <c r="C109" s="358"/>
      <c r="D109" s="358"/>
      <c r="E109" s="358"/>
      <c r="F109" s="358"/>
      <c r="G109" s="358"/>
      <c r="H109" s="358"/>
      <c r="I109" s="358"/>
      <c r="J109" s="358"/>
      <c r="K109" s="358"/>
      <c r="L109" s="358"/>
      <c r="M109" s="358"/>
      <c r="N109" s="358"/>
      <c r="O109" s="358"/>
    </row>
    <row r="110" spans="1:17" ht="15" x14ac:dyDescent="0.25">
      <c r="A110" s="365" t="s">
        <v>466</v>
      </c>
      <c r="B110" s="358"/>
      <c r="C110" s="358"/>
      <c r="D110" s="358"/>
      <c r="E110" s="358"/>
      <c r="F110" s="358"/>
      <c r="G110" s="358"/>
      <c r="H110" s="358"/>
      <c r="I110" s="358"/>
      <c r="J110" s="358"/>
      <c r="K110" s="358"/>
      <c r="L110" s="358"/>
      <c r="M110" s="358"/>
      <c r="N110" s="358"/>
      <c r="O110" s="358"/>
    </row>
    <row r="111" spans="1:17" x14ac:dyDescent="0.2">
      <c r="A111" s="358"/>
      <c r="B111" s="358"/>
      <c r="C111" s="358"/>
      <c r="D111" s="358"/>
      <c r="E111" s="358"/>
      <c r="F111" s="358"/>
      <c r="G111" s="358"/>
      <c r="H111" s="358"/>
      <c r="I111" s="358"/>
      <c r="J111" s="358"/>
      <c r="K111" s="358"/>
      <c r="L111" s="358"/>
      <c r="M111" s="358"/>
      <c r="N111" s="358"/>
      <c r="O111" s="358"/>
    </row>
    <row r="112" spans="1:17" ht="33.75" x14ac:dyDescent="0.2">
      <c r="B112" s="487" t="s">
        <v>14</v>
      </c>
      <c r="C112" s="487" t="s">
        <v>15</v>
      </c>
      <c r="D112" s="487" t="s">
        <v>21</v>
      </c>
      <c r="E112" s="487" t="s">
        <v>23</v>
      </c>
      <c r="F112" s="487" t="s">
        <v>18</v>
      </c>
      <c r="G112" s="487" t="s">
        <v>16</v>
      </c>
      <c r="H112" s="487" t="s">
        <v>17</v>
      </c>
      <c r="I112" s="487" t="s">
        <v>20</v>
      </c>
      <c r="J112" s="487" t="s">
        <v>506</v>
      </c>
      <c r="K112" s="487" t="s">
        <v>515</v>
      </c>
      <c r="L112" s="487" t="s">
        <v>516</v>
      </c>
      <c r="M112" s="487" t="s">
        <v>510</v>
      </c>
      <c r="N112" s="487" t="s">
        <v>508</v>
      </c>
      <c r="O112" s="487" t="s">
        <v>488</v>
      </c>
      <c r="P112" s="561" t="s">
        <v>489</v>
      </c>
      <c r="Q112" s="562"/>
    </row>
    <row r="113" spans="2:17" x14ac:dyDescent="0.2">
      <c r="B113" s="482"/>
      <c r="C113" s="387"/>
      <c r="D113" s="387"/>
      <c r="E113" s="366" t="str">
        <f>IF(D113="","",F113/D113)</f>
        <v/>
      </c>
      <c r="F113" s="387"/>
      <c r="G113" s="388"/>
      <c r="H113" s="388"/>
      <c r="I113" s="387"/>
      <c r="J113" s="367" t="str">
        <f>IF(OR(F113="",F113=0),"",
IF(E113&gt;100%,"Fehler",
ROUND(1664/39.8*IF(D113&lt;39.8,D113*E113,F113)/365*(H113-G113),2)))</f>
        <v/>
      </c>
      <c r="K113" s="462"/>
      <c r="L113" s="462"/>
      <c r="M113" s="463"/>
      <c r="N113" s="537"/>
      <c r="O113" s="537"/>
      <c r="P113" s="555"/>
      <c r="Q113" s="556"/>
    </row>
    <row r="114" spans="2:17" x14ac:dyDescent="0.2">
      <c r="B114" s="482"/>
      <c r="C114" s="482"/>
      <c r="D114" s="482"/>
      <c r="E114" s="366" t="str">
        <f t="shared" ref="E114:E132" si="4">IF(D114="","",F114/D114)</f>
        <v/>
      </c>
      <c r="F114" s="482"/>
      <c r="G114" s="388"/>
      <c r="H114" s="388"/>
      <c r="I114" s="482"/>
      <c r="J114" s="367" t="str">
        <f t="shared" ref="J114:J132" si="5">IF(OR(F114="",F114=0),"",
IF(E114&gt;100%,"Fehler",
ROUND(1664/39.8*IF(D114&lt;39.8,D114*E114,F114)/365*(H114-G114),2)))</f>
        <v/>
      </c>
      <c r="K114" s="464"/>
      <c r="L114" s="464"/>
      <c r="M114" s="465"/>
      <c r="N114" s="537"/>
      <c r="O114" s="537"/>
      <c r="P114" s="555"/>
      <c r="Q114" s="556"/>
    </row>
    <row r="115" spans="2:17" x14ac:dyDescent="0.2">
      <c r="B115" s="482"/>
      <c r="C115" s="482"/>
      <c r="D115" s="482"/>
      <c r="E115" s="366" t="str">
        <f t="shared" si="4"/>
        <v/>
      </c>
      <c r="F115" s="482"/>
      <c r="G115" s="388"/>
      <c r="H115" s="388"/>
      <c r="I115" s="482"/>
      <c r="J115" s="367" t="str">
        <f t="shared" si="5"/>
        <v/>
      </c>
      <c r="K115" s="464"/>
      <c r="L115" s="464"/>
      <c r="M115" s="465"/>
      <c r="N115" s="537"/>
      <c r="O115" s="537"/>
      <c r="P115" s="555"/>
      <c r="Q115" s="556"/>
    </row>
    <row r="116" spans="2:17" x14ac:dyDescent="0.2">
      <c r="B116" s="482"/>
      <c r="C116" s="482"/>
      <c r="D116" s="482"/>
      <c r="E116" s="366" t="str">
        <f t="shared" si="4"/>
        <v/>
      </c>
      <c r="F116" s="482"/>
      <c r="G116" s="388"/>
      <c r="H116" s="388"/>
      <c r="I116" s="482"/>
      <c r="J116" s="367" t="str">
        <f t="shared" si="5"/>
        <v/>
      </c>
      <c r="K116" s="464"/>
      <c r="L116" s="464"/>
      <c r="M116" s="465"/>
      <c r="N116" s="537"/>
      <c r="O116" s="537"/>
      <c r="P116" s="555"/>
      <c r="Q116" s="556"/>
    </row>
    <row r="117" spans="2:17" x14ac:dyDescent="0.2">
      <c r="B117" s="482"/>
      <c r="C117" s="482"/>
      <c r="D117" s="482"/>
      <c r="E117" s="366" t="str">
        <f t="shared" si="4"/>
        <v/>
      </c>
      <c r="F117" s="482"/>
      <c r="G117" s="388"/>
      <c r="H117" s="388"/>
      <c r="I117" s="482"/>
      <c r="J117" s="367" t="str">
        <f t="shared" si="5"/>
        <v/>
      </c>
      <c r="K117" s="464"/>
      <c r="L117" s="464"/>
      <c r="M117" s="465"/>
      <c r="N117" s="537"/>
      <c r="O117" s="537"/>
      <c r="P117" s="555"/>
      <c r="Q117" s="556"/>
    </row>
    <row r="118" spans="2:17" x14ac:dyDescent="0.2">
      <c r="B118" s="482"/>
      <c r="C118" s="482"/>
      <c r="D118" s="482"/>
      <c r="E118" s="366" t="str">
        <f t="shared" si="4"/>
        <v/>
      </c>
      <c r="F118" s="482"/>
      <c r="G118" s="388"/>
      <c r="H118" s="388"/>
      <c r="I118" s="482"/>
      <c r="J118" s="367" t="str">
        <f t="shared" si="5"/>
        <v/>
      </c>
      <c r="K118" s="464"/>
      <c r="L118" s="464"/>
      <c r="M118" s="465"/>
      <c r="N118" s="537"/>
      <c r="O118" s="537"/>
      <c r="P118" s="555"/>
      <c r="Q118" s="556"/>
    </row>
    <row r="119" spans="2:17" x14ac:dyDescent="0.2">
      <c r="B119" s="482"/>
      <c r="C119" s="482"/>
      <c r="D119" s="482"/>
      <c r="E119" s="366" t="str">
        <f t="shared" si="4"/>
        <v/>
      </c>
      <c r="F119" s="482"/>
      <c r="G119" s="388"/>
      <c r="H119" s="388"/>
      <c r="I119" s="482"/>
      <c r="J119" s="367" t="str">
        <f t="shared" si="5"/>
        <v/>
      </c>
      <c r="K119" s="464"/>
      <c r="L119" s="464"/>
      <c r="M119" s="465"/>
      <c r="N119" s="537"/>
      <c r="O119" s="537"/>
      <c r="P119" s="555"/>
      <c r="Q119" s="556"/>
    </row>
    <row r="120" spans="2:17" x14ac:dyDescent="0.2">
      <c r="B120" s="482"/>
      <c r="C120" s="482"/>
      <c r="D120" s="482"/>
      <c r="E120" s="366" t="str">
        <f t="shared" si="4"/>
        <v/>
      </c>
      <c r="F120" s="482"/>
      <c r="G120" s="388"/>
      <c r="H120" s="388"/>
      <c r="I120" s="482"/>
      <c r="J120" s="367" t="str">
        <f t="shared" si="5"/>
        <v/>
      </c>
      <c r="K120" s="464"/>
      <c r="L120" s="464"/>
      <c r="M120" s="465"/>
      <c r="N120" s="537"/>
      <c r="O120" s="537"/>
      <c r="P120" s="555"/>
      <c r="Q120" s="556"/>
    </row>
    <row r="121" spans="2:17" x14ac:dyDescent="0.2">
      <c r="B121" s="482"/>
      <c r="C121" s="482"/>
      <c r="D121" s="482"/>
      <c r="E121" s="366" t="str">
        <f t="shared" si="4"/>
        <v/>
      </c>
      <c r="F121" s="482"/>
      <c r="G121" s="388"/>
      <c r="H121" s="388"/>
      <c r="I121" s="482"/>
      <c r="J121" s="367" t="str">
        <f t="shared" si="5"/>
        <v/>
      </c>
      <c r="K121" s="464"/>
      <c r="L121" s="464"/>
      <c r="M121" s="465"/>
      <c r="N121" s="537"/>
      <c r="O121" s="537"/>
      <c r="P121" s="555"/>
      <c r="Q121" s="556"/>
    </row>
    <row r="122" spans="2:17" x14ac:dyDescent="0.2">
      <c r="B122" s="482"/>
      <c r="C122" s="482"/>
      <c r="D122" s="482"/>
      <c r="E122" s="366" t="str">
        <f t="shared" si="4"/>
        <v/>
      </c>
      <c r="F122" s="482"/>
      <c r="G122" s="388"/>
      <c r="H122" s="388"/>
      <c r="I122" s="482"/>
      <c r="J122" s="367" t="str">
        <f t="shared" si="5"/>
        <v/>
      </c>
      <c r="K122" s="464"/>
      <c r="L122" s="464"/>
      <c r="M122" s="465"/>
      <c r="N122" s="537"/>
      <c r="O122" s="537"/>
      <c r="P122" s="555"/>
      <c r="Q122" s="556"/>
    </row>
    <row r="123" spans="2:17" x14ac:dyDescent="0.2">
      <c r="B123" s="482"/>
      <c r="C123" s="482"/>
      <c r="D123" s="482"/>
      <c r="E123" s="366" t="str">
        <f t="shared" si="4"/>
        <v/>
      </c>
      <c r="F123" s="482"/>
      <c r="G123" s="388"/>
      <c r="H123" s="388"/>
      <c r="I123" s="482"/>
      <c r="J123" s="367" t="str">
        <f t="shared" si="5"/>
        <v/>
      </c>
      <c r="K123" s="464"/>
      <c r="L123" s="464"/>
      <c r="M123" s="465"/>
      <c r="N123" s="537"/>
      <c r="O123" s="537"/>
      <c r="P123" s="555"/>
      <c r="Q123" s="556"/>
    </row>
    <row r="124" spans="2:17" x14ac:dyDescent="0.2">
      <c r="B124" s="482"/>
      <c r="C124" s="482"/>
      <c r="D124" s="482"/>
      <c r="E124" s="366" t="str">
        <f t="shared" si="4"/>
        <v/>
      </c>
      <c r="F124" s="482"/>
      <c r="G124" s="388"/>
      <c r="H124" s="388"/>
      <c r="I124" s="482"/>
      <c r="J124" s="367" t="str">
        <f t="shared" si="5"/>
        <v/>
      </c>
      <c r="K124" s="464"/>
      <c r="L124" s="464"/>
      <c r="M124" s="465"/>
      <c r="N124" s="537"/>
      <c r="O124" s="537"/>
      <c r="P124" s="555"/>
      <c r="Q124" s="556"/>
    </row>
    <row r="125" spans="2:17" x14ac:dyDescent="0.2">
      <c r="B125" s="482"/>
      <c r="C125" s="482"/>
      <c r="D125" s="482"/>
      <c r="E125" s="366" t="str">
        <f t="shared" si="4"/>
        <v/>
      </c>
      <c r="F125" s="482"/>
      <c r="G125" s="388"/>
      <c r="H125" s="388"/>
      <c r="I125" s="482"/>
      <c r="J125" s="367" t="str">
        <f t="shared" si="5"/>
        <v/>
      </c>
      <c r="K125" s="464"/>
      <c r="L125" s="464"/>
      <c r="M125" s="465"/>
      <c r="N125" s="537"/>
      <c r="O125" s="537"/>
      <c r="P125" s="555"/>
      <c r="Q125" s="556"/>
    </row>
    <row r="126" spans="2:17" x14ac:dyDescent="0.2">
      <c r="B126" s="482"/>
      <c r="C126" s="482"/>
      <c r="D126" s="482"/>
      <c r="E126" s="366" t="str">
        <f t="shared" si="4"/>
        <v/>
      </c>
      <c r="F126" s="482"/>
      <c r="G126" s="388"/>
      <c r="H126" s="388"/>
      <c r="I126" s="482"/>
      <c r="J126" s="367" t="str">
        <f t="shared" si="5"/>
        <v/>
      </c>
      <c r="K126" s="464"/>
      <c r="L126" s="464"/>
      <c r="M126" s="465"/>
      <c r="N126" s="537"/>
      <c r="O126" s="537"/>
      <c r="P126" s="555"/>
      <c r="Q126" s="556"/>
    </row>
    <row r="127" spans="2:17" x14ac:dyDescent="0.2">
      <c r="B127" s="482"/>
      <c r="C127" s="482"/>
      <c r="D127" s="482"/>
      <c r="E127" s="366" t="str">
        <f t="shared" si="4"/>
        <v/>
      </c>
      <c r="F127" s="482"/>
      <c r="G127" s="388"/>
      <c r="H127" s="388"/>
      <c r="I127" s="482"/>
      <c r="J127" s="367" t="str">
        <f t="shared" si="5"/>
        <v/>
      </c>
      <c r="K127" s="464"/>
      <c r="L127" s="464"/>
      <c r="M127" s="465"/>
      <c r="N127" s="537"/>
      <c r="O127" s="537"/>
      <c r="P127" s="555"/>
      <c r="Q127" s="556"/>
    </row>
    <row r="128" spans="2:17" x14ac:dyDescent="0.2">
      <c r="B128" s="482"/>
      <c r="C128" s="482"/>
      <c r="D128" s="482"/>
      <c r="E128" s="366" t="str">
        <f t="shared" si="4"/>
        <v/>
      </c>
      <c r="F128" s="482"/>
      <c r="G128" s="388"/>
      <c r="H128" s="388"/>
      <c r="I128" s="482"/>
      <c r="J128" s="367" t="str">
        <f t="shared" si="5"/>
        <v/>
      </c>
      <c r="K128" s="464"/>
      <c r="L128" s="464"/>
      <c r="M128" s="465"/>
      <c r="N128" s="537"/>
      <c r="O128" s="537"/>
      <c r="P128" s="555"/>
      <c r="Q128" s="556"/>
    </row>
    <row r="129" spans="2:17" x14ac:dyDescent="0.2">
      <c r="B129" s="482"/>
      <c r="C129" s="482"/>
      <c r="D129" s="482"/>
      <c r="E129" s="366" t="str">
        <f t="shared" si="4"/>
        <v/>
      </c>
      <c r="F129" s="482"/>
      <c r="G129" s="388"/>
      <c r="H129" s="388"/>
      <c r="I129" s="482"/>
      <c r="J129" s="367" t="str">
        <f t="shared" si="5"/>
        <v/>
      </c>
      <c r="K129" s="464"/>
      <c r="L129" s="464"/>
      <c r="M129" s="465"/>
      <c r="N129" s="537"/>
      <c r="O129" s="537"/>
      <c r="P129" s="555"/>
      <c r="Q129" s="556"/>
    </row>
    <row r="130" spans="2:17" x14ac:dyDescent="0.2">
      <c r="B130" s="482"/>
      <c r="C130" s="482"/>
      <c r="D130" s="482"/>
      <c r="E130" s="366" t="str">
        <f t="shared" si="4"/>
        <v/>
      </c>
      <c r="F130" s="482"/>
      <c r="G130" s="388"/>
      <c r="H130" s="388"/>
      <c r="I130" s="482"/>
      <c r="J130" s="367" t="str">
        <f t="shared" si="5"/>
        <v/>
      </c>
      <c r="K130" s="464"/>
      <c r="L130" s="464"/>
      <c r="M130" s="465"/>
      <c r="N130" s="537"/>
      <c r="O130" s="537"/>
      <c r="P130" s="555"/>
      <c r="Q130" s="556"/>
    </row>
    <row r="131" spans="2:17" x14ac:dyDescent="0.2">
      <c r="B131" s="482"/>
      <c r="C131" s="482"/>
      <c r="D131" s="482"/>
      <c r="E131" s="366" t="str">
        <f t="shared" si="4"/>
        <v/>
      </c>
      <c r="F131" s="482"/>
      <c r="G131" s="388"/>
      <c r="H131" s="388"/>
      <c r="I131" s="482"/>
      <c r="J131" s="367" t="str">
        <f t="shared" si="5"/>
        <v/>
      </c>
      <c r="K131" s="464"/>
      <c r="L131" s="464"/>
      <c r="M131" s="465"/>
      <c r="N131" s="537"/>
      <c r="O131" s="537"/>
      <c r="P131" s="555"/>
      <c r="Q131" s="556"/>
    </row>
    <row r="132" spans="2:17" x14ac:dyDescent="0.2">
      <c r="B132" s="482"/>
      <c r="C132" s="482"/>
      <c r="D132" s="482"/>
      <c r="E132" s="366" t="str">
        <f t="shared" si="4"/>
        <v/>
      </c>
      <c r="F132" s="482"/>
      <c r="G132" s="388"/>
      <c r="H132" s="388"/>
      <c r="I132" s="482"/>
      <c r="J132" s="367" t="str">
        <f t="shared" si="5"/>
        <v/>
      </c>
      <c r="K132" s="464"/>
      <c r="L132" s="464"/>
      <c r="M132" s="465"/>
      <c r="N132" s="537"/>
      <c r="O132" s="537"/>
      <c r="P132" s="555"/>
      <c r="Q132" s="556"/>
    </row>
    <row r="133" spans="2:17" x14ac:dyDescent="0.2">
      <c r="L133" s="368" t="s">
        <v>22</v>
      </c>
      <c r="M133" s="369">
        <f>SUM(M113:M132)</f>
        <v>0</v>
      </c>
      <c r="N133" s="410"/>
      <c r="O133" s="467"/>
    </row>
    <row r="135" spans="2:17" x14ac:dyDescent="0.2">
      <c r="J135" s="599"/>
      <c r="K135" s="599"/>
      <c r="L135" s="600"/>
      <c r="M135" s="600"/>
      <c r="N135" s="475"/>
    </row>
    <row r="138" spans="2:17" x14ac:dyDescent="0.2">
      <c r="L138" s="593" t="s">
        <v>469</v>
      </c>
      <c r="M138" s="593"/>
      <c r="N138" s="594">
        <f>SUM(O28,N60,F84,F105,M133)</f>
        <v>0</v>
      </c>
      <c r="O138" s="594"/>
    </row>
  </sheetData>
  <sheetProtection password="C497" sheet="1" selectLockedCells="1"/>
  <dataConsolidate/>
  <mergeCells count="128">
    <mergeCell ref="J21:K21"/>
    <mergeCell ref="J22:K22"/>
    <mergeCell ref="J23:K23"/>
    <mergeCell ref="J16:K16"/>
    <mergeCell ref="J17:K17"/>
    <mergeCell ref="J18:K18"/>
    <mergeCell ref="J19:K19"/>
    <mergeCell ref="J20:K20"/>
    <mergeCell ref="F55:G55"/>
    <mergeCell ref="H52:I52"/>
    <mergeCell ref="H53:I53"/>
    <mergeCell ref="H54:I54"/>
    <mergeCell ref="F54:G54"/>
    <mergeCell ref="F53:G53"/>
    <mergeCell ref="F52:G52"/>
    <mergeCell ref="H48:I48"/>
    <mergeCell ref="H49:I49"/>
    <mergeCell ref="H50:I50"/>
    <mergeCell ref="H51:I51"/>
    <mergeCell ref="J52:K52"/>
    <mergeCell ref="J53:K53"/>
    <mergeCell ref="J54:K54"/>
    <mergeCell ref="J55:K55"/>
    <mergeCell ref="J48:K48"/>
    <mergeCell ref="J7:K7"/>
    <mergeCell ref="J8:K8"/>
    <mergeCell ref="J9:K9"/>
    <mergeCell ref="J10:K10"/>
    <mergeCell ref="J11:K11"/>
    <mergeCell ref="J12:K12"/>
    <mergeCell ref="J13:K13"/>
    <mergeCell ref="J14:K14"/>
    <mergeCell ref="J15:K15"/>
    <mergeCell ref="H44:I44"/>
    <mergeCell ref="H45:I45"/>
    <mergeCell ref="H46:I46"/>
    <mergeCell ref="H47:I47"/>
    <mergeCell ref="J25:K25"/>
    <mergeCell ref="J135:K135"/>
    <mergeCell ref="L135:M135"/>
    <mergeCell ref="J24:K24"/>
    <mergeCell ref="F44:G44"/>
    <mergeCell ref="F45:G45"/>
    <mergeCell ref="J26:K26"/>
    <mergeCell ref="J27:K27"/>
    <mergeCell ref="F43:G43"/>
    <mergeCell ref="J43:K43"/>
    <mergeCell ref="H43:I43"/>
    <mergeCell ref="B30:R30"/>
    <mergeCell ref="B31:R37"/>
    <mergeCell ref="J44:K44"/>
    <mergeCell ref="J45:K45"/>
    <mergeCell ref="B104:C104"/>
    <mergeCell ref="P131:Q131"/>
    <mergeCell ref="H73:M73"/>
    <mergeCell ref="H74:M84"/>
    <mergeCell ref="B98:C98"/>
    <mergeCell ref="L138:M138"/>
    <mergeCell ref="N138:O138"/>
    <mergeCell ref="F46:G46"/>
    <mergeCell ref="F47:G47"/>
    <mergeCell ref="F48:G48"/>
    <mergeCell ref="F49:G49"/>
    <mergeCell ref="F50:G50"/>
    <mergeCell ref="F51:G51"/>
    <mergeCell ref="F56:G56"/>
    <mergeCell ref="F58:G58"/>
    <mergeCell ref="F57:G57"/>
    <mergeCell ref="F59:G59"/>
    <mergeCell ref="J49:K49"/>
    <mergeCell ref="J50:K50"/>
    <mergeCell ref="J51:K51"/>
    <mergeCell ref="J59:K59"/>
    <mergeCell ref="H55:I55"/>
    <mergeCell ref="H56:I56"/>
    <mergeCell ref="H57:I57"/>
    <mergeCell ref="J56:K56"/>
    <mergeCell ref="J57:K57"/>
    <mergeCell ref="J58:K58"/>
    <mergeCell ref="J46:K46"/>
    <mergeCell ref="J47:K47"/>
    <mergeCell ref="H58:I58"/>
    <mergeCell ref="H59:I59"/>
    <mergeCell ref="P119:Q119"/>
    <mergeCell ref="P120:Q120"/>
    <mergeCell ref="P121:Q121"/>
    <mergeCell ref="B62:N62"/>
    <mergeCell ref="B63:N67"/>
    <mergeCell ref="B95:C95"/>
    <mergeCell ref="B96:C96"/>
    <mergeCell ref="B97:C97"/>
    <mergeCell ref="B89:C89"/>
    <mergeCell ref="D76:E76"/>
    <mergeCell ref="D77:E77"/>
    <mergeCell ref="D78:E78"/>
    <mergeCell ref="D79:E79"/>
    <mergeCell ref="D81:E81"/>
    <mergeCell ref="D82:E82"/>
    <mergeCell ref="B99:C99"/>
    <mergeCell ref="B100:C100"/>
    <mergeCell ref="B101:C101"/>
    <mergeCell ref="B92:C92"/>
    <mergeCell ref="B93:C93"/>
    <mergeCell ref="B94:C94"/>
    <mergeCell ref="D83:E83"/>
    <mergeCell ref="B102:C102"/>
    <mergeCell ref="B103:C103"/>
    <mergeCell ref="P115:Q115"/>
    <mergeCell ref="P116:Q116"/>
    <mergeCell ref="P117:Q117"/>
    <mergeCell ref="P118:Q118"/>
    <mergeCell ref="H89:M89"/>
    <mergeCell ref="P112:Q112"/>
    <mergeCell ref="P113:Q113"/>
    <mergeCell ref="P114:Q114"/>
    <mergeCell ref="H90:M105"/>
    <mergeCell ref="B90:C90"/>
    <mergeCell ref="B91:C91"/>
    <mergeCell ref="P132:Q132"/>
    <mergeCell ref="P122:Q122"/>
    <mergeCell ref="P123:Q123"/>
    <mergeCell ref="P124:Q124"/>
    <mergeCell ref="P125:Q125"/>
    <mergeCell ref="P126:Q126"/>
    <mergeCell ref="P127:Q127"/>
    <mergeCell ref="P128:Q128"/>
    <mergeCell ref="P129:Q129"/>
    <mergeCell ref="P130:Q130"/>
  </mergeCells>
  <phoneticPr fontId="35" type="noConversion"/>
  <pageMargins left="0.70866141732283472" right="0.70866141732283472" top="0.78740157480314965" bottom="0.78740157480314965" header="0.31496062992125984" footer="0.31496062992125984"/>
  <pageSetup paperSize="9" scale="46" fitToHeight="2" orientation="landscape" r:id="rId1"/>
  <headerFooter>
    <oddFooter>&amp;L&amp;8Investitions- und Förderbank Niedersachsen - NBank
Günther-Wagner-Allee 12 - 16 
30177 Hannover
Telefon: 0511.30031-333  Telefax: 0511.30031-11333  beratung@nbank.de  www.nbank.de&amp;R&amp;8Erläuterungen zum Finanzierungsplan Version 1.0 (09.03.2016)</oddFooter>
  </headerFooter>
  <rowBreaks count="2" manualBreakCount="2">
    <brk id="39" max="17" man="1"/>
    <brk id="69" max="17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112">
        <x14:dataValidation type="date" allowBlank="1" showInputMessage="1" showErrorMessage="1" error="Datum muss im Projektzeitraum liegen!">
          <x14:formula1>
            <xm:f>'Allgemeine Angaben'!E25</xm:f>
          </x14:formula1>
          <x14:formula2>
            <xm:f>'Allgemeine Angaben'!H25</xm:f>
          </x14:formula2>
          <xm:sqref>G8</xm:sqref>
        </x14:dataValidation>
        <x14:dataValidation type="date" allowBlank="1" showInputMessage="1" showErrorMessage="1" error="Einsatzende darf nicht vor Einsatzbeginn liegen bzw. Einsatzende muss im Projektzeitraum liegen!">
          <x14:formula1>
            <xm:f>G8</xm:f>
          </x14:formula1>
          <x14:formula2>
            <xm:f>'Allgemeine Angaben'!H25</xm:f>
          </x14:formula2>
          <xm:sqref>H8</xm:sqref>
        </x14:dataValidation>
        <x14:dataValidation type="date" allowBlank="1" showInputMessage="1" showErrorMessage="1" error="Datum muss im Projektzeitraum liegen!">
          <x14:formula1>
            <xm:f>'Allgemeine Angaben'!E25</xm:f>
          </x14:formula1>
          <x14:formula2>
            <xm:f>'Allgemeine Angaben'!H25</xm:f>
          </x14:formula2>
          <xm:sqref>G9</xm:sqref>
        </x14:dataValidation>
        <x14:dataValidation type="date" allowBlank="1" showInputMessage="1" showErrorMessage="1" error="Einsatzende darf nicht vor Einsatzbeginn liegen bzw. Einsatzende muss im Projektzeitraum liegen!">
          <x14:formula1>
            <xm:f>G9</xm:f>
          </x14:formula1>
          <x14:formula2>
            <xm:f>'Allgemeine Angaben'!H25</xm:f>
          </x14:formula2>
          <xm:sqref>H9</xm:sqref>
        </x14:dataValidation>
        <x14:dataValidation type="date" allowBlank="1" showInputMessage="1" showErrorMessage="1" error="Datum muss im Projektzeitraum liegen!">
          <x14:formula1>
            <xm:f>'Allgemeine Angaben'!E25</xm:f>
          </x14:formula1>
          <x14:formula2>
            <xm:f>'Allgemeine Angaben'!H25</xm:f>
          </x14:formula2>
          <xm:sqref>G10</xm:sqref>
        </x14:dataValidation>
        <x14:dataValidation type="date" allowBlank="1" showInputMessage="1" showErrorMessage="1" error="Datum muss im Projektzeitraum liegen!">
          <x14:formula1>
            <xm:f>'Allgemeine Angaben'!E25</xm:f>
          </x14:formula1>
          <x14:formula2>
            <xm:f>'Allgemeine Angaben'!H25</xm:f>
          </x14:formula2>
          <xm:sqref>G11</xm:sqref>
        </x14:dataValidation>
        <x14:dataValidation type="date" allowBlank="1" showInputMessage="1" showErrorMessage="1" error="Datum muss im Projektzeitraum liegen!">
          <x14:formula1>
            <xm:f>'Allgemeine Angaben'!E25</xm:f>
          </x14:formula1>
          <x14:formula2>
            <xm:f>'Allgemeine Angaben'!H25</xm:f>
          </x14:formula2>
          <xm:sqref>G12</xm:sqref>
        </x14:dataValidation>
        <x14:dataValidation type="date" allowBlank="1" showInputMessage="1" showErrorMessage="1" error="Datum muss im Projektzeitraum liegen!">
          <x14:formula1>
            <xm:f>'Allgemeine Angaben'!E25</xm:f>
          </x14:formula1>
          <x14:formula2>
            <xm:f>'Allgemeine Angaben'!H25</xm:f>
          </x14:formula2>
          <xm:sqref>G13</xm:sqref>
        </x14:dataValidation>
        <x14:dataValidation type="date" allowBlank="1" showInputMessage="1" showErrorMessage="1" error="Datum muss im Projektzeitraum liegen!">
          <x14:formula1>
            <xm:f>'Allgemeine Angaben'!E25</xm:f>
          </x14:formula1>
          <x14:formula2>
            <xm:f>'Allgemeine Angaben'!H25</xm:f>
          </x14:formula2>
          <xm:sqref>G14</xm:sqref>
        </x14:dataValidation>
        <x14:dataValidation type="date" allowBlank="1" showInputMessage="1" showErrorMessage="1" error="Datum muss im Projektzeitraum liegen!">
          <x14:formula1>
            <xm:f>'Allgemeine Angaben'!E25</xm:f>
          </x14:formula1>
          <x14:formula2>
            <xm:f>'Allgemeine Angaben'!H25</xm:f>
          </x14:formula2>
          <xm:sqref>G15</xm:sqref>
        </x14:dataValidation>
        <x14:dataValidation type="date" allowBlank="1" showInputMessage="1" showErrorMessage="1" error="Datum muss im Projektzeitraum liegen!">
          <x14:formula1>
            <xm:f>'Allgemeine Angaben'!E25</xm:f>
          </x14:formula1>
          <x14:formula2>
            <xm:f>'Allgemeine Angaben'!H25</xm:f>
          </x14:formula2>
          <xm:sqref>G16</xm:sqref>
        </x14:dataValidation>
        <x14:dataValidation type="date" allowBlank="1" showInputMessage="1" showErrorMessage="1" error="Datum muss im Projektzeitraum liegen!">
          <x14:formula1>
            <xm:f>'Allgemeine Angaben'!E25</xm:f>
          </x14:formula1>
          <x14:formula2>
            <xm:f>'Allgemeine Angaben'!H25</xm:f>
          </x14:formula2>
          <xm:sqref>G17</xm:sqref>
        </x14:dataValidation>
        <x14:dataValidation type="date" allowBlank="1" showInputMessage="1" showErrorMessage="1" error="Datum muss im Projektzeitraum liegen!">
          <x14:formula1>
            <xm:f>'Allgemeine Angaben'!E25</xm:f>
          </x14:formula1>
          <x14:formula2>
            <xm:f>'Allgemeine Angaben'!H25</xm:f>
          </x14:formula2>
          <xm:sqref>G18</xm:sqref>
        </x14:dataValidation>
        <x14:dataValidation type="date" allowBlank="1" showInputMessage="1" showErrorMessage="1" error="Datum muss im Projektzeitraum liegen!">
          <x14:formula1>
            <xm:f>'Allgemeine Angaben'!E25</xm:f>
          </x14:formula1>
          <x14:formula2>
            <xm:f>'Allgemeine Angaben'!H25</xm:f>
          </x14:formula2>
          <xm:sqref>G19</xm:sqref>
        </x14:dataValidation>
        <x14:dataValidation type="date" allowBlank="1" showInputMessage="1" showErrorMessage="1" error="Datum muss im Projektzeitraum liegen!">
          <x14:formula1>
            <xm:f>'Allgemeine Angaben'!E25</xm:f>
          </x14:formula1>
          <x14:formula2>
            <xm:f>'Allgemeine Angaben'!H25</xm:f>
          </x14:formula2>
          <xm:sqref>G20</xm:sqref>
        </x14:dataValidation>
        <x14:dataValidation type="date" allowBlank="1" showInputMessage="1" showErrorMessage="1" error="Datum muss im Projektzeitraum liegen!">
          <x14:formula1>
            <xm:f>'Allgemeine Angaben'!E25</xm:f>
          </x14:formula1>
          <x14:formula2>
            <xm:f>'Allgemeine Angaben'!H25</xm:f>
          </x14:formula2>
          <xm:sqref>G21</xm:sqref>
        </x14:dataValidation>
        <x14:dataValidation type="date" allowBlank="1" showInputMessage="1" showErrorMessage="1" error="Datum muss im Projektzeitraum liegen!">
          <x14:formula1>
            <xm:f>'Allgemeine Angaben'!E25</xm:f>
          </x14:formula1>
          <x14:formula2>
            <xm:f>'Allgemeine Angaben'!H25</xm:f>
          </x14:formula2>
          <xm:sqref>G22</xm:sqref>
        </x14:dataValidation>
        <x14:dataValidation type="date" allowBlank="1" showInputMessage="1" showErrorMessage="1" error="Datum muss im Projektzeitraum liegen!">
          <x14:formula1>
            <xm:f>'Allgemeine Angaben'!E25</xm:f>
          </x14:formula1>
          <x14:formula2>
            <xm:f>'Allgemeine Angaben'!H25</xm:f>
          </x14:formula2>
          <xm:sqref>G23</xm:sqref>
        </x14:dataValidation>
        <x14:dataValidation type="date" allowBlank="1" showInputMessage="1" showErrorMessage="1" error="Datum muss im Projektzeitraum liegen!">
          <x14:formula1>
            <xm:f>'Allgemeine Angaben'!E25</xm:f>
          </x14:formula1>
          <x14:formula2>
            <xm:f>'Allgemeine Angaben'!H25</xm:f>
          </x14:formula2>
          <xm:sqref>G24</xm:sqref>
        </x14:dataValidation>
        <x14:dataValidation type="date" allowBlank="1" showInputMessage="1" showErrorMessage="1" error="Datum muss im Projektzeitraum liegen!">
          <x14:formula1>
            <xm:f>'Allgemeine Angaben'!E25</xm:f>
          </x14:formula1>
          <x14:formula2>
            <xm:f>'Allgemeine Angaben'!H25</xm:f>
          </x14:formula2>
          <xm:sqref>G25</xm:sqref>
        </x14:dataValidation>
        <x14:dataValidation type="date" allowBlank="1" showInputMessage="1" showErrorMessage="1" error="Datum muss im Projektzeitraum liegen!">
          <x14:formula1>
            <xm:f>'Allgemeine Angaben'!E25</xm:f>
          </x14:formula1>
          <x14:formula2>
            <xm:f>'Allgemeine Angaben'!H25</xm:f>
          </x14:formula2>
          <xm:sqref>G26</xm:sqref>
        </x14:dataValidation>
        <x14:dataValidation type="date" allowBlank="1" showInputMessage="1" showErrorMessage="1" error="Datum muss im Projektzeitraum liegen!">
          <x14:formula1>
            <xm:f>'Allgemeine Angaben'!E25</xm:f>
          </x14:formula1>
          <x14:formula2>
            <xm:f>'Allgemeine Angaben'!H25</xm:f>
          </x14:formula2>
          <xm:sqref>G27</xm:sqref>
        </x14:dataValidation>
        <x14:dataValidation type="date" allowBlank="1" showInputMessage="1" showErrorMessage="1" error="Einsatzende darf nicht vor Einsatzbeginn liegen bzw. Einsatzende muss im Projektzeitraum liegen!">
          <x14:formula1>
            <xm:f>G10</xm:f>
          </x14:formula1>
          <x14:formula2>
            <xm:f>'Allgemeine Angaben'!H25</xm:f>
          </x14:formula2>
          <xm:sqref>H10</xm:sqref>
        </x14:dataValidation>
        <x14:dataValidation type="date" allowBlank="1" showInputMessage="1" showErrorMessage="1" error="Einsatzende darf nicht vor Einsatzbeginn liegen bzw. Einsatzende muss im Projektzeitraum liegen!">
          <x14:formula1>
            <xm:f>G11</xm:f>
          </x14:formula1>
          <x14:formula2>
            <xm:f>'Allgemeine Angaben'!H25</xm:f>
          </x14:formula2>
          <xm:sqref>H11</xm:sqref>
        </x14:dataValidation>
        <x14:dataValidation type="date" allowBlank="1" showInputMessage="1" showErrorMessage="1" error="Einsatzende darf nicht vor Einsatzbeginn liegen bzw. Einsatzende muss im Projektzeitraum liegen!">
          <x14:formula1>
            <xm:f>G12</xm:f>
          </x14:formula1>
          <x14:formula2>
            <xm:f>'Allgemeine Angaben'!H25</xm:f>
          </x14:formula2>
          <xm:sqref>H12</xm:sqref>
        </x14:dataValidation>
        <x14:dataValidation type="date" allowBlank="1" showInputMessage="1" showErrorMessage="1" error="Einsatzende darf nicht vor Einsatzbeginn liegen bzw. Einsatzende muss im Projektzeitraum liegen!">
          <x14:formula1>
            <xm:f>G13</xm:f>
          </x14:formula1>
          <x14:formula2>
            <xm:f>'Allgemeine Angaben'!H25</xm:f>
          </x14:formula2>
          <xm:sqref>H13</xm:sqref>
        </x14:dataValidation>
        <x14:dataValidation type="date" allowBlank="1" showInputMessage="1" showErrorMessage="1" error="Einsatzende darf nicht vor Einsatzbeginn liegen bzw. Einsatzende muss im Projektzeitraum liegen!">
          <x14:formula1>
            <xm:f>G14</xm:f>
          </x14:formula1>
          <x14:formula2>
            <xm:f>'Allgemeine Angaben'!H25</xm:f>
          </x14:formula2>
          <xm:sqref>H14</xm:sqref>
        </x14:dataValidation>
        <x14:dataValidation type="date" allowBlank="1" showInputMessage="1" showErrorMessage="1" error="Einsatzende darf nicht vor Einsatzbeginn liegen bzw. Einsatzende muss im Projektzeitraum liegen!">
          <x14:formula1>
            <xm:f>G15</xm:f>
          </x14:formula1>
          <x14:formula2>
            <xm:f>'Allgemeine Angaben'!H25</xm:f>
          </x14:formula2>
          <xm:sqref>H15</xm:sqref>
        </x14:dataValidation>
        <x14:dataValidation type="date" allowBlank="1" showInputMessage="1" showErrorMessage="1" error="Einsatzende darf nicht vor Einsatzbeginn liegen bzw. Einsatzende muss im Projektzeitraum liegen!">
          <x14:formula1>
            <xm:f>G16</xm:f>
          </x14:formula1>
          <x14:formula2>
            <xm:f>'Allgemeine Angaben'!H25</xm:f>
          </x14:formula2>
          <xm:sqref>H16</xm:sqref>
        </x14:dataValidation>
        <x14:dataValidation type="date" allowBlank="1" showInputMessage="1" showErrorMessage="1" error="Einsatzende darf nicht vor Einsatzbeginn liegen bzw. Einsatzende muss im Projektzeitraum liegen!">
          <x14:formula1>
            <xm:f>G17</xm:f>
          </x14:formula1>
          <x14:formula2>
            <xm:f>'Allgemeine Angaben'!H25</xm:f>
          </x14:formula2>
          <xm:sqref>H17</xm:sqref>
        </x14:dataValidation>
        <x14:dataValidation type="date" allowBlank="1" showInputMessage="1" showErrorMessage="1" error="Einsatzende darf nicht vor Einsatzbeginn liegen bzw. Einsatzende muss im Projektzeitraum liegen!">
          <x14:formula1>
            <xm:f>G18</xm:f>
          </x14:formula1>
          <x14:formula2>
            <xm:f>'Allgemeine Angaben'!H25</xm:f>
          </x14:formula2>
          <xm:sqref>H18</xm:sqref>
        </x14:dataValidation>
        <x14:dataValidation type="date" allowBlank="1" showInputMessage="1" showErrorMessage="1" error="Einsatzende darf nicht vor Einsatzbeginn liegen bzw. Einsatzende muss im Projektzeitraum liegen!">
          <x14:formula1>
            <xm:f>G19</xm:f>
          </x14:formula1>
          <x14:formula2>
            <xm:f>'Allgemeine Angaben'!H25</xm:f>
          </x14:formula2>
          <xm:sqref>H19</xm:sqref>
        </x14:dataValidation>
        <x14:dataValidation type="date" allowBlank="1" showInputMessage="1" showErrorMessage="1" error="Einsatzende darf nicht vor Einsatzbeginn liegen bzw. Einsatzende muss im Projektzeitraum liegen!">
          <x14:formula1>
            <xm:f>G20</xm:f>
          </x14:formula1>
          <x14:formula2>
            <xm:f>'Allgemeine Angaben'!H25</xm:f>
          </x14:formula2>
          <xm:sqref>H20</xm:sqref>
        </x14:dataValidation>
        <x14:dataValidation type="date" allowBlank="1" showInputMessage="1" showErrorMessage="1" error="Einsatzende darf nicht vor Einsatzbeginn liegen bzw. Einsatzende muss im Projektzeitraum liegen!">
          <x14:formula1>
            <xm:f>G21</xm:f>
          </x14:formula1>
          <x14:formula2>
            <xm:f>'Allgemeine Angaben'!H25</xm:f>
          </x14:formula2>
          <xm:sqref>H21</xm:sqref>
        </x14:dataValidation>
        <x14:dataValidation type="date" allowBlank="1" showInputMessage="1" showErrorMessage="1" error="Einsatzende darf nicht vor Einsatzbeginn liegen bzw. Einsatzende muss im Projektzeitraum liegen!">
          <x14:formula1>
            <xm:f>G22</xm:f>
          </x14:formula1>
          <x14:formula2>
            <xm:f>'Allgemeine Angaben'!H25</xm:f>
          </x14:formula2>
          <xm:sqref>H22</xm:sqref>
        </x14:dataValidation>
        <x14:dataValidation type="date" allowBlank="1" showInputMessage="1" showErrorMessage="1" error="Einsatzende darf nicht vor Einsatzbeginn liegen bzw. Einsatzende muss im Projektzeitraum liegen!">
          <x14:formula1>
            <xm:f>G23</xm:f>
          </x14:formula1>
          <x14:formula2>
            <xm:f>'Allgemeine Angaben'!H25</xm:f>
          </x14:formula2>
          <xm:sqref>H23</xm:sqref>
        </x14:dataValidation>
        <x14:dataValidation type="date" allowBlank="1" showInputMessage="1" showErrorMessage="1" error="Einsatzende darf nicht vor Einsatzbeginn liegen bzw. Einsatzende muss im Projektzeitraum liegen!">
          <x14:formula1>
            <xm:f>G24</xm:f>
          </x14:formula1>
          <x14:formula2>
            <xm:f>'Allgemeine Angaben'!H25</xm:f>
          </x14:formula2>
          <xm:sqref>H24</xm:sqref>
        </x14:dataValidation>
        <x14:dataValidation type="date" allowBlank="1" showInputMessage="1" showErrorMessage="1" error="Einsatzende darf nicht vor Einsatzbeginn liegen bzw. Einsatzende muss im Projektzeitraum liegen!">
          <x14:formula1>
            <xm:f>G25</xm:f>
          </x14:formula1>
          <x14:formula2>
            <xm:f>'Allgemeine Angaben'!H25</xm:f>
          </x14:formula2>
          <xm:sqref>H25</xm:sqref>
        </x14:dataValidation>
        <x14:dataValidation type="date" allowBlank="1" showInputMessage="1" showErrorMessage="1" error="Einsatzende darf nicht vor Einsatzbeginn liegen bzw. Einsatzende muss im Projektzeitraum liegen!">
          <x14:formula1>
            <xm:f>G26</xm:f>
          </x14:formula1>
          <x14:formula2>
            <xm:f>'Allgemeine Angaben'!H25</xm:f>
          </x14:formula2>
          <xm:sqref>H26</xm:sqref>
        </x14:dataValidation>
        <x14:dataValidation type="date" allowBlank="1" showInputMessage="1" showErrorMessage="1" error="Einsatzende darf nicht vor Einsatzbeginn liegen bzw. Einsatzende muss im Projektzeitraum liegen!">
          <x14:formula1>
            <xm:f>G27</xm:f>
          </x14:formula1>
          <x14:formula2>
            <xm:f>'Allgemeine Angaben'!H25</xm:f>
          </x14:formula2>
          <xm:sqref>H27</xm:sqref>
        </x14:dataValidation>
        <x14:dataValidation type="date" allowBlank="1" showInputMessage="1" showErrorMessage="1" error="Datum muss im Projektzeitraum liegen!">
          <x14:formula1>
            <xm:f>'Allgemeine Angaben'!E25</xm:f>
          </x14:formula1>
          <x14:formula2>
            <xm:f>'Allgemeine Angaben'!H25</xm:f>
          </x14:formula2>
          <xm:sqref>D44</xm:sqref>
        </x14:dataValidation>
        <x14:dataValidation type="date" allowBlank="1" showInputMessage="1" showErrorMessage="1" error="Einsatzende darf nicht vor Einsatzbeginn liegen bzw. Einsatzende muss im Projektzeitraum liegen!">
          <x14:formula1>
            <xm:f>D44</xm:f>
          </x14:formula1>
          <x14:formula2>
            <xm:f>'Allgemeine Angaben'!H25</xm:f>
          </x14:formula2>
          <xm:sqref>E44</xm:sqref>
        </x14:dataValidation>
        <x14:dataValidation type="date" allowBlank="1" showInputMessage="1" showErrorMessage="1" error="Datum muss im Projektzeitraum liegen!">
          <x14:formula1>
            <xm:f>'Allgemeine Angaben'!E25</xm:f>
          </x14:formula1>
          <x14:formula2>
            <xm:f>'Allgemeine Angaben'!H25</xm:f>
          </x14:formula2>
          <xm:sqref>D45</xm:sqref>
        </x14:dataValidation>
        <x14:dataValidation type="date" allowBlank="1" showInputMessage="1" showErrorMessage="1" error="Datum muss im Projektzeitraum liegen!">
          <x14:formula1>
            <xm:f>'Allgemeine Angaben'!E25</xm:f>
          </x14:formula1>
          <x14:formula2>
            <xm:f>'Allgemeine Angaben'!H25</xm:f>
          </x14:formula2>
          <xm:sqref>D46</xm:sqref>
        </x14:dataValidation>
        <x14:dataValidation type="date" allowBlank="1" showInputMessage="1" showErrorMessage="1" error="Datum muss im Projektzeitraum liegen!">
          <x14:formula1>
            <xm:f>'Allgemeine Angaben'!E25</xm:f>
          </x14:formula1>
          <x14:formula2>
            <xm:f>'Allgemeine Angaben'!H25</xm:f>
          </x14:formula2>
          <xm:sqref>D47</xm:sqref>
        </x14:dataValidation>
        <x14:dataValidation type="date" allowBlank="1" showInputMessage="1" showErrorMessage="1" error="Datum muss im Projektzeitraum liegen!">
          <x14:formula1>
            <xm:f>'Allgemeine Angaben'!E25</xm:f>
          </x14:formula1>
          <x14:formula2>
            <xm:f>'Allgemeine Angaben'!H25</xm:f>
          </x14:formula2>
          <xm:sqref>D48</xm:sqref>
        </x14:dataValidation>
        <x14:dataValidation type="date" allowBlank="1" showInputMessage="1" showErrorMessage="1" error="Datum muss im Projektzeitraum liegen!">
          <x14:formula1>
            <xm:f>'Allgemeine Angaben'!E25</xm:f>
          </x14:formula1>
          <x14:formula2>
            <xm:f>'Allgemeine Angaben'!H25</xm:f>
          </x14:formula2>
          <xm:sqref>D49</xm:sqref>
        </x14:dataValidation>
        <x14:dataValidation type="date" allowBlank="1" showInputMessage="1" showErrorMessage="1" error="Datum muss im Projektzeitraum liegen!">
          <x14:formula1>
            <xm:f>'Allgemeine Angaben'!E25</xm:f>
          </x14:formula1>
          <x14:formula2>
            <xm:f>'Allgemeine Angaben'!H25</xm:f>
          </x14:formula2>
          <xm:sqref>D50</xm:sqref>
        </x14:dataValidation>
        <x14:dataValidation type="date" allowBlank="1" showInputMessage="1" showErrorMessage="1" error="Datum muss im Projektzeitraum liegen!">
          <x14:formula1>
            <xm:f>'Allgemeine Angaben'!E25</xm:f>
          </x14:formula1>
          <x14:formula2>
            <xm:f>'Allgemeine Angaben'!H25</xm:f>
          </x14:formula2>
          <xm:sqref>D51</xm:sqref>
        </x14:dataValidation>
        <x14:dataValidation type="date" allowBlank="1" showInputMessage="1" showErrorMessage="1" error="Datum muss im Projektzeitraum liegen!">
          <x14:formula1>
            <xm:f>'Allgemeine Angaben'!E25</xm:f>
          </x14:formula1>
          <x14:formula2>
            <xm:f>'Allgemeine Angaben'!H25</xm:f>
          </x14:formula2>
          <xm:sqref>D52</xm:sqref>
        </x14:dataValidation>
        <x14:dataValidation type="date" allowBlank="1" showInputMessage="1" showErrorMessage="1" error="Datum muss im Projektzeitraum liegen!">
          <x14:formula1>
            <xm:f>'Allgemeine Angaben'!E25</xm:f>
          </x14:formula1>
          <x14:formula2>
            <xm:f>'Allgemeine Angaben'!H25</xm:f>
          </x14:formula2>
          <xm:sqref>D53</xm:sqref>
        </x14:dataValidation>
        <x14:dataValidation type="date" allowBlank="1" showInputMessage="1" showErrorMessage="1" error="Datum muss im Projektzeitraum liegen!">
          <x14:formula1>
            <xm:f>'Allgemeine Angaben'!E25</xm:f>
          </x14:formula1>
          <x14:formula2>
            <xm:f>'Allgemeine Angaben'!H25</xm:f>
          </x14:formula2>
          <xm:sqref>D54</xm:sqref>
        </x14:dataValidation>
        <x14:dataValidation type="date" allowBlank="1" showInputMessage="1" showErrorMessage="1" error="Datum muss im Projektzeitraum liegen!">
          <x14:formula1>
            <xm:f>'Allgemeine Angaben'!E25</xm:f>
          </x14:formula1>
          <x14:formula2>
            <xm:f>'Allgemeine Angaben'!H25</xm:f>
          </x14:formula2>
          <xm:sqref>D55</xm:sqref>
        </x14:dataValidation>
        <x14:dataValidation type="date" allowBlank="1" showInputMessage="1" showErrorMessage="1" error="Datum muss im Projektzeitraum liegen!">
          <x14:formula1>
            <xm:f>'Allgemeine Angaben'!E25</xm:f>
          </x14:formula1>
          <x14:formula2>
            <xm:f>'Allgemeine Angaben'!H25</xm:f>
          </x14:formula2>
          <xm:sqref>D56</xm:sqref>
        </x14:dataValidation>
        <x14:dataValidation type="date" allowBlank="1" showInputMessage="1" showErrorMessage="1" error="Datum muss im Projektzeitraum liegen!">
          <x14:formula1>
            <xm:f>'Allgemeine Angaben'!E25</xm:f>
          </x14:formula1>
          <x14:formula2>
            <xm:f>'Allgemeine Angaben'!H25</xm:f>
          </x14:formula2>
          <xm:sqref>D57</xm:sqref>
        </x14:dataValidation>
        <x14:dataValidation type="date" allowBlank="1" showInputMessage="1" showErrorMessage="1" error="Datum muss im Projektzeitraum liegen!">
          <x14:formula1>
            <xm:f>'Allgemeine Angaben'!E25</xm:f>
          </x14:formula1>
          <x14:formula2>
            <xm:f>'Allgemeine Angaben'!H25</xm:f>
          </x14:formula2>
          <xm:sqref>D58</xm:sqref>
        </x14:dataValidation>
        <x14:dataValidation type="date" allowBlank="1" showInputMessage="1" showErrorMessage="1" error="Datum muss im Projektzeitraum liegen!">
          <x14:formula1>
            <xm:f>'Allgemeine Angaben'!E25</xm:f>
          </x14:formula1>
          <x14:formula2>
            <xm:f>'Allgemeine Angaben'!H25</xm:f>
          </x14:formula2>
          <xm:sqref>D59</xm:sqref>
        </x14:dataValidation>
        <x14:dataValidation type="date" allowBlank="1" showInputMessage="1" showErrorMessage="1" error="Einsatzende darf nicht vor Einsatzbeginn liegen bzw. Einsatzende muss im Projektzeitraum liegen!">
          <x14:formula1>
            <xm:f>D45</xm:f>
          </x14:formula1>
          <x14:formula2>
            <xm:f>'Allgemeine Angaben'!H25</xm:f>
          </x14:formula2>
          <xm:sqref>E45</xm:sqref>
        </x14:dataValidation>
        <x14:dataValidation type="date" allowBlank="1" showInputMessage="1" showErrorMessage="1" error="Einsatzende darf nicht vor Einsatzbeginn liegen bzw. Einsatzende muss im Projektzeitraum liegen!">
          <x14:formula1>
            <xm:f>D46</xm:f>
          </x14:formula1>
          <x14:formula2>
            <xm:f>'Allgemeine Angaben'!H25</xm:f>
          </x14:formula2>
          <xm:sqref>E46</xm:sqref>
        </x14:dataValidation>
        <x14:dataValidation type="date" allowBlank="1" showInputMessage="1" showErrorMessage="1" error="Einsatzende darf nicht vor Einsatzbeginn liegen bzw. Einsatzende muss im Projektzeitraum liegen!">
          <x14:formula1>
            <xm:f>D47</xm:f>
          </x14:formula1>
          <x14:formula2>
            <xm:f>'Allgemeine Angaben'!H25</xm:f>
          </x14:formula2>
          <xm:sqref>E47</xm:sqref>
        </x14:dataValidation>
        <x14:dataValidation type="date" allowBlank="1" showInputMessage="1" showErrorMessage="1" error="Einsatzende darf nicht vor Einsatzbeginn liegen bzw. Einsatzende muss im Projektzeitraum liegen!">
          <x14:formula1>
            <xm:f>D48</xm:f>
          </x14:formula1>
          <x14:formula2>
            <xm:f>'Allgemeine Angaben'!H25</xm:f>
          </x14:formula2>
          <xm:sqref>E48</xm:sqref>
        </x14:dataValidation>
        <x14:dataValidation type="date" allowBlank="1" showInputMessage="1" showErrorMessage="1" error="Einsatzende darf nicht vor Einsatzbeginn liegen bzw. Einsatzende muss im Projektzeitraum liegen!">
          <x14:formula1>
            <xm:f>D49</xm:f>
          </x14:formula1>
          <x14:formula2>
            <xm:f>'Allgemeine Angaben'!H25</xm:f>
          </x14:formula2>
          <xm:sqref>E49</xm:sqref>
        </x14:dataValidation>
        <x14:dataValidation type="date" allowBlank="1" showInputMessage="1" showErrorMessage="1" error="Einsatzende darf nicht vor Einsatzbeginn liegen bzw. Einsatzende muss im Projektzeitraum liegen!">
          <x14:formula1>
            <xm:f>D50</xm:f>
          </x14:formula1>
          <x14:formula2>
            <xm:f>'Allgemeine Angaben'!H25</xm:f>
          </x14:formula2>
          <xm:sqref>E50</xm:sqref>
        </x14:dataValidation>
        <x14:dataValidation type="date" allowBlank="1" showInputMessage="1" showErrorMessage="1" error="Einsatzende darf nicht vor Einsatzbeginn liegen bzw. Einsatzende muss im Projektzeitraum liegen!">
          <x14:formula1>
            <xm:f>D51</xm:f>
          </x14:formula1>
          <x14:formula2>
            <xm:f>'Allgemeine Angaben'!H25</xm:f>
          </x14:formula2>
          <xm:sqref>E51</xm:sqref>
        </x14:dataValidation>
        <x14:dataValidation type="date" allowBlank="1" showInputMessage="1" showErrorMessage="1" error="Einsatzende darf nicht vor Einsatzbeginn liegen bzw. Einsatzende muss im Projektzeitraum liegen!">
          <x14:formula1>
            <xm:f>D52</xm:f>
          </x14:formula1>
          <x14:formula2>
            <xm:f>'Allgemeine Angaben'!H25</xm:f>
          </x14:formula2>
          <xm:sqref>E52</xm:sqref>
        </x14:dataValidation>
        <x14:dataValidation type="date" allowBlank="1" showInputMessage="1" showErrorMessage="1" error="Einsatzende darf nicht vor Einsatzbeginn liegen bzw. Einsatzende muss im Projektzeitraum liegen!">
          <x14:formula1>
            <xm:f>D53</xm:f>
          </x14:formula1>
          <x14:formula2>
            <xm:f>'Allgemeine Angaben'!H25</xm:f>
          </x14:formula2>
          <xm:sqref>E53</xm:sqref>
        </x14:dataValidation>
        <x14:dataValidation type="date" allowBlank="1" showInputMessage="1" showErrorMessage="1" error="Einsatzende darf nicht vor Einsatzbeginn liegen bzw. Einsatzende muss im Projektzeitraum liegen!">
          <x14:formula1>
            <xm:f>D54</xm:f>
          </x14:formula1>
          <x14:formula2>
            <xm:f>'Allgemeine Angaben'!H25</xm:f>
          </x14:formula2>
          <xm:sqref>E54</xm:sqref>
        </x14:dataValidation>
        <x14:dataValidation type="date" allowBlank="1" showInputMessage="1" showErrorMessage="1" error="Einsatzende darf nicht vor Einsatzbeginn liegen bzw. Einsatzende muss im Projektzeitraum liegen!">
          <x14:formula1>
            <xm:f>D55</xm:f>
          </x14:formula1>
          <x14:formula2>
            <xm:f>'Allgemeine Angaben'!H25</xm:f>
          </x14:formula2>
          <xm:sqref>E55</xm:sqref>
        </x14:dataValidation>
        <x14:dataValidation type="date" allowBlank="1" showInputMessage="1" showErrorMessage="1" error="Einsatzende darf nicht vor Einsatzbeginn liegen bzw. Einsatzende muss im Projektzeitraum liegen!">
          <x14:formula1>
            <xm:f>D56</xm:f>
          </x14:formula1>
          <x14:formula2>
            <xm:f>'Allgemeine Angaben'!H25</xm:f>
          </x14:formula2>
          <xm:sqref>E56</xm:sqref>
        </x14:dataValidation>
        <x14:dataValidation type="date" allowBlank="1" showInputMessage="1" showErrorMessage="1" error="Einsatzende darf nicht vor Einsatzbeginn liegen bzw. Einsatzende muss im Projektzeitraum liegen!">
          <x14:formula1>
            <xm:f>D57</xm:f>
          </x14:formula1>
          <x14:formula2>
            <xm:f>'Allgemeine Angaben'!H25</xm:f>
          </x14:formula2>
          <xm:sqref>E57</xm:sqref>
        </x14:dataValidation>
        <x14:dataValidation type="date" allowBlank="1" showInputMessage="1" showErrorMessage="1" error="Einsatzende darf nicht vor Einsatzbeginn liegen bzw. Einsatzende muss im Projektzeitraum liegen!">
          <x14:formula1>
            <xm:f>D58</xm:f>
          </x14:formula1>
          <x14:formula2>
            <xm:f>'Allgemeine Angaben'!H25</xm:f>
          </x14:formula2>
          <xm:sqref>E58</xm:sqref>
        </x14:dataValidation>
        <x14:dataValidation type="date" allowBlank="1" showInputMessage="1" showErrorMessage="1" error="Einsatzende darf nicht vor Einsatzbeginn liegen bzw. Einsatzende muss im Projektzeitraum liegen!">
          <x14:formula1>
            <xm:f>D59</xm:f>
          </x14:formula1>
          <x14:formula2>
            <xm:f>'Allgemeine Angaben'!H25</xm:f>
          </x14:formula2>
          <xm:sqref>E59</xm:sqref>
        </x14:dataValidation>
        <x14:dataValidation type="date" allowBlank="1" showInputMessage="1" showErrorMessage="1" error="Datum muss im Projektzeitraum liegen!">
          <x14:formula1>
            <xm:f>'Allgemeine Angaben'!E25</xm:f>
          </x14:formula1>
          <x14:formula2>
            <xm:f>'Allgemeine Angaben'!H25</xm:f>
          </x14:formula2>
          <xm:sqref>G113</xm:sqref>
        </x14:dataValidation>
        <x14:dataValidation type="date" allowBlank="1" showInputMessage="1" showErrorMessage="1" error="Datum muss im Projektzeitraum liegen!">
          <x14:formula1>
            <xm:f>'Allgemeine Angaben'!E25</xm:f>
          </x14:formula1>
          <x14:formula2>
            <xm:f>'Allgemeine Angaben'!H25</xm:f>
          </x14:formula2>
          <xm:sqref>G114</xm:sqref>
        </x14:dataValidation>
        <x14:dataValidation type="date" allowBlank="1" showInputMessage="1" showErrorMessage="1" error="Datum muss im Projektzeitraum liegen!">
          <x14:formula1>
            <xm:f>'Allgemeine Angaben'!E25</xm:f>
          </x14:formula1>
          <x14:formula2>
            <xm:f>'Allgemeine Angaben'!H25</xm:f>
          </x14:formula2>
          <xm:sqref>G115</xm:sqref>
        </x14:dataValidation>
        <x14:dataValidation type="date" allowBlank="1" showInputMessage="1" showErrorMessage="1" error="Datum muss im Projektzeitraum liegen!">
          <x14:formula1>
            <xm:f>'Allgemeine Angaben'!E25</xm:f>
          </x14:formula1>
          <x14:formula2>
            <xm:f>'Allgemeine Angaben'!H25</xm:f>
          </x14:formula2>
          <xm:sqref>G116</xm:sqref>
        </x14:dataValidation>
        <x14:dataValidation type="date" allowBlank="1" showInputMessage="1" showErrorMessage="1" error="Datum muss im Projektzeitraum liegen!">
          <x14:formula1>
            <xm:f>'Allgemeine Angaben'!E25</xm:f>
          </x14:formula1>
          <x14:formula2>
            <xm:f>'Allgemeine Angaben'!H25</xm:f>
          </x14:formula2>
          <xm:sqref>G117</xm:sqref>
        </x14:dataValidation>
        <x14:dataValidation type="date" allowBlank="1" showInputMessage="1" showErrorMessage="1" error="Datum muss im Projektzeitraum liegen!">
          <x14:formula1>
            <xm:f>'Allgemeine Angaben'!E25</xm:f>
          </x14:formula1>
          <x14:formula2>
            <xm:f>'Allgemeine Angaben'!H25</xm:f>
          </x14:formula2>
          <xm:sqref>G118</xm:sqref>
        </x14:dataValidation>
        <x14:dataValidation type="date" allowBlank="1" showInputMessage="1" showErrorMessage="1" error="Datum muss im Projektzeitraum liegen!">
          <x14:formula1>
            <xm:f>'Allgemeine Angaben'!E25</xm:f>
          </x14:formula1>
          <x14:formula2>
            <xm:f>'Allgemeine Angaben'!H25</xm:f>
          </x14:formula2>
          <xm:sqref>G119</xm:sqref>
        </x14:dataValidation>
        <x14:dataValidation type="date" allowBlank="1" showInputMessage="1" showErrorMessage="1" error="Datum muss im Projektzeitraum liegen!">
          <x14:formula1>
            <xm:f>'Allgemeine Angaben'!E25</xm:f>
          </x14:formula1>
          <x14:formula2>
            <xm:f>'Allgemeine Angaben'!H25</xm:f>
          </x14:formula2>
          <xm:sqref>G120</xm:sqref>
        </x14:dataValidation>
        <x14:dataValidation type="date" allowBlank="1" showInputMessage="1" showErrorMessage="1" error="Datum muss im Projektzeitraum liegen!">
          <x14:formula1>
            <xm:f>'Allgemeine Angaben'!E25</xm:f>
          </x14:formula1>
          <x14:formula2>
            <xm:f>'Allgemeine Angaben'!H25</xm:f>
          </x14:formula2>
          <xm:sqref>G121</xm:sqref>
        </x14:dataValidation>
        <x14:dataValidation type="date" allowBlank="1" showInputMessage="1" showErrorMessage="1" error="Datum muss im Projektzeitraum liegen!">
          <x14:formula1>
            <xm:f>'Allgemeine Angaben'!E25</xm:f>
          </x14:formula1>
          <x14:formula2>
            <xm:f>'Allgemeine Angaben'!H25</xm:f>
          </x14:formula2>
          <xm:sqref>G122</xm:sqref>
        </x14:dataValidation>
        <x14:dataValidation type="date" allowBlank="1" showInputMessage="1" showErrorMessage="1" error="Datum muss im Projektzeitraum liegen!">
          <x14:formula1>
            <xm:f>'Allgemeine Angaben'!E25</xm:f>
          </x14:formula1>
          <x14:formula2>
            <xm:f>'Allgemeine Angaben'!H25</xm:f>
          </x14:formula2>
          <xm:sqref>G123</xm:sqref>
        </x14:dataValidation>
        <x14:dataValidation type="date" allowBlank="1" showInputMessage="1" showErrorMessage="1" error="Datum muss im Projektzeitraum liegen!">
          <x14:formula1>
            <xm:f>'Allgemeine Angaben'!E25</xm:f>
          </x14:formula1>
          <x14:formula2>
            <xm:f>'Allgemeine Angaben'!H25</xm:f>
          </x14:formula2>
          <xm:sqref>G124</xm:sqref>
        </x14:dataValidation>
        <x14:dataValidation type="date" allowBlank="1" showInputMessage="1" showErrorMessage="1" error="Datum muss im Projektzeitraum liegen!">
          <x14:formula1>
            <xm:f>'Allgemeine Angaben'!E25</xm:f>
          </x14:formula1>
          <x14:formula2>
            <xm:f>'Allgemeine Angaben'!H25</xm:f>
          </x14:formula2>
          <xm:sqref>G125</xm:sqref>
        </x14:dataValidation>
        <x14:dataValidation type="date" allowBlank="1" showInputMessage="1" showErrorMessage="1" error="Datum muss im Projektzeitraum liegen!">
          <x14:formula1>
            <xm:f>'Allgemeine Angaben'!E25</xm:f>
          </x14:formula1>
          <x14:formula2>
            <xm:f>'Allgemeine Angaben'!H25</xm:f>
          </x14:formula2>
          <xm:sqref>G126</xm:sqref>
        </x14:dataValidation>
        <x14:dataValidation type="date" allowBlank="1" showInputMessage="1" showErrorMessage="1" error="Datum muss im Projektzeitraum liegen!">
          <x14:formula1>
            <xm:f>'Allgemeine Angaben'!E25</xm:f>
          </x14:formula1>
          <x14:formula2>
            <xm:f>'Allgemeine Angaben'!H25</xm:f>
          </x14:formula2>
          <xm:sqref>G127</xm:sqref>
        </x14:dataValidation>
        <x14:dataValidation type="date" allowBlank="1" showInputMessage="1" showErrorMessage="1" error="Datum muss im Projektzeitraum liegen!">
          <x14:formula1>
            <xm:f>'Allgemeine Angaben'!E25</xm:f>
          </x14:formula1>
          <x14:formula2>
            <xm:f>'Allgemeine Angaben'!H25</xm:f>
          </x14:formula2>
          <xm:sqref>G128</xm:sqref>
        </x14:dataValidation>
        <x14:dataValidation type="date" allowBlank="1" showInputMessage="1" showErrorMessage="1" error="Datum muss im Projektzeitraum liegen!">
          <x14:formula1>
            <xm:f>'Allgemeine Angaben'!E25</xm:f>
          </x14:formula1>
          <x14:formula2>
            <xm:f>'Allgemeine Angaben'!H25</xm:f>
          </x14:formula2>
          <xm:sqref>G129</xm:sqref>
        </x14:dataValidation>
        <x14:dataValidation type="date" allowBlank="1" showInputMessage="1" showErrorMessage="1" error="Datum muss im Projektzeitraum liegen!">
          <x14:formula1>
            <xm:f>'Allgemeine Angaben'!E25</xm:f>
          </x14:formula1>
          <x14:formula2>
            <xm:f>'Allgemeine Angaben'!H25</xm:f>
          </x14:formula2>
          <xm:sqref>G130</xm:sqref>
        </x14:dataValidation>
        <x14:dataValidation type="date" allowBlank="1" showInputMessage="1" showErrorMessage="1" error="Datum muss im Projektzeitraum liegen!">
          <x14:formula1>
            <xm:f>'Allgemeine Angaben'!E25</xm:f>
          </x14:formula1>
          <x14:formula2>
            <xm:f>'Allgemeine Angaben'!H25</xm:f>
          </x14:formula2>
          <xm:sqref>G131</xm:sqref>
        </x14:dataValidation>
        <x14:dataValidation type="date" allowBlank="1" showInputMessage="1" showErrorMessage="1" error="Datum muss im Projektzeitraum liegen!">
          <x14:formula1>
            <xm:f>'Allgemeine Angaben'!E25</xm:f>
          </x14:formula1>
          <x14:formula2>
            <xm:f>'Allgemeine Angaben'!H25</xm:f>
          </x14:formula2>
          <xm:sqref>G132</xm:sqref>
        </x14:dataValidation>
        <x14:dataValidation type="date" allowBlank="1" showInputMessage="1" showErrorMessage="1" error="Einsatzende darf nicht vor Einsatzbeginn liegen bzw. Einsatzende muss im Projektzeitraum liegen!">
          <x14:formula1>
            <xm:f>G113</xm:f>
          </x14:formula1>
          <x14:formula2>
            <xm:f>'Allgemeine Angaben'!H25</xm:f>
          </x14:formula2>
          <xm:sqref>H113</xm:sqref>
        </x14:dataValidation>
        <x14:dataValidation type="date" allowBlank="1" showInputMessage="1" showErrorMessage="1" error="Einsatzende darf nicht vor Einsatzbeginn liegen bzw. Einsatzende muss im Projektzeitraum liegen!">
          <x14:formula1>
            <xm:f>G114</xm:f>
          </x14:formula1>
          <x14:formula2>
            <xm:f>'Allgemeine Angaben'!H25</xm:f>
          </x14:formula2>
          <xm:sqref>H114</xm:sqref>
        </x14:dataValidation>
        <x14:dataValidation type="date" allowBlank="1" showInputMessage="1" showErrorMessage="1" error="Einsatzende darf nicht vor Einsatzbeginn liegen bzw. Einsatzende muss im Projektzeitraum liegen!">
          <x14:formula1>
            <xm:f>G115</xm:f>
          </x14:formula1>
          <x14:formula2>
            <xm:f>'Allgemeine Angaben'!H25</xm:f>
          </x14:formula2>
          <xm:sqref>H115</xm:sqref>
        </x14:dataValidation>
        <x14:dataValidation type="date" allowBlank="1" showInputMessage="1" showErrorMessage="1" error="Einsatzende darf nicht vor Einsatzbeginn liegen bzw. Einsatzende muss im Projektzeitraum liegen!">
          <x14:formula1>
            <xm:f>G116</xm:f>
          </x14:formula1>
          <x14:formula2>
            <xm:f>'Allgemeine Angaben'!H25</xm:f>
          </x14:formula2>
          <xm:sqref>H116</xm:sqref>
        </x14:dataValidation>
        <x14:dataValidation type="date" allowBlank="1" showInputMessage="1" showErrorMessage="1" error="Einsatzende darf nicht vor Einsatzbeginn liegen bzw. Einsatzende muss im Projektzeitraum liegen!">
          <x14:formula1>
            <xm:f>G117</xm:f>
          </x14:formula1>
          <x14:formula2>
            <xm:f>'Allgemeine Angaben'!H25</xm:f>
          </x14:formula2>
          <xm:sqref>H117</xm:sqref>
        </x14:dataValidation>
        <x14:dataValidation type="date" allowBlank="1" showInputMessage="1" showErrorMessage="1" error="Einsatzende darf nicht vor Einsatzbeginn liegen bzw. Einsatzende muss im Projektzeitraum liegen!">
          <x14:formula1>
            <xm:f>G118</xm:f>
          </x14:formula1>
          <x14:formula2>
            <xm:f>'Allgemeine Angaben'!H25</xm:f>
          </x14:formula2>
          <xm:sqref>H118</xm:sqref>
        </x14:dataValidation>
        <x14:dataValidation type="date" allowBlank="1" showInputMessage="1" showErrorMessage="1" error="Einsatzende darf nicht vor Einsatzbeginn liegen bzw. Einsatzende muss im Projektzeitraum liegen!">
          <x14:formula1>
            <xm:f>G119</xm:f>
          </x14:formula1>
          <x14:formula2>
            <xm:f>'Allgemeine Angaben'!H25</xm:f>
          </x14:formula2>
          <xm:sqref>H119</xm:sqref>
        </x14:dataValidation>
        <x14:dataValidation type="date" allowBlank="1" showInputMessage="1" showErrorMessage="1" error="Einsatzende darf nicht vor Einsatzbeginn liegen bzw. Einsatzende muss im Projektzeitraum liegen!">
          <x14:formula1>
            <xm:f>G120</xm:f>
          </x14:formula1>
          <x14:formula2>
            <xm:f>'Allgemeine Angaben'!H25</xm:f>
          </x14:formula2>
          <xm:sqref>H120</xm:sqref>
        </x14:dataValidation>
        <x14:dataValidation type="date" allowBlank="1" showInputMessage="1" showErrorMessage="1" error="Einsatzende darf nicht vor Einsatzbeginn liegen bzw. Einsatzende muss im Projektzeitraum liegen!">
          <x14:formula1>
            <xm:f>G121</xm:f>
          </x14:formula1>
          <x14:formula2>
            <xm:f>'Allgemeine Angaben'!H25</xm:f>
          </x14:formula2>
          <xm:sqref>H121</xm:sqref>
        </x14:dataValidation>
        <x14:dataValidation type="date" allowBlank="1" showInputMessage="1" showErrorMessage="1" error="Einsatzende darf nicht vor Einsatzbeginn liegen bzw. Einsatzende muss im Projektzeitraum liegen!">
          <x14:formula1>
            <xm:f>G122</xm:f>
          </x14:formula1>
          <x14:formula2>
            <xm:f>'Allgemeine Angaben'!H25</xm:f>
          </x14:formula2>
          <xm:sqref>H122</xm:sqref>
        </x14:dataValidation>
        <x14:dataValidation type="date" allowBlank="1" showInputMessage="1" showErrorMessage="1" error="Einsatzende darf nicht vor Einsatzbeginn liegen bzw. Einsatzende muss im Projektzeitraum liegen!">
          <x14:formula1>
            <xm:f>G123</xm:f>
          </x14:formula1>
          <x14:formula2>
            <xm:f>'Allgemeine Angaben'!H25</xm:f>
          </x14:formula2>
          <xm:sqref>H123</xm:sqref>
        </x14:dataValidation>
        <x14:dataValidation type="date" allowBlank="1" showInputMessage="1" showErrorMessage="1" error="Einsatzende darf nicht vor Einsatzbeginn liegen bzw. Einsatzende muss im Projektzeitraum liegen!">
          <x14:formula1>
            <xm:f>G124</xm:f>
          </x14:formula1>
          <x14:formula2>
            <xm:f>'Allgemeine Angaben'!H25</xm:f>
          </x14:formula2>
          <xm:sqref>H124</xm:sqref>
        </x14:dataValidation>
        <x14:dataValidation type="date" allowBlank="1" showInputMessage="1" showErrorMessage="1" error="Einsatzende darf nicht vor Einsatzbeginn liegen bzw. Einsatzende muss im Projektzeitraum liegen!">
          <x14:formula1>
            <xm:f>G125</xm:f>
          </x14:formula1>
          <x14:formula2>
            <xm:f>'Allgemeine Angaben'!H25</xm:f>
          </x14:formula2>
          <xm:sqref>H125</xm:sqref>
        </x14:dataValidation>
        <x14:dataValidation type="date" allowBlank="1" showInputMessage="1" showErrorMessage="1" error="Einsatzende darf nicht vor Einsatzbeginn liegen bzw. Einsatzende muss im Projektzeitraum liegen!">
          <x14:formula1>
            <xm:f>G126</xm:f>
          </x14:formula1>
          <x14:formula2>
            <xm:f>'Allgemeine Angaben'!H25</xm:f>
          </x14:formula2>
          <xm:sqref>H126</xm:sqref>
        </x14:dataValidation>
        <x14:dataValidation type="date" allowBlank="1" showInputMessage="1" showErrorMessage="1" error="Einsatzende darf nicht vor Einsatzbeginn liegen bzw. Einsatzende muss im Projektzeitraum liegen!">
          <x14:formula1>
            <xm:f>G127</xm:f>
          </x14:formula1>
          <x14:formula2>
            <xm:f>'Allgemeine Angaben'!H25</xm:f>
          </x14:formula2>
          <xm:sqref>H127</xm:sqref>
        </x14:dataValidation>
        <x14:dataValidation type="date" allowBlank="1" showInputMessage="1" showErrorMessage="1" error="Einsatzende darf nicht vor Einsatzbeginn liegen bzw. Einsatzende muss im Projektzeitraum liegen!">
          <x14:formula1>
            <xm:f>G128</xm:f>
          </x14:formula1>
          <x14:formula2>
            <xm:f>'Allgemeine Angaben'!H25</xm:f>
          </x14:formula2>
          <xm:sqref>H128</xm:sqref>
        </x14:dataValidation>
        <x14:dataValidation type="date" allowBlank="1" showInputMessage="1" showErrorMessage="1" error="Einsatzende darf nicht vor Einsatzbeginn liegen bzw. Einsatzende muss im Projektzeitraum liegen!">
          <x14:formula1>
            <xm:f>G129</xm:f>
          </x14:formula1>
          <x14:formula2>
            <xm:f>'Allgemeine Angaben'!H25</xm:f>
          </x14:formula2>
          <xm:sqref>H129</xm:sqref>
        </x14:dataValidation>
        <x14:dataValidation type="date" allowBlank="1" showInputMessage="1" showErrorMessage="1" error="Einsatzende darf nicht vor Einsatzbeginn liegen bzw. Einsatzende muss im Projektzeitraum liegen!">
          <x14:formula1>
            <xm:f>G130</xm:f>
          </x14:formula1>
          <x14:formula2>
            <xm:f>'Allgemeine Angaben'!H25</xm:f>
          </x14:formula2>
          <xm:sqref>H130</xm:sqref>
        </x14:dataValidation>
        <x14:dataValidation type="date" allowBlank="1" showInputMessage="1" showErrorMessage="1" error="Einsatzende darf nicht vor Einsatzbeginn liegen bzw. Einsatzende muss im Projektzeitraum liegen!">
          <x14:formula1>
            <xm:f>G131</xm:f>
          </x14:formula1>
          <x14:formula2>
            <xm:f>'Allgemeine Angaben'!H25</xm:f>
          </x14:formula2>
          <xm:sqref>H131</xm:sqref>
        </x14:dataValidation>
        <x14:dataValidation type="date" allowBlank="1" showInputMessage="1" showErrorMessage="1" error="Einsatzende darf nicht vor Einsatzbeginn liegen bzw. Einsatzende muss im Projektzeitraum liegen!">
          <x14:formula1>
            <xm:f>G132</xm:f>
          </x14:formula1>
          <x14:formula2>
            <xm:f>'Allgemeine Angaben'!H25</xm:f>
          </x14:formula2>
          <xm:sqref>H132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3">
    <pageSetUpPr autoPageBreaks="0" fitToPage="1"/>
  </sheetPr>
  <dimension ref="A2:EW194"/>
  <sheetViews>
    <sheetView showGridLines="0" topLeftCell="A4" zoomScaleNormal="100" workbookViewId="0">
      <selection activeCell="B26" sqref="B26"/>
    </sheetView>
  </sheetViews>
  <sheetFormatPr baseColWidth="10" defaultRowHeight="12.75" outlineLevelRow="1" outlineLevelCol="1" x14ac:dyDescent="0.2"/>
  <cols>
    <col min="1" max="1" width="1.5" style="2" customWidth="1"/>
    <col min="2" max="2" width="18.75" style="2" customWidth="1"/>
    <col min="3" max="3" width="15.5" style="2" customWidth="1"/>
    <col min="4" max="4" width="8.875" style="2" customWidth="1"/>
    <col min="5" max="5" width="10.5" style="7" customWidth="1"/>
    <col min="6" max="6" width="10.625" style="9" customWidth="1"/>
    <col min="7" max="7" width="10.125" style="8" customWidth="1"/>
    <col min="8" max="8" width="10.625" style="2" customWidth="1"/>
    <col min="9" max="9" width="10.75" style="7" customWidth="1"/>
    <col min="10" max="10" width="11" style="2"/>
    <col min="11" max="11" width="5" style="2" customWidth="1"/>
    <col min="12" max="12" width="9.875" style="6" customWidth="1"/>
    <col min="13" max="13" width="9.625" style="2" customWidth="1"/>
    <col min="14" max="14" width="10.875" style="2" customWidth="1"/>
    <col min="15" max="15" width="11.375" style="4" customWidth="1"/>
    <col min="16" max="16" width="12.125" style="4" customWidth="1"/>
    <col min="17" max="17" width="12.875" style="4" customWidth="1"/>
    <col min="18" max="18" width="12.75" style="4" customWidth="1"/>
    <col min="19" max="19" width="10.75" style="5" customWidth="1"/>
    <col min="20" max="20" width="11.125" style="4" customWidth="1"/>
    <col min="21" max="21" width="10.75" style="2" customWidth="1"/>
    <col min="22" max="22" width="10" style="2" hidden="1" customWidth="1" outlineLevel="1"/>
    <col min="23" max="25" width="10" style="3" hidden="1" customWidth="1" outlineLevel="1"/>
    <col min="26" max="41" width="10" style="2" hidden="1" customWidth="1" outlineLevel="1"/>
    <col min="42" max="42" width="10.375" style="2" hidden="1" customWidth="1" outlineLevel="1"/>
    <col min="43" max="43" width="10" style="2" hidden="1" customWidth="1" outlineLevel="1"/>
    <col min="44" max="44" width="10" style="2" customWidth="1" collapsed="1"/>
    <col min="45" max="49" width="10" style="2" customWidth="1"/>
    <col min="50" max="50" width="10.125" style="2" customWidth="1"/>
    <col min="51" max="51" width="9.5" style="2" customWidth="1"/>
    <col min="52" max="81" width="10" style="2" customWidth="1"/>
    <col min="82" max="82" width="10.875" style="2" customWidth="1"/>
    <col min="83" max="141" width="10" style="2" customWidth="1"/>
    <col min="142" max="16384" width="11" style="2"/>
  </cols>
  <sheetData>
    <row r="2" spans="1:43" ht="25.5" customHeight="1" x14ac:dyDescent="0.4">
      <c r="B2" s="216" t="s">
        <v>176</v>
      </c>
      <c r="C2" s="214"/>
      <c r="D2" s="214"/>
      <c r="I2" s="130"/>
      <c r="J2" s="13"/>
      <c r="K2" s="13"/>
      <c r="L2" s="13"/>
      <c r="M2" s="13"/>
      <c r="N2" s="13"/>
      <c r="O2" s="125"/>
      <c r="P2" s="125"/>
      <c r="Q2" s="125"/>
      <c r="R2" s="125"/>
      <c r="AI2" s="215" t="s">
        <v>175</v>
      </c>
      <c r="AJ2" s="215" t="s">
        <v>174</v>
      </c>
    </row>
    <row r="3" spans="1:43" ht="12.75" customHeight="1" x14ac:dyDescent="0.2">
      <c r="B3" s="214"/>
      <c r="C3" s="214"/>
      <c r="D3" s="214"/>
      <c r="I3" s="130"/>
      <c r="J3" s="13"/>
      <c r="K3" s="13"/>
      <c r="L3" s="13"/>
      <c r="M3" s="13"/>
      <c r="N3" s="13"/>
      <c r="O3" s="125"/>
      <c r="P3" s="125"/>
      <c r="Q3" s="125"/>
      <c r="R3" s="125"/>
      <c r="AG3" s="2">
        <f t="shared" ref="AG3:AG8" si="0">IF($AD$7&lt;=AI3,1,0)</f>
        <v>1</v>
      </c>
      <c r="AH3" s="2">
        <v>6</v>
      </c>
      <c r="AI3" s="30">
        <v>12</v>
      </c>
      <c r="AJ3" s="195">
        <v>0.03</v>
      </c>
    </row>
    <row r="4" spans="1:43" ht="15.75" customHeight="1" thickBot="1" x14ac:dyDescent="0.25"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AG4" s="2">
        <f t="shared" si="0"/>
        <v>1</v>
      </c>
      <c r="AH4" s="2">
        <v>5</v>
      </c>
      <c r="AI4" s="30">
        <v>24</v>
      </c>
      <c r="AJ4" s="195">
        <v>0.06</v>
      </c>
    </row>
    <row r="5" spans="1:43" ht="15.75" customHeight="1" thickBot="1" x14ac:dyDescent="0.25">
      <c r="B5" s="202" t="s">
        <v>173</v>
      </c>
      <c r="C5" s="655" t="s">
        <v>233</v>
      </c>
      <c r="D5" s="656"/>
      <c r="I5" s="130"/>
      <c r="J5" s="13"/>
      <c r="K5" s="643" t="s">
        <v>172</v>
      </c>
      <c r="L5" s="644"/>
      <c r="M5" s="644"/>
      <c r="N5" s="644"/>
      <c r="O5" s="644"/>
      <c r="P5" s="645"/>
      <c r="Q5" s="125"/>
      <c r="R5" s="125"/>
      <c r="Y5" s="2"/>
      <c r="AG5" s="2">
        <f t="shared" si="0"/>
        <v>1</v>
      </c>
      <c r="AH5" s="2">
        <v>4</v>
      </c>
      <c r="AI5" s="30">
        <v>36</v>
      </c>
      <c r="AJ5" s="195">
        <v>0.09</v>
      </c>
    </row>
    <row r="6" spans="1:43" ht="15.75" customHeight="1" thickBot="1" x14ac:dyDescent="0.25">
      <c r="B6" s="213" t="s">
        <v>171</v>
      </c>
      <c r="C6" s="634"/>
      <c r="D6" s="635"/>
      <c r="E6" s="212" t="str">
        <f>IF(C6="","",IF(OR(C6&lt;80000000,C6&gt;89999999),"Fehler !!!",""))</f>
        <v/>
      </c>
      <c r="F6" s="211"/>
      <c r="G6" s="210" t="s">
        <v>170</v>
      </c>
      <c r="H6" s="199" t="s">
        <v>169</v>
      </c>
      <c r="I6" s="209"/>
      <c r="K6" s="646"/>
      <c r="L6" s="647"/>
      <c r="M6" s="647"/>
      <c r="N6" s="647"/>
      <c r="O6" s="647"/>
      <c r="P6" s="648"/>
      <c r="Q6" s="197"/>
      <c r="R6" s="197"/>
      <c r="S6" s="197"/>
      <c r="T6" s="197"/>
      <c r="U6" s="3"/>
      <c r="W6" s="2"/>
      <c r="X6" s="630" t="s">
        <v>168</v>
      </c>
      <c r="Y6" s="630"/>
      <c r="Z6" s="630"/>
      <c r="AA6" s="630"/>
      <c r="AB6" s="630"/>
      <c r="AC6" s="208"/>
      <c r="AD6" s="208"/>
      <c r="AG6" s="2">
        <f t="shared" si="0"/>
        <v>1</v>
      </c>
      <c r="AH6" s="2">
        <v>3</v>
      </c>
      <c r="AI6" s="30">
        <v>48</v>
      </c>
      <c r="AJ6" s="195">
        <v>0.09</v>
      </c>
    </row>
    <row r="7" spans="1:43" ht="15.75" customHeight="1" thickBot="1" x14ac:dyDescent="0.25">
      <c r="B7" s="207"/>
      <c r="C7" s="207"/>
      <c r="D7" s="207"/>
      <c r="F7" s="7"/>
      <c r="H7" s="199" t="s">
        <v>167</v>
      </c>
      <c r="I7" s="206"/>
      <c r="J7" s="205" t="str">
        <f>IF(I7&lt;I6," Fehler !!!","")</f>
        <v/>
      </c>
      <c r="K7" s="649" t="s">
        <v>166</v>
      </c>
      <c r="L7" s="650"/>
      <c r="M7" s="650"/>
      <c r="N7" s="651"/>
      <c r="O7" s="204" t="str">
        <f>IF(I6="","",VLOOKUP($AG$9,$AH$3:$AJ$8,3,FALSE))</f>
        <v/>
      </c>
      <c r="P7" s="203" t="s">
        <v>165</v>
      </c>
      <c r="Q7" s="133"/>
      <c r="R7" s="197"/>
      <c r="S7" s="197"/>
      <c r="T7" s="197"/>
      <c r="X7" s="2"/>
      <c r="Y7" s="202" t="s">
        <v>164</v>
      </c>
      <c r="Z7" s="30">
        <f>YEAR(I7)-YEAR(I6)+1</f>
        <v>1</v>
      </c>
      <c r="AC7" s="202" t="s">
        <v>163</v>
      </c>
      <c r="AD7" s="201">
        <f>DATEDIF(I6,I7,"M")+1</f>
        <v>1</v>
      </c>
      <c r="AG7" s="2">
        <f t="shared" si="0"/>
        <v>1</v>
      </c>
      <c r="AH7" s="2">
        <v>2</v>
      </c>
      <c r="AI7" s="30">
        <v>60</v>
      </c>
      <c r="AJ7" s="195">
        <v>0.09</v>
      </c>
    </row>
    <row r="8" spans="1:43" ht="15" customHeight="1" thickBot="1" x14ac:dyDescent="0.25">
      <c r="B8" s="200"/>
      <c r="C8" s="200"/>
      <c r="D8" s="200"/>
      <c r="F8" s="7"/>
      <c r="H8" s="199"/>
      <c r="I8" s="198"/>
      <c r="K8" s="652" t="s">
        <v>162</v>
      </c>
      <c r="L8" s="653"/>
      <c r="M8" s="653"/>
      <c r="N8" s="653"/>
      <c r="O8" s="653"/>
      <c r="P8" s="654"/>
      <c r="Q8" s="197"/>
      <c r="R8" s="197"/>
      <c r="X8" s="2"/>
      <c r="Y8" s="194" t="s">
        <v>161</v>
      </c>
      <c r="Z8" s="196">
        <f>MIN(365,IF(YEAR($I$6)=YEAR($I$7),DATEDIF($I$6,$I$7,"D")+1,DATEDIF($I$6,VLOOKUP(YEAR($I$6),$AM$11:$AN$20,2,FALSE),"D")+1))</f>
        <v>1</v>
      </c>
      <c r="AA8" s="196" t="str">
        <f>IF(AA9="","",MIN(365,IF(AB9&lt;&gt;"",VLOOKUP(AA9,$AM$11:$AP$20,4,FALSE),VLOOKUP(AA9,$AM$11:$AP$20,4,FALSE)-DATEDIF($I$7,VLOOKUP(YEAR($I$7),$AM$11:$AN$20,2,FALSE),"D"))))</f>
        <v/>
      </c>
      <c r="AB8" s="158" t="str">
        <f>IF(AB9="","",MIN(365,IF(AC9&lt;&gt;"",VLOOKUP(AB9,$AM$11:$AP$20,4,FALSE),365-DATEDIF(I7,VLOOKUP(YEAR(I7),AM11:AN20,2,FALSE),"D"))))</f>
        <v/>
      </c>
      <c r="AC8" s="2" t="str">
        <f>IF(AC9="","",MIN(365,IF(AD9&lt;&gt;"",VLOOKUP(AC9,AM11:AP20,4,FALSE),365-DATEDIF(I7,VLOOKUP(YEAR(I7),AM11:AN20,2,FALSE),"D"))))</f>
        <v/>
      </c>
      <c r="AD8" s="2" t="str">
        <f>IF(AD9="","",MIN(365,IF(AE9&lt;&gt;"",VLOOKUP(AD9,AM11:AP20,4,FALSE),365-DATEDIF(I7,VLOOKUP(YEAR(I7),AM11:AN20,2,FALSE),"D"))))</f>
        <v/>
      </c>
      <c r="AE8" s="2" t="str">
        <f>IF(AE9="","",MIN(365,VLOOKUP(AE9,$AM$11:$AP$20,4,FALSE)-DATEDIF(I7,VLOOKUP(YEAR(I7),AM11:AN20,2,FALSE),"D")))</f>
        <v/>
      </c>
      <c r="AG8" s="2">
        <f t="shared" si="0"/>
        <v>1</v>
      </c>
      <c r="AH8" s="2">
        <v>1</v>
      </c>
      <c r="AI8" s="30">
        <v>72</v>
      </c>
      <c r="AJ8" s="195">
        <v>0.09</v>
      </c>
    </row>
    <row r="9" spans="1:43" ht="15.75" customHeight="1" thickBot="1" x14ac:dyDescent="0.25">
      <c r="B9" s="631" t="s">
        <v>160</v>
      </c>
      <c r="C9" s="632"/>
      <c r="D9" s="632"/>
      <c r="E9" s="633"/>
      <c r="I9" s="2"/>
      <c r="L9" s="2"/>
      <c r="O9" s="2"/>
      <c r="P9" s="2"/>
      <c r="Q9" s="2"/>
      <c r="R9" s="2"/>
      <c r="S9" s="2"/>
      <c r="T9" s="2"/>
      <c r="U9" s="13"/>
      <c r="V9" s="13"/>
      <c r="W9" s="14"/>
      <c r="X9" s="2"/>
      <c r="Y9" s="194" t="s">
        <v>159</v>
      </c>
      <c r="Z9" s="193">
        <f>YEAR(I6)</f>
        <v>1900</v>
      </c>
      <c r="AA9" s="192" t="str">
        <f>IF(AND(Z9&lt;&gt;"",$Z$7&gt;1),Z9+1,"")</f>
        <v/>
      </c>
      <c r="AB9" s="191" t="str">
        <f>IF(AND(AA9&lt;&gt;"",$Z$7&gt;2),AA9+1,"")</f>
        <v/>
      </c>
      <c r="AC9" s="190" t="str">
        <f>IF(AND(AB9&lt;&gt;"",$Z$7&gt;3),AB9+1,"")</f>
        <v/>
      </c>
      <c r="AD9" s="30" t="str">
        <f>IF(AND(AC9&lt;&gt;"",$Z$7&gt;4),AC9+1,"")</f>
        <v/>
      </c>
      <c r="AE9" s="189" t="str">
        <f>IF(AND(AD9&lt;&gt;"",$Z$7&gt;5),AD9+1,"")</f>
        <v/>
      </c>
      <c r="AG9" s="2">
        <f>SUM(AG3:AG8)</f>
        <v>6</v>
      </c>
    </row>
    <row r="10" spans="1:43" ht="64.5" customHeight="1" x14ac:dyDescent="0.2">
      <c r="A10" s="168"/>
      <c r="B10" s="668" t="s">
        <v>19</v>
      </c>
      <c r="C10" s="669"/>
      <c r="D10" s="122" t="s">
        <v>150</v>
      </c>
      <c r="E10" s="188" t="s">
        <v>16</v>
      </c>
      <c r="F10" s="187" t="s">
        <v>17</v>
      </c>
      <c r="G10" s="186" t="s">
        <v>146</v>
      </c>
      <c r="H10" s="657" t="s">
        <v>158</v>
      </c>
      <c r="I10" s="658"/>
      <c r="J10" s="185"/>
      <c r="K10" s="185"/>
      <c r="L10" s="184"/>
      <c r="M10" s="183"/>
      <c r="N10" s="670" t="s">
        <v>157</v>
      </c>
      <c r="O10" s="671"/>
      <c r="P10" s="671"/>
      <c r="Q10" s="671"/>
      <c r="R10" s="672"/>
      <c r="T10" s="13"/>
      <c r="U10" s="13"/>
      <c r="W10" s="6"/>
      <c r="X10" s="110" t="s">
        <v>14</v>
      </c>
      <c r="Y10" s="109" t="s">
        <v>15</v>
      </c>
      <c r="Z10" s="623" t="s">
        <v>137</v>
      </c>
      <c r="AA10" s="624"/>
      <c r="AB10" s="624"/>
      <c r="AC10" s="624"/>
      <c r="AD10" s="624"/>
      <c r="AE10" s="625"/>
      <c r="AF10" s="108" t="s">
        <v>136</v>
      </c>
      <c r="AG10" s="623" t="s">
        <v>135</v>
      </c>
      <c r="AH10" s="624"/>
      <c r="AI10" s="624"/>
      <c r="AJ10" s="624"/>
      <c r="AK10" s="624"/>
      <c r="AL10" s="625"/>
      <c r="AQ10" s="3" t="s">
        <v>475</v>
      </c>
    </row>
    <row r="11" spans="1:43" ht="15" customHeight="1" x14ac:dyDescent="0.2">
      <c r="A11" s="168"/>
      <c r="B11" s="641"/>
      <c r="C11" s="642"/>
      <c r="D11" s="179"/>
      <c r="E11" s="178"/>
      <c r="F11" s="177"/>
      <c r="G11" s="176">
        <f>SUM(J26:J36)</f>
        <v>0</v>
      </c>
      <c r="H11" s="636" t="str">
        <f>IF(AND(E11="",F11=""),"",IF(OR(E11&lt;$I$6,F11&gt;$I$7),"Fehler",S37))</f>
        <v/>
      </c>
      <c r="I11" s="637"/>
      <c r="J11" s="611" t="str">
        <f t="shared" ref="J11:J20" si="1">IF(AND(E11="",F11=""),"",IF(OR(E11&lt;$I$6,F11&gt;$I$7,F11&lt;$I$6,E11&gt;F11),"Datumsangaben prüfen!",""))</f>
        <v/>
      </c>
      <c r="K11" s="612"/>
      <c r="L11" s="612"/>
      <c r="M11" s="613"/>
      <c r="N11" s="638" t="s">
        <v>156</v>
      </c>
      <c r="O11" s="639"/>
      <c r="P11" s="639"/>
      <c r="Q11" s="640"/>
      <c r="R11" s="538">
        <v>0</v>
      </c>
      <c r="T11" s="13"/>
      <c r="U11" s="13"/>
      <c r="W11" s="46">
        <f t="shared" ref="W11:W20" si="2">YEAR(F11)-YEAR(E11)+1</f>
        <v>1</v>
      </c>
      <c r="X11" s="45">
        <f t="shared" ref="X11:X20" si="3">B11</f>
        <v>0</v>
      </c>
      <c r="Y11" s="44">
        <f t="shared" ref="Y11:Y20" si="4">C11</f>
        <v>0</v>
      </c>
      <c r="Z11" s="43">
        <f t="shared" ref="Z11:Z20" si="5">IF(YEAR(E11)=$Z$9,$Z$9,"")</f>
        <v>1900</v>
      </c>
      <c r="AA11" s="42" t="str">
        <f t="shared" ref="AA11:AA20" si="6">IF(AND(Z11&lt;&gt;"",$W11&gt;1),Z11+1,IF(YEAR(E11)=$AA$9,$AA$9,""))</f>
        <v/>
      </c>
      <c r="AB11" s="41" t="str">
        <f t="shared" ref="AB11:AB20" si="7">IF(AND(OR(AA11&lt;&gt;"",YEAR(E11)=$AB$9),COUNT(Z11:AA11)&lt;W11),$AB$9,"")</f>
        <v/>
      </c>
      <c r="AC11" s="40" t="str">
        <f t="shared" ref="AC11:AC20" si="8">IF(AND(OR(AB11&lt;&gt;"",YEAR(E11)=$AC$9),COUNT(Z11:AB11)&lt;W11),$AC$9,"")</f>
        <v/>
      </c>
      <c r="AD11" s="39" t="str">
        <f t="shared" ref="AD11:AD20" si="9">IF(AND(OR(AC11&lt;&gt;"",YEAR(E11)=$AD$9),COUNT(Z11:AC11)&lt;W11),$AD$9,"")</f>
        <v/>
      </c>
      <c r="AE11" s="38" t="str">
        <f t="shared" ref="AE11:AE20" si="10">IF(AND(OR(AC11&lt;&gt;"",YEAR(E11)=$AD$9),COUNT(Z11:AD11)&lt;W11),$AE$9,"")</f>
        <v/>
      </c>
      <c r="AF11" s="37">
        <f t="shared" ref="AF11:AF20" si="11">SUM(AG11:AL11)</f>
        <v>1</v>
      </c>
      <c r="AG11" s="43">
        <f t="shared" ref="AG11:AG20" si="12">IF(Z11="","",MIN(365,
IF(YEAR(E11)=YEAR(F11),DATEDIF(E11,F11,"D")+1,DATEDIF(E11,VLOOKUP(YEAR(E11),$AM$11:$AN$20,2,FALSE),"D")+1)))</f>
        <v>1</v>
      </c>
      <c r="AH11" s="42" t="str">
        <f t="shared" ref="AH11:AH20" si="13">IF(AA11="","",MIN(365,
IF(AND(YEAR($E11)=YEAR($F11),AA11=YEAR($E11)),DATEDIF($E11,$F11,"D")+1,
IF(AB11&lt;&gt;"",DATEDIF(MAX(VLOOKUP(AA11,$AM$11:$AP$20,3,FALSE),$E11),VLOOKUP(AA11,$AM$11:$AP$20,2,FALSE),"D")+1,
VLOOKUP(AA11,$AM$11:$AP$20,4,FALSE)-DATEDIF($F11,VLOOKUP(YEAR($F11),$AM$11:$AN$20,2,FALSE),"D")))))</f>
        <v/>
      </c>
      <c r="AI11" s="41" t="str">
        <f t="shared" ref="AI11:AI20" si="14">IF(AB11="","",MIN(365,
IF(AND(YEAR($E11)=YEAR($F11),AB11=YEAR($E11)),DATEDIF($E11,$F11,"D")+1,
IF(AC11&lt;&gt;"",DATEDIF(MAX(VLOOKUP(AB11,$AM$11:$AP$20,3,FALSE),$E11),VLOOKUP(AB11,$AM$11:$AP$20,2,FALSE),"D")+1,
VLOOKUP(AB11,$AM$11:$AP$20,4,FALSE)-DATEDIF($F11,VLOOKUP(YEAR($F11),$AM$11:$AN$20,2,FALSE),"D")))))</f>
        <v/>
      </c>
      <c r="AJ11" s="40" t="str">
        <f t="shared" ref="AJ11:AJ20" si="15">IF(AC11="","",MIN(365,
IF(AND(YEAR($E11)=YEAR($F11),AC11=YEAR($E11)),DATEDIF($E11,$F11,"D")+1,
IF(AD11&lt;&gt;"",DATEDIF(MAX(VLOOKUP(AC11,$AM$11:$AP$20,3,FALSE),$E11),VLOOKUP(AC11,$AM$11:$AP$20,2,FALSE),"D")+1,
VLOOKUP(AC11,$AM$11:$AP$20,4,FALSE)-DATEDIF($F11,VLOOKUP(YEAR($F11),$AM$11:$AN$20,2,FALSE),"D")))))</f>
        <v/>
      </c>
      <c r="AK11" s="39" t="str">
        <f t="shared" ref="AK11:AK20" si="16">IF(AD11="","",MIN(365,
IF(AND(YEAR($E11)=YEAR($F11),AD11=YEAR($E11)),DATEDIF($E11,$F11,"D")+1,
IF(AE11&lt;&gt;"",DATEDIF(MAX(VLOOKUP(AD11,$AM$11:$AP$20,3,FALSE),$E11),VLOOKUP(AD11,$AM$11:$AP$20,2,FALSE),"D")+1,
VLOOKUP(AD11,$AM$11:$AP$20,4,FALSE)-DATEDIF($F11,VLOOKUP(YEAR($F11),$AM$11:$AN$20,2,FALSE),"D")))))</f>
        <v/>
      </c>
      <c r="AL11" s="38" t="str">
        <f t="shared" ref="AL11:AL20" si="17">IF(AE11="","",MIN(365,
IF(AND(YEAR($E11)=YEAR($F11),AE11=YEAR($E11)),DATEDIF($E11,$F11,"D")+1,
IF(AF11&lt;&gt;"",DATEDIF(MAX(VLOOKUP(AE11,$AM$11:$AP$20,3,FALSE),$E11),VLOOKUP(AE11,$AM$11:$AP$20,2,FALSE),"D")+1,
VLOOKUP(AE11,$AM$11:$AP$20,4,FALSE)-DATEDIF($F11,VLOOKUP(YEAR($F11),$AM$11:$AN$20,2,FALSE),"D")))))</f>
        <v/>
      </c>
      <c r="AM11" s="2">
        <v>2015</v>
      </c>
      <c r="AN11" s="63">
        <v>42369</v>
      </c>
      <c r="AO11" s="63">
        <v>42005</v>
      </c>
      <c r="AP11" s="62">
        <f>DATEDIF(AO11,AN11,"D")+1</f>
        <v>365</v>
      </c>
      <c r="AQ11" s="2">
        <f t="shared" ref="AQ11:AQ20" si="18">IF(B11="Kaufmännische- /Verwaltungstätigkeit",H11,0)</f>
        <v>0</v>
      </c>
    </row>
    <row r="12" spans="1:43" ht="15" customHeight="1" x14ac:dyDescent="0.2">
      <c r="A12" s="175"/>
      <c r="B12" s="641"/>
      <c r="C12" s="642"/>
      <c r="D12" s="179"/>
      <c r="E12" s="178"/>
      <c r="F12" s="177"/>
      <c r="G12" s="176">
        <f>SUM(J42:J52)</f>
        <v>0</v>
      </c>
      <c r="H12" s="636" t="str">
        <f>IF(AND(E12="",F12=""),"",IF(OR(E12&lt;$I$6,F12&gt;$I$7),"Fehler",S53))</f>
        <v/>
      </c>
      <c r="I12" s="637"/>
      <c r="J12" s="611" t="str">
        <f t="shared" si="1"/>
        <v/>
      </c>
      <c r="K12" s="612"/>
      <c r="L12" s="612"/>
      <c r="M12" s="613"/>
      <c r="N12" s="638" t="s">
        <v>155</v>
      </c>
      <c r="O12" s="639"/>
      <c r="P12" s="639"/>
      <c r="Q12" s="640"/>
      <c r="R12" s="538">
        <v>0</v>
      </c>
      <c r="T12" s="13"/>
      <c r="U12" s="13"/>
      <c r="W12" s="46">
        <f t="shared" si="2"/>
        <v>1</v>
      </c>
      <c r="X12" s="45">
        <f t="shared" si="3"/>
        <v>0</v>
      </c>
      <c r="Y12" s="44">
        <f t="shared" si="4"/>
        <v>0</v>
      </c>
      <c r="Z12" s="43">
        <f t="shared" si="5"/>
        <v>1900</v>
      </c>
      <c r="AA12" s="42" t="str">
        <f t="shared" si="6"/>
        <v/>
      </c>
      <c r="AB12" s="41" t="str">
        <f t="shared" si="7"/>
        <v/>
      </c>
      <c r="AC12" s="40" t="str">
        <f t="shared" si="8"/>
        <v/>
      </c>
      <c r="AD12" s="39" t="str">
        <f t="shared" si="9"/>
        <v/>
      </c>
      <c r="AE12" s="38" t="str">
        <f t="shared" si="10"/>
        <v/>
      </c>
      <c r="AF12" s="37">
        <f t="shared" si="11"/>
        <v>1</v>
      </c>
      <c r="AG12" s="43">
        <f t="shared" si="12"/>
        <v>1</v>
      </c>
      <c r="AH12" s="42" t="str">
        <f t="shared" si="13"/>
        <v/>
      </c>
      <c r="AI12" s="41" t="str">
        <f t="shared" si="14"/>
        <v/>
      </c>
      <c r="AJ12" s="40" t="str">
        <f t="shared" si="15"/>
        <v/>
      </c>
      <c r="AK12" s="39" t="str">
        <f t="shared" si="16"/>
        <v/>
      </c>
      <c r="AL12" s="38" t="str">
        <f t="shared" si="17"/>
        <v/>
      </c>
      <c r="AM12" s="2">
        <v>2016</v>
      </c>
      <c r="AN12" s="63">
        <v>42735</v>
      </c>
      <c r="AO12" s="63">
        <v>42370</v>
      </c>
      <c r="AP12" s="62">
        <v>366</v>
      </c>
      <c r="AQ12" s="2">
        <f t="shared" si="18"/>
        <v>0</v>
      </c>
    </row>
    <row r="13" spans="1:43" ht="15" customHeight="1" x14ac:dyDescent="0.2">
      <c r="A13" s="175"/>
      <c r="B13" s="641"/>
      <c r="C13" s="642"/>
      <c r="D13" s="179"/>
      <c r="E13" s="178"/>
      <c r="F13" s="177"/>
      <c r="G13" s="176">
        <f>SUM(J58:J68)</f>
        <v>0</v>
      </c>
      <c r="H13" s="636" t="str">
        <f>IF(AND(E13="",F13=""),"",IF(OR(E13&lt;$I$6,F13&gt;$I$7),"Fehler",S69))</f>
        <v/>
      </c>
      <c r="I13" s="637"/>
      <c r="J13" s="611" t="str">
        <f t="shared" si="1"/>
        <v/>
      </c>
      <c r="K13" s="612"/>
      <c r="L13" s="612"/>
      <c r="M13" s="613"/>
      <c r="N13" s="638" t="s">
        <v>154</v>
      </c>
      <c r="O13" s="639"/>
      <c r="P13" s="639"/>
      <c r="Q13" s="640"/>
      <c r="R13" s="181">
        <v>0</v>
      </c>
      <c r="S13" s="125"/>
      <c r="T13" s="13"/>
      <c r="U13" s="13"/>
      <c r="W13" s="46">
        <f t="shared" si="2"/>
        <v>1</v>
      </c>
      <c r="X13" s="45">
        <f t="shared" si="3"/>
        <v>0</v>
      </c>
      <c r="Y13" s="44">
        <f t="shared" si="4"/>
        <v>0</v>
      </c>
      <c r="Z13" s="43">
        <f t="shared" si="5"/>
        <v>1900</v>
      </c>
      <c r="AA13" s="42" t="str">
        <f t="shared" si="6"/>
        <v/>
      </c>
      <c r="AB13" s="41" t="str">
        <f t="shared" si="7"/>
        <v/>
      </c>
      <c r="AC13" s="40" t="str">
        <f t="shared" si="8"/>
        <v/>
      </c>
      <c r="AD13" s="39" t="str">
        <f t="shared" si="9"/>
        <v/>
      </c>
      <c r="AE13" s="38" t="str">
        <f t="shared" si="10"/>
        <v/>
      </c>
      <c r="AF13" s="37">
        <f t="shared" si="11"/>
        <v>1</v>
      </c>
      <c r="AG13" s="43">
        <f t="shared" si="12"/>
        <v>1</v>
      </c>
      <c r="AH13" s="42" t="str">
        <f t="shared" si="13"/>
        <v/>
      </c>
      <c r="AI13" s="41" t="str">
        <f t="shared" si="14"/>
        <v/>
      </c>
      <c r="AJ13" s="40" t="str">
        <f t="shared" si="15"/>
        <v/>
      </c>
      <c r="AK13" s="39" t="str">
        <f t="shared" si="16"/>
        <v/>
      </c>
      <c r="AL13" s="38" t="str">
        <f t="shared" si="17"/>
        <v/>
      </c>
      <c r="AM13" s="2">
        <v>2017</v>
      </c>
      <c r="AN13" s="63">
        <v>43100</v>
      </c>
      <c r="AO13" s="63">
        <v>42736</v>
      </c>
      <c r="AP13" s="62">
        <f>DATEDIF(AO13,AN13,"D")+1</f>
        <v>365</v>
      </c>
      <c r="AQ13" s="2">
        <f t="shared" si="18"/>
        <v>0</v>
      </c>
    </row>
    <row r="14" spans="1:43" ht="15" customHeight="1" x14ac:dyDescent="0.2">
      <c r="A14" s="175"/>
      <c r="B14" s="641"/>
      <c r="C14" s="642"/>
      <c r="D14" s="179"/>
      <c r="E14" s="178"/>
      <c r="F14" s="177"/>
      <c r="G14" s="176">
        <f>SUM(J74:J84)</f>
        <v>0</v>
      </c>
      <c r="H14" s="636" t="str">
        <f>IF(AND(E14="",F14=""),"",IF(OR(E14&lt;$I$6,F14&gt;$I$7),"Fehler",S85))</f>
        <v/>
      </c>
      <c r="I14" s="637"/>
      <c r="J14" s="611" t="str">
        <f t="shared" si="1"/>
        <v/>
      </c>
      <c r="K14" s="612"/>
      <c r="L14" s="612"/>
      <c r="M14" s="613"/>
      <c r="N14" s="638" t="s">
        <v>153</v>
      </c>
      <c r="O14" s="639"/>
      <c r="P14" s="639"/>
      <c r="Q14" s="640"/>
      <c r="R14" s="539">
        <f>R12+R13</f>
        <v>0</v>
      </c>
      <c r="S14" s="13"/>
      <c r="T14" s="13"/>
      <c r="U14" s="13"/>
      <c r="W14" s="46">
        <f t="shared" si="2"/>
        <v>1</v>
      </c>
      <c r="X14" s="45">
        <f t="shared" si="3"/>
        <v>0</v>
      </c>
      <c r="Y14" s="44">
        <f t="shared" si="4"/>
        <v>0</v>
      </c>
      <c r="Z14" s="43">
        <f t="shared" si="5"/>
        <v>1900</v>
      </c>
      <c r="AA14" s="42" t="str">
        <f t="shared" si="6"/>
        <v/>
      </c>
      <c r="AB14" s="41" t="str">
        <f t="shared" si="7"/>
        <v/>
      </c>
      <c r="AC14" s="40" t="str">
        <f t="shared" si="8"/>
        <v/>
      </c>
      <c r="AD14" s="39" t="str">
        <f t="shared" si="9"/>
        <v/>
      </c>
      <c r="AE14" s="38" t="str">
        <f t="shared" si="10"/>
        <v/>
      </c>
      <c r="AF14" s="37">
        <f t="shared" si="11"/>
        <v>1</v>
      </c>
      <c r="AG14" s="43">
        <f t="shared" si="12"/>
        <v>1</v>
      </c>
      <c r="AH14" s="42" t="str">
        <f t="shared" si="13"/>
        <v/>
      </c>
      <c r="AI14" s="41" t="str">
        <f t="shared" si="14"/>
        <v/>
      </c>
      <c r="AJ14" s="40" t="str">
        <f t="shared" si="15"/>
        <v/>
      </c>
      <c r="AK14" s="39" t="str">
        <f t="shared" si="16"/>
        <v/>
      </c>
      <c r="AL14" s="38" t="str">
        <f t="shared" si="17"/>
        <v/>
      </c>
      <c r="AM14" s="2">
        <v>2018</v>
      </c>
      <c r="AN14" s="63">
        <v>43465</v>
      </c>
      <c r="AO14" s="63">
        <v>43101</v>
      </c>
      <c r="AP14" s="62">
        <f>DATEDIF(AO14,AN14,"D")+1</f>
        <v>365</v>
      </c>
      <c r="AQ14" s="2">
        <f t="shared" si="18"/>
        <v>0</v>
      </c>
    </row>
    <row r="15" spans="1:43" ht="15" customHeight="1" x14ac:dyDescent="0.2">
      <c r="A15" s="175"/>
      <c r="B15" s="641"/>
      <c r="C15" s="642"/>
      <c r="D15" s="179"/>
      <c r="E15" s="178"/>
      <c r="F15" s="177"/>
      <c r="G15" s="176">
        <f>SUM(J90:J100)</f>
        <v>0</v>
      </c>
      <c r="H15" s="636" t="str">
        <f>IF(AND(E15="",F15=""),"",IF(OR(E15&lt;$I$6,F15&gt;$I$7),"Fehler",S101))</f>
        <v/>
      </c>
      <c r="I15" s="637"/>
      <c r="J15" s="611" t="str">
        <f t="shared" si="1"/>
        <v/>
      </c>
      <c r="K15" s="612"/>
      <c r="L15" s="612"/>
      <c r="M15" s="613"/>
      <c r="N15" s="638" t="s">
        <v>476</v>
      </c>
      <c r="O15" s="673"/>
      <c r="P15" s="673"/>
      <c r="Q15" s="674"/>
      <c r="R15" s="539">
        <v>0</v>
      </c>
      <c r="S15" s="125"/>
      <c r="T15" s="13"/>
      <c r="U15" s="13"/>
      <c r="W15" s="46">
        <f t="shared" si="2"/>
        <v>1</v>
      </c>
      <c r="X15" s="45">
        <f t="shared" si="3"/>
        <v>0</v>
      </c>
      <c r="Y15" s="44">
        <f t="shared" si="4"/>
        <v>0</v>
      </c>
      <c r="Z15" s="43">
        <f t="shared" si="5"/>
        <v>1900</v>
      </c>
      <c r="AA15" s="42" t="str">
        <f t="shared" si="6"/>
        <v/>
      </c>
      <c r="AB15" s="41" t="str">
        <f t="shared" si="7"/>
        <v/>
      </c>
      <c r="AC15" s="40" t="str">
        <f t="shared" si="8"/>
        <v/>
      </c>
      <c r="AD15" s="39" t="str">
        <f t="shared" si="9"/>
        <v/>
      </c>
      <c r="AE15" s="38" t="str">
        <f t="shared" si="10"/>
        <v/>
      </c>
      <c r="AF15" s="37">
        <f t="shared" si="11"/>
        <v>1</v>
      </c>
      <c r="AG15" s="43">
        <f t="shared" si="12"/>
        <v>1</v>
      </c>
      <c r="AH15" s="42" t="str">
        <f t="shared" si="13"/>
        <v/>
      </c>
      <c r="AI15" s="41" t="str">
        <f t="shared" si="14"/>
        <v/>
      </c>
      <c r="AJ15" s="40" t="str">
        <f t="shared" si="15"/>
        <v/>
      </c>
      <c r="AK15" s="39" t="str">
        <f t="shared" si="16"/>
        <v/>
      </c>
      <c r="AL15" s="38" t="str">
        <f t="shared" si="17"/>
        <v/>
      </c>
      <c r="AM15" s="2">
        <v>2019</v>
      </c>
      <c r="AN15" s="63">
        <v>43830</v>
      </c>
      <c r="AO15" s="63">
        <v>43466</v>
      </c>
      <c r="AP15" s="62">
        <f>DATEDIF(AO15,AN15,"D")+1</f>
        <v>365</v>
      </c>
      <c r="AQ15" s="2">
        <f t="shared" si="18"/>
        <v>0</v>
      </c>
    </row>
    <row r="16" spans="1:43" ht="15" customHeight="1" x14ac:dyDescent="0.2">
      <c r="A16" s="175"/>
      <c r="B16" s="641"/>
      <c r="C16" s="642"/>
      <c r="D16" s="179"/>
      <c r="E16" s="178"/>
      <c r="F16" s="177"/>
      <c r="G16" s="176">
        <f>SUM(J106:J116)</f>
        <v>0</v>
      </c>
      <c r="H16" s="636" t="str">
        <f>IF(AND(E16="",F16=""),"",IF(OR(E16&lt;$I$6,F16&gt;$I$7),"Fehler",S117))</f>
        <v/>
      </c>
      <c r="I16" s="637"/>
      <c r="J16" s="611" t="str">
        <f t="shared" si="1"/>
        <v/>
      </c>
      <c r="K16" s="612"/>
      <c r="L16" s="612"/>
      <c r="M16" s="613"/>
      <c r="N16" s="638" t="s">
        <v>152</v>
      </c>
      <c r="O16" s="639"/>
      <c r="P16" s="639"/>
      <c r="Q16" s="640"/>
      <c r="R16" s="539">
        <v>0</v>
      </c>
      <c r="S16" s="180"/>
      <c r="T16" s="13"/>
      <c r="U16" s="13"/>
      <c r="W16" s="46">
        <f t="shared" si="2"/>
        <v>1</v>
      </c>
      <c r="X16" s="45">
        <f t="shared" si="3"/>
        <v>0</v>
      </c>
      <c r="Y16" s="44">
        <f t="shared" si="4"/>
        <v>0</v>
      </c>
      <c r="Z16" s="43">
        <f t="shared" si="5"/>
        <v>1900</v>
      </c>
      <c r="AA16" s="42" t="str">
        <f t="shared" si="6"/>
        <v/>
      </c>
      <c r="AB16" s="41" t="str">
        <f t="shared" si="7"/>
        <v/>
      </c>
      <c r="AC16" s="40" t="str">
        <f t="shared" si="8"/>
        <v/>
      </c>
      <c r="AD16" s="39" t="str">
        <f t="shared" si="9"/>
        <v/>
      </c>
      <c r="AE16" s="38" t="str">
        <f t="shared" si="10"/>
        <v/>
      </c>
      <c r="AF16" s="37">
        <f t="shared" si="11"/>
        <v>1</v>
      </c>
      <c r="AG16" s="43">
        <f t="shared" si="12"/>
        <v>1</v>
      </c>
      <c r="AH16" s="42" t="str">
        <f t="shared" si="13"/>
        <v/>
      </c>
      <c r="AI16" s="41" t="str">
        <f t="shared" si="14"/>
        <v/>
      </c>
      <c r="AJ16" s="40" t="str">
        <f t="shared" si="15"/>
        <v/>
      </c>
      <c r="AK16" s="39" t="str">
        <f t="shared" si="16"/>
        <v/>
      </c>
      <c r="AL16" s="38" t="str">
        <f t="shared" si="17"/>
        <v/>
      </c>
      <c r="AM16" s="2">
        <v>2020</v>
      </c>
      <c r="AN16" s="63">
        <v>44196</v>
      </c>
      <c r="AO16" s="63">
        <v>43831</v>
      </c>
      <c r="AP16" s="62">
        <v>366</v>
      </c>
      <c r="AQ16" s="2">
        <f t="shared" si="18"/>
        <v>0</v>
      </c>
    </row>
    <row r="17" spans="1:153" ht="15" customHeight="1" x14ac:dyDescent="0.2">
      <c r="A17" s="175"/>
      <c r="B17" s="641"/>
      <c r="C17" s="642"/>
      <c r="D17" s="179"/>
      <c r="E17" s="178"/>
      <c r="F17" s="177"/>
      <c r="G17" s="176">
        <f>SUM(J122:J132)</f>
        <v>0</v>
      </c>
      <c r="H17" s="636" t="str">
        <f>IF(AND(E17="",F17=""),"",IF(OR(E17&lt;$I$6,F17&gt;$I$7),"Fehler",S133))</f>
        <v/>
      </c>
      <c r="I17" s="637"/>
      <c r="J17" s="611" t="str">
        <f t="shared" si="1"/>
        <v/>
      </c>
      <c r="K17" s="612"/>
      <c r="L17" s="612"/>
      <c r="M17" s="613"/>
      <c r="N17" s="614" t="s">
        <v>151</v>
      </c>
      <c r="O17" s="615"/>
      <c r="P17" s="615"/>
      <c r="Q17" s="616"/>
      <c r="R17" s="659">
        <f>R14+R16+R15</f>
        <v>0</v>
      </c>
      <c r="S17" s="13"/>
      <c r="T17" s="13"/>
      <c r="U17" s="13"/>
      <c r="W17" s="46">
        <f t="shared" si="2"/>
        <v>1</v>
      </c>
      <c r="X17" s="45">
        <f t="shared" si="3"/>
        <v>0</v>
      </c>
      <c r="Y17" s="44">
        <f t="shared" si="4"/>
        <v>0</v>
      </c>
      <c r="Z17" s="43">
        <f t="shared" si="5"/>
        <v>1900</v>
      </c>
      <c r="AA17" s="42" t="str">
        <f t="shared" si="6"/>
        <v/>
      </c>
      <c r="AB17" s="41" t="str">
        <f t="shared" si="7"/>
        <v/>
      </c>
      <c r="AC17" s="40" t="str">
        <f t="shared" si="8"/>
        <v/>
      </c>
      <c r="AD17" s="39" t="str">
        <f t="shared" si="9"/>
        <v/>
      </c>
      <c r="AE17" s="38" t="str">
        <f t="shared" si="10"/>
        <v/>
      </c>
      <c r="AF17" s="37">
        <f t="shared" si="11"/>
        <v>1</v>
      </c>
      <c r="AG17" s="43">
        <f t="shared" si="12"/>
        <v>1</v>
      </c>
      <c r="AH17" s="42" t="str">
        <f t="shared" si="13"/>
        <v/>
      </c>
      <c r="AI17" s="41" t="str">
        <f t="shared" si="14"/>
        <v/>
      </c>
      <c r="AJ17" s="40" t="str">
        <f t="shared" si="15"/>
        <v/>
      </c>
      <c r="AK17" s="39" t="str">
        <f t="shared" si="16"/>
        <v/>
      </c>
      <c r="AL17" s="38" t="str">
        <f t="shared" si="17"/>
        <v/>
      </c>
      <c r="AM17" s="2">
        <v>2021</v>
      </c>
      <c r="AN17" s="63">
        <v>44561</v>
      </c>
      <c r="AO17" s="63">
        <v>44197</v>
      </c>
      <c r="AP17" s="62">
        <f>DATEDIF(AO17,AN17,"D")+1</f>
        <v>365</v>
      </c>
      <c r="AQ17" s="2">
        <f t="shared" si="18"/>
        <v>0</v>
      </c>
    </row>
    <row r="18" spans="1:153" ht="15" customHeight="1" thickBot="1" x14ac:dyDescent="0.25">
      <c r="A18" s="175"/>
      <c r="B18" s="641"/>
      <c r="C18" s="642"/>
      <c r="D18" s="179"/>
      <c r="E18" s="178"/>
      <c r="F18" s="177"/>
      <c r="G18" s="176">
        <f>SUM(J138:J148)</f>
        <v>0</v>
      </c>
      <c r="H18" s="636" t="str">
        <f>IF(AND(E18="",F18=""),"",IF(OR(E18&lt;$I$6,F18&gt;$I$7),"Fehler",S149))</f>
        <v/>
      </c>
      <c r="I18" s="637"/>
      <c r="J18" s="611" t="str">
        <f t="shared" si="1"/>
        <v/>
      </c>
      <c r="K18" s="612"/>
      <c r="L18" s="612"/>
      <c r="M18" s="612"/>
      <c r="N18" s="617"/>
      <c r="O18" s="618"/>
      <c r="P18" s="618"/>
      <c r="Q18" s="619"/>
      <c r="R18" s="660"/>
      <c r="S18" s="2"/>
      <c r="T18" s="2"/>
      <c r="W18" s="46">
        <f t="shared" si="2"/>
        <v>1</v>
      </c>
      <c r="X18" s="45">
        <f t="shared" si="3"/>
        <v>0</v>
      </c>
      <c r="Y18" s="44">
        <f t="shared" si="4"/>
        <v>0</v>
      </c>
      <c r="Z18" s="43">
        <f t="shared" si="5"/>
        <v>1900</v>
      </c>
      <c r="AA18" s="42" t="str">
        <f t="shared" si="6"/>
        <v/>
      </c>
      <c r="AB18" s="41" t="str">
        <f t="shared" si="7"/>
        <v/>
      </c>
      <c r="AC18" s="40" t="str">
        <f t="shared" si="8"/>
        <v/>
      </c>
      <c r="AD18" s="39" t="str">
        <f t="shared" si="9"/>
        <v/>
      </c>
      <c r="AE18" s="38" t="str">
        <f t="shared" si="10"/>
        <v/>
      </c>
      <c r="AF18" s="37">
        <f t="shared" si="11"/>
        <v>1</v>
      </c>
      <c r="AG18" s="43">
        <f t="shared" si="12"/>
        <v>1</v>
      </c>
      <c r="AH18" s="42" t="str">
        <f t="shared" si="13"/>
        <v/>
      </c>
      <c r="AI18" s="41" t="str">
        <f t="shared" si="14"/>
        <v/>
      </c>
      <c r="AJ18" s="40" t="str">
        <f t="shared" si="15"/>
        <v/>
      </c>
      <c r="AK18" s="39" t="str">
        <f t="shared" si="16"/>
        <v/>
      </c>
      <c r="AL18" s="38" t="str">
        <f t="shared" si="17"/>
        <v/>
      </c>
      <c r="AM18" s="2">
        <v>2022</v>
      </c>
      <c r="AN18" s="63">
        <v>44926</v>
      </c>
      <c r="AO18" s="63">
        <v>44562</v>
      </c>
      <c r="AP18" s="62">
        <f>DATEDIF(AO18,AN18,"D")+1</f>
        <v>365</v>
      </c>
      <c r="AQ18" s="2">
        <f t="shared" si="18"/>
        <v>0</v>
      </c>
    </row>
    <row r="19" spans="1:153" ht="15" customHeight="1" x14ac:dyDescent="0.2">
      <c r="A19" s="175"/>
      <c r="B19" s="641"/>
      <c r="C19" s="642"/>
      <c r="D19" s="179"/>
      <c r="E19" s="178"/>
      <c r="F19" s="177"/>
      <c r="G19" s="176">
        <f>SUM(J154:J164)</f>
        <v>0</v>
      </c>
      <c r="H19" s="636" t="str">
        <f>IF(AND(E19="",F19=""),"",IF(OR(E19&lt;$I$6,F19&gt;$I$7),"Fehler",S165))</f>
        <v/>
      </c>
      <c r="I19" s="637"/>
      <c r="J19" s="611" t="str">
        <f t="shared" si="1"/>
        <v/>
      </c>
      <c r="K19" s="612"/>
      <c r="L19" s="612"/>
      <c r="M19" s="612"/>
      <c r="N19" s="610"/>
      <c r="O19" s="610"/>
      <c r="P19" s="610"/>
      <c r="Q19" s="480"/>
      <c r="R19" s="480"/>
      <c r="S19" s="2"/>
      <c r="T19" s="2"/>
      <c r="W19" s="46">
        <f t="shared" si="2"/>
        <v>1</v>
      </c>
      <c r="X19" s="45">
        <f t="shared" si="3"/>
        <v>0</v>
      </c>
      <c r="Y19" s="44">
        <f t="shared" si="4"/>
        <v>0</v>
      </c>
      <c r="Z19" s="43">
        <f t="shared" si="5"/>
        <v>1900</v>
      </c>
      <c r="AA19" s="42" t="str">
        <f t="shared" si="6"/>
        <v/>
      </c>
      <c r="AB19" s="41" t="str">
        <f t="shared" si="7"/>
        <v/>
      </c>
      <c r="AC19" s="40" t="str">
        <f t="shared" si="8"/>
        <v/>
      </c>
      <c r="AD19" s="39" t="str">
        <f t="shared" si="9"/>
        <v/>
      </c>
      <c r="AE19" s="38" t="str">
        <f t="shared" si="10"/>
        <v/>
      </c>
      <c r="AF19" s="37">
        <f t="shared" si="11"/>
        <v>1</v>
      </c>
      <c r="AG19" s="43">
        <f t="shared" si="12"/>
        <v>1</v>
      </c>
      <c r="AH19" s="42" t="str">
        <f t="shared" si="13"/>
        <v/>
      </c>
      <c r="AI19" s="41" t="str">
        <f t="shared" si="14"/>
        <v/>
      </c>
      <c r="AJ19" s="40" t="str">
        <f t="shared" si="15"/>
        <v/>
      </c>
      <c r="AK19" s="39" t="str">
        <f t="shared" si="16"/>
        <v/>
      </c>
      <c r="AL19" s="38" t="str">
        <f t="shared" si="17"/>
        <v/>
      </c>
      <c r="AM19" s="2">
        <v>2023</v>
      </c>
      <c r="AN19" s="63">
        <v>45291</v>
      </c>
      <c r="AO19" s="63">
        <v>44927</v>
      </c>
      <c r="AP19" s="62">
        <f>DATEDIF(AO19,AN19,"D")+1</f>
        <v>365</v>
      </c>
      <c r="AQ19" s="2">
        <f t="shared" si="18"/>
        <v>0</v>
      </c>
    </row>
    <row r="20" spans="1:153" ht="15" customHeight="1" thickBot="1" x14ac:dyDescent="0.25">
      <c r="A20" s="175"/>
      <c r="B20" s="665"/>
      <c r="C20" s="666"/>
      <c r="D20" s="174"/>
      <c r="E20" s="173"/>
      <c r="F20" s="172"/>
      <c r="G20" s="171">
        <f>SUM(J170:J180)</f>
        <v>0</v>
      </c>
      <c r="H20" s="662" t="str">
        <f>IF(AND(E20="",F20=""),"",IF(OR(E20&lt;$I$6,F20&gt;$I$7),"Fehler",S181))</f>
        <v/>
      </c>
      <c r="I20" s="663"/>
      <c r="J20" s="611" t="str">
        <f t="shared" si="1"/>
        <v/>
      </c>
      <c r="K20" s="612"/>
      <c r="L20" s="612"/>
      <c r="M20" s="612"/>
      <c r="N20" s="626"/>
      <c r="O20" s="626"/>
      <c r="P20" s="626"/>
      <c r="Q20" s="626"/>
      <c r="R20" s="627"/>
      <c r="S20" s="2"/>
      <c r="T20" s="2"/>
      <c r="W20" s="46">
        <f t="shared" si="2"/>
        <v>1</v>
      </c>
      <c r="X20" s="45">
        <f t="shared" si="3"/>
        <v>0</v>
      </c>
      <c r="Y20" s="44">
        <f t="shared" si="4"/>
        <v>0</v>
      </c>
      <c r="Z20" s="36">
        <f t="shared" si="5"/>
        <v>1900</v>
      </c>
      <c r="AA20" s="35" t="str">
        <f t="shared" si="6"/>
        <v/>
      </c>
      <c r="AB20" s="34" t="str">
        <f t="shared" si="7"/>
        <v/>
      </c>
      <c r="AC20" s="33" t="str">
        <f t="shared" si="8"/>
        <v/>
      </c>
      <c r="AD20" s="170" t="str">
        <f t="shared" si="9"/>
        <v/>
      </c>
      <c r="AE20" s="169" t="str">
        <f t="shared" si="10"/>
        <v/>
      </c>
      <c r="AF20" s="37">
        <f t="shared" si="11"/>
        <v>1</v>
      </c>
      <c r="AG20" s="36">
        <f t="shared" si="12"/>
        <v>1</v>
      </c>
      <c r="AH20" s="35" t="str">
        <f t="shared" si="13"/>
        <v/>
      </c>
      <c r="AI20" s="34" t="str">
        <f t="shared" si="14"/>
        <v/>
      </c>
      <c r="AJ20" s="33" t="str">
        <f t="shared" si="15"/>
        <v/>
      </c>
      <c r="AK20" s="170" t="str">
        <f t="shared" si="16"/>
        <v/>
      </c>
      <c r="AL20" s="169" t="str">
        <f t="shared" si="17"/>
        <v/>
      </c>
      <c r="AM20" s="2">
        <v>2024</v>
      </c>
      <c r="AN20" s="63">
        <v>45657</v>
      </c>
      <c r="AO20" s="63">
        <v>45292</v>
      </c>
      <c r="AP20" s="62">
        <v>366</v>
      </c>
      <c r="AQ20" s="2">
        <f t="shared" si="18"/>
        <v>0</v>
      </c>
    </row>
    <row r="21" spans="1:153" ht="13.5" customHeight="1" x14ac:dyDescent="0.2">
      <c r="G21" s="620"/>
      <c r="H21" s="620"/>
      <c r="I21" s="620"/>
      <c r="J21" s="620"/>
      <c r="K21" s="667"/>
      <c r="L21" s="667"/>
      <c r="M21" s="478"/>
      <c r="N21" s="626"/>
      <c r="O21" s="626"/>
      <c r="P21" s="626"/>
      <c r="Q21" s="626"/>
      <c r="R21" s="627"/>
      <c r="AF21" s="63"/>
      <c r="AI21" s="63"/>
      <c r="AQ21" s="2">
        <f>SUM(AQ11:AQ20)</f>
        <v>0</v>
      </c>
    </row>
    <row r="22" spans="1:153" ht="18" hidden="1" customHeight="1" x14ac:dyDescent="0.2">
      <c r="A22" s="168"/>
      <c r="B22" s="167"/>
      <c r="C22" s="158"/>
      <c r="D22" s="158"/>
      <c r="E22" s="166"/>
      <c r="F22" s="165"/>
      <c r="H22" s="164"/>
      <c r="I22" s="479"/>
      <c r="J22" s="479"/>
      <c r="K22" s="479"/>
      <c r="L22" s="479"/>
      <c r="M22" s="479"/>
      <c r="N22" s="478"/>
      <c r="O22" s="628"/>
      <c r="P22" s="629"/>
      <c r="Q22" s="125"/>
      <c r="R22" s="125"/>
      <c r="T22" s="163"/>
      <c r="U22" s="163"/>
      <c r="AE22" s="6"/>
      <c r="AH22" s="162"/>
      <c r="AN22" s="158"/>
      <c r="AQ22" s="158"/>
      <c r="AR22" s="158"/>
      <c r="AS22" s="158"/>
      <c r="AT22" s="158"/>
      <c r="AU22" s="158"/>
    </row>
    <row r="23" spans="1:153" s="3" customFormat="1" ht="17.25" customHeight="1" x14ac:dyDescent="0.2">
      <c r="B23" s="608">
        <f>B11</f>
        <v>0</v>
      </c>
      <c r="C23" s="608"/>
      <c r="D23" s="609" t="str">
        <f>IF(AM37&lt;&gt;0,"Es wurde eine abweichende Entgeltgruppe angegeben. Bitte hierfür eine Begründung im Prüfvermerk erfassen!","")</f>
        <v/>
      </c>
      <c r="E23" s="609"/>
      <c r="F23" s="609"/>
      <c r="G23" s="609"/>
      <c r="H23" s="609"/>
      <c r="I23" s="609"/>
      <c r="J23" s="609"/>
      <c r="K23" s="609"/>
      <c r="L23" s="609"/>
      <c r="M23" s="609"/>
      <c r="N23" s="161"/>
      <c r="O23" s="102"/>
      <c r="P23" s="102"/>
      <c r="Q23" s="102"/>
      <c r="R23" s="161"/>
      <c r="S23" s="161"/>
      <c r="T23" s="4"/>
    </row>
    <row r="24" spans="1:153" ht="7.5" customHeight="1" thickBot="1" x14ac:dyDescent="0.25">
      <c r="B24" s="160"/>
      <c r="O24" s="159"/>
      <c r="P24" s="159"/>
      <c r="Q24" s="159"/>
      <c r="R24" s="159"/>
      <c r="AE24" s="158"/>
      <c r="AF24" s="158"/>
      <c r="AG24" s="158"/>
      <c r="AH24" s="158"/>
      <c r="AI24" s="158"/>
      <c r="AJ24" s="158"/>
      <c r="AK24" s="158"/>
      <c r="AL24" s="158"/>
      <c r="AM24" s="158"/>
      <c r="AN24" s="158"/>
      <c r="AO24" s="158"/>
      <c r="AP24" s="158"/>
      <c r="AQ24" s="158"/>
      <c r="AR24" s="158"/>
      <c r="AS24" s="158"/>
      <c r="AT24" s="158"/>
      <c r="AU24" s="158"/>
      <c r="AV24" s="158"/>
      <c r="AW24" s="158"/>
      <c r="AX24" s="158"/>
      <c r="AY24" s="158"/>
      <c r="AZ24" s="158"/>
      <c r="BA24" s="158"/>
      <c r="BB24" s="158"/>
      <c r="BC24" s="158"/>
      <c r="BD24" s="158"/>
      <c r="BE24" s="158"/>
      <c r="BF24" s="158"/>
      <c r="BG24" s="158"/>
      <c r="BH24" s="158"/>
      <c r="BI24" s="158"/>
      <c r="BJ24" s="158"/>
      <c r="BK24" s="158"/>
      <c r="BL24" s="158"/>
      <c r="BM24" s="158"/>
      <c r="BN24" s="158"/>
      <c r="BO24" s="158"/>
      <c r="BP24" s="158"/>
      <c r="BQ24" s="158"/>
      <c r="BR24" s="158"/>
      <c r="BS24" s="158"/>
      <c r="BT24" s="158"/>
      <c r="BU24" s="158"/>
      <c r="BV24" s="158"/>
      <c r="BW24" s="158"/>
      <c r="BX24" s="158"/>
      <c r="BY24" s="158"/>
      <c r="BZ24" s="158"/>
      <c r="CA24" s="158"/>
      <c r="CB24" s="158"/>
      <c r="CC24" s="158"/>
      <c r="CD24" s="158"/>
      <c r="CE24" s="158"/>
      <c r="CF24" s="158"/>
      <c r="CG24" s="158"/>
      <c r="CH24" s="158"/>
      <c r="CI24" s="158"/>
      <c r="CJ24" s="158"/>
      <c r="CK24" s="158"/>
      <c r="CL24" s="158"/>
    </row>
    <row r="25" spans="1:153" s="10" customFormat="1" ht="65.099999999999994" customHeight="1" thickBot="1" x14ac:dyDescent="0.25">
      <c r="B25" s="157" t="s">
        <v>14</v>
      </c>
      <c r="C25" s="156" t="s">
        <v>15</v>
      </c>
      <c r="D25" s="155" t="s">
        <v>150</v>
      </c>
      <c r="E25" s="154" t="s">
        <v>149</v>
      </c>
      <c r="F25" s="154" t="s">
        <v>148</v>
      </c>
      <c r="G25" s="114" t="s">
        <v>147</v>
      </c>
      <c r="H25" s="115" t="s">
        <v>16</v>
      </c>
      <c r="I25" s="112" t="s">
        <v>17</v>
      </c>
      <c r="J25" s="153" t="s">
        <v>146</v>
      </c>
      <c r="K25" s="104"/>
      <c r="L25" s="116" t="s">
        <v>145</v>
      </c>
      <c r="M25" s="115" t="s">
        <v>144</v>
      </c>
      <c r="N25" s="115" t="s">
        <v>143</v>
      </c>
      <c r="O25" s="114" t="s">
        <v>142</v>
      </c>
      <c r="P25" s="114" t="s">
        <v>141</v>
      </c>
      <c r="Q25" s="113" t="s">
        <v>140</v>
      </c>
      <c r="R25" s="112" t="s">
        <v>139</v>
      </c>
      <c r="S25" s="111" t="s">
        <v>138</v>
      </c>
      <c r="T25" s="104"/>
      <c r="U25" s="102"/>
      <c r="V25" s="102"/>
      <c r="W25" s="102"/>
      <c r="X25" s="110" t="s">
        <v>14</v>
      </c>
      <c r="Y25" s="109" t="s">
        <v>15</v>
      </c>
      <c r="Z25" s="623" t="s">
        <v>137</v>
      </c>
      <c r="AA25" s="624"/>
      <c r="AB25" s="624"/>
      <c r="AC25" s="624"/>
      <c r="AD25" s="624"/>
      <c r="AE25" s="625"/>
      <c r="AF25" s="108" t="s">
        <v>136</v>
      </c>
      <c r="AG25" s="621" t="s">
        <v>135</v>
      </c>
      <c r="AH25" s="622"/>
      <c r="AI25" s="622"/>
      <c r="AJ25" s="622"/>
      <c r="AK25" s="622"/>
      <c r="AL25" s="622"/>
      <c r="AM25" s="107" t="s">
        <v>134</v>
      </c>
      <c r="AN25" s="106" t="s">
        <v>133</v>
      </c>
      <c r="AO25" s="14"/>
      <c r="AP25" s="14"/>
      <c r="AQ25" s="14"/>
      <c r="AR25" s="14"/>
      <c r="AS25" s="105"/>
      <c r="AT25" s="14"/>
      <c r="AU25" s="14"/>
      <c r="AV25" s="14"/>
      <c r="AW25" s="14"/>
      <c r="AX25" s="14"/>
      <c r="AY25" s="14"/>
      <c r="AZ25" s="105"/>
      <c r="BA25" s="14"/>
      <c r="BB25" s="14"/>
      <c r="BC25" s="14"/>
      <c r="BD25" s="14"/>
      <c r="BE25" s="14"/>
      <c r="BF25" s="14"/>
      <c r="BG25" s="14"/>
      <c r="BH25" s="105"/>
      <c r="BI25" s="14"/>
      <c r="BJ25" s="14"/>
      <c r="BK25" s="14"/>
      <c r="BL25" s="14"/>
      <c r="BM25" s="14"/>
      <c r="BN25" s="14"/>
      <c r="BO25" s="14"/>
      <c r="BP25" s="102"/>
      <c r="BQ25" s="104"/>
      <c r="BR25" s="104"/>
      <c r="BS25" s="102"/>
      <c r="BT25" s="102"/>
      <c r="BU25" s="102"/>
      <c r="BV25" s="102"/>
      <c r="BW25" s="104"/>
      <c r="BX25" s="104"/>
      <c r="BY25" s="102"/>
      <c r="BZ25" s="102"/>
      <c r="CA25" s="102"/>
      <c r="CB25" s="102"/>
      <c r="CC25" s="103"/>
      <c r="CD25" s="102"/>
      <c r="CE25" s="102"/>
      <c r="CF25" s="102"/>
      <c r="CG25" s="14"/>
      <c r="CH25" s="14"/>
      <c r="CI25" s="14"/>
      <c r="CJ25" s="14"/>
      <c r="CK25" s="14"/>
      <c r="CL25" s="14"/>
      <c r="CM25" s="14"/>
      <c r="CN25" s="14"/>
      <c r="CO25" s="14"/>
      <c r="CP25" s="14"/>
      <c r="CQ25" s="14"/>
      <c r="CR25" s="14"/>
      <c r="CS25" s="14"/>
      <c r="CT25" s="14"/>
      <c r="CU25" s="14"/>
      <c r="CV25" s="14"/>
      <c r="CW25" s="14"/>
      <c r="CX25" s="14"/>
      <c r="CY25" s="14"/>
      <c r="CZ25" s="14"/>
      <c r="DA25" s="14"/>
      <c r="DB25" s="14"/>
      <c r="DC25" s="14"/>
      <c r="DD25" s="14"/>
      <c r="DE25" s="14"/>
      <c r="DF25" s="14"/>
      <c r="DG25" s="14"/>
      <c r="DH25" s="14"/>
      <c r="DI25" s="14"/>
      <c r="DJ25" s="14"/>
      <c r="DK25" s="14"/>
      <c r="DL25" s="14"/>
      <c r="DM25" s="14"/>
      <c r="DN25" s="14"/>
      <c r="DO25" s="14"/>
      <c r="DP25" s="14"/>
      <c r="DQ25" s="14"/>
      <c r="DR25" s="14"/>
      <c r="DS25" s="14"/>
      <c r="DT25" s="14"/>
      <c r="DU25" s="14"/>
      <c r="DV25" s="14"/>
      <c r="DW25" s="14"/>
      <c r="DX25" s="14"/>
      <c r="DY25" s="14"/>
      <c r="DZ25" s="14"/>
      <c r="EA25" s="14"/>
      <c r="EB25" s="14"/>
      <c r="EC25" s="14"/>
      <c r="ED25" s="14"/>
      <c r="EE25" s="14"/>
      <c r="EF25" s="14"/>
      <c r="EG25" s="14"/>
      <c r="EH25" s="14"/>
      <c r="EI25" s="14"/>
      <c r="EJ25" s="14"/>
      <c r="EK25" s="14"/>
      <c r="EL25" s="14"/>
      <c r="EM25" s="14"/>
      <c r="EN25" s="14"/>
      <c r="EO25" s="14"/>
      <c r="EP25" s="14"/>
      <c r="EQ25" s="14"/>
      <c r="ER25" s="14"/>
      <c r="ES25" s="14"/>
      <c r="ET25" s="14"/>
      <c r="EU25" s="14"/>
      <c r="EV25" s="14"/>
      <c r="EW25" s="14"/>
    </row>
    <row r="26" spans="1:153" s="10" customFormat="1" ht="13.5" customHeight="1" thickBot="1" x14ac:dyDescent="0.25">
      <c r="A26" s="101"/>
      <c r="B26" s="100"/>
      <c r="C26" s="99"/>
      <c r="D26" s="98"/>
      <c r="E26" s="96"/>
      <c r="F26" s="97"/>
      <c r="G26" s="96">
        <f t="shared" ref="G26:G36" si="19">ROUND(E26*F26,2)</f>
        <v>0</v>
      </c>
      <c r="H26" s="95"/>
      <c r="I26" s="152"/>
      <c r="J26" s="93" t="str">
        <f t="shared" ref="J26:J36" si="20">IF(OR(G26="",G26=0),"",
IF(F26&gt;100%,"Fehler",
ROUND(1664/39.8*IF(E26&lt;39.8,E26*F26,G26)/365*
IF(OR(AND(DATEDIF(H26,I26,"M")=11,AF26=366),AND(W26=1,AF26=366)),365,AF26),2)))</f>
        <v/>
      </c>
      <c r="K26" s="53" t="str">
        <f t="shared" ref="K26:K36" si="21">IF(AND(H26="",I26=""),"",IF(OR(H26&lt;$E$11,H26&gt;$F$11,I26&lt;H26,I26&lt;$E$11,I26&gt;$F$11),"!!!",""))</f>
        <v/>
      </c>
      <c r="L26" s="92"/>
      <c r="M26" s="91"/>
      <c r="N26" s="70">
        <f t="shared" ref="N26:N36" si="22">L26*12+M26</f>
        <v>0</v>
      </c>
      <c r="O26" s="90" t="str">
        <f>IF(OR(D26="",D26="Honorar"),"",IF(VLOOKUP(D26,Durchschnittssätze!$A$5:$Q$48,5,FALSE)&lt;0,"entfällt für",IF(N26=0,"",ROUND((VLOOKUP(D26,Durchschnittssätze!$A$5:$Q$48,5,FALSE)/39.8*E26),2))))</f>
        <v/>
      </c>
      <c r="P26" s="90" t="str">
        <f>IF(OR(D26="",D26="Honorar"),"",IF(VLOOKUP(D26,Durchschnittssätze!$A$5:$Q$48,9,FALSE)&lt;0,"Beamte",IF(N26=0,"",ROUND((VLOOKUP(D26,Durchschnittssätze!$A$5:$Q$48,9,FALSE)/39.8*E26),2))))</f>
        <v/>
      </c>
      <c r="Q26" s="89" t="str">
        <f>IF(D26="Honorar",N26,IF(P26="Beamte",VLOOKUP(D26,Durchschnittssätze!$A$5:$Q$48,17,FALSE),IF(N26&lt;O26,"keine",ROUND(IF(AND(N26&gt;=O26,N26&lt;P26),VLOOKUP(D26,Durchschnittssätze!$A$5:$Q$48,13,FALSE),VLOOKUP(D26,Durchschnittssätze!$A$5:$Q$48,17,FALSE)),2))))</f>
        <v>keine</v>
      </c>
      <c r="R26" s="88" t="str">
        <f t="shared" ref="R26:R36" si="23">IF(D26="Honorar","",IF(P26="Beamte",D26,IF(N26&lt;O26,"Förderung",IF(AND(N26&gt;O26,N26&lt;P26),"Std.Satz 1","Std.Satz 2"))))</f>
        <v>Förderung</v>
      </c>
      <c r="S26" s="87">
        <f t="shared" ref="S26:S36" si="24">IF(OR(P26="Beamte",D26="Honorar"),ROUND(Q26*J26,2),IF(OR(N26&lt;O26,N26=0,G26=0),0,ROUND(Q26*J26,2)))</f>
        <v>0</v>
      </c>
      <c r="T26" s="17"/>
      <c r="U26" s="21"/>
      <c r="V26" s="18"/>
      <c r="W26" s="46">
        <f t="shared" ref="W26:W36" si="25">YEAR(I26)-YEAR(H26)+1</f>
        <v>1</v>
      </c>
      <c r="X26" s="45">
        <f t="shared" ref="X26:X36" si="26">B26</f>
        <v>0</v>
      </c>
      <c r="Y26" s="44">
        <f t="shared" ref="Y26:Y36" si="27">C26</f>
        <v>0</v>
      </c>
      <c r="Z26" s="43">
        <f t="shared" ref="Z26:Z36" si="28">IF(YEAR(H26)=$Z$9,$Z$9,"")</f>
        <v>1900</v>
      </c>
      <c r="AA26" s="42" t="str">
        <f t="shared" ref="AA26:AA36" si="29">IF(AND(Z26&lt;&gt;"",$W26&gt;1),Z26+1,IF(YEAR(H26)=$AA$9,$AA$9,""))</f>
        <v/>
      </c>
      <c r="AB26" s="41" t="str">
        <f t="shared" ref="AB26:AB36" si="30">IF(AND(OR(AA26&lt;&gt;"",YEAR(H26)=$AB$9),COUNT(Z26:AA26)&lt;W26),$AB$9,"")</f>
        <v/>
      </c>
      <c r="AC26" s="40" t="str">
        <f t="shared" ref="AC26:AC36" si="31">IF(AND(OR(AB26&lt;&gt;"",YEAR(H26)=$AC$9),COUNT(Z26:AB26)&lt;W26),$AC$9,"")</f>
        <v/>
      </c>
      <c r="AD26" s="39" t="str">
        <f t="shared" ref="AD26:AD36" si="32">IF(AND(OR(AC26&lt;&gt;"",YEAR(H26)=$AD$9),COUNT(Z26:AC26)&lt;W26),$AD$9,"")</f>
        <v/>
      </c>
      <c r="AE26" s="38" t="str">
        <f t="shared" ref="AE26:AE36" si="33">IF(AND(OR(AC26&lt;&gt;"",YEAR(H26)=$AD$9),COUNT(Z26:AD26)&lt;W26),$AE$9,"")</f>
        <v/>
      </c>
      <c r="AF26" s="147">
        <f t="shared" ref="AF26:AF36" si="34">SUM(AG26:AL26)</f>
        <v>1</v>
      </c>
      <c r="AG26" s="86">
        <f t="shared" ref="AG26:AG36" si="35">IF(Z26="","",MIN(365,
IF(YEAR(H26)=YEAR(I26),DATEDIF(H26,I26,"D")+1,
DATEDIF(H26,VLOOKUP(YEAR(H26),$AM$11:$AN$20,2,FALSE),"D")+1)))</f>
        <v>1</v>
      </c>
      <c r="AH26" s="85" t="str">
        <f t="shared" ref="AH26:AH36" si="36">IF(AA26="","",MIN(365,
IF(AND(YEAR($H26)=YEAR($I26),AA26=YEAR($H26)),DATEDIF($H26,$I26,"D")+1,
IF(AB26&lt;&gt;"",DATEDIF(MAX(VLOOKUP(AA26,$AM$11:$AP$20,3,FALSE),$H26),VLOOKUP(AA26,$AM$11:$AP$20,2,FALSE),"D")+1,
VLOOKUP(AA26,$AM$11:$AP$20,4,FALSE)-DATEDIF($I26,VLOOKUP(YEAR($I26),$AM$11:$AN$20,2,FALSE),"D")))))</f>
        <v/>
      </c>
      <c r="AI26" s="84" t="str">
        <f t="shared" ref="AI26:AI36" si="37">IF(AB26="","",MIN(365,
IF(AND(YEAR($H26)=YEAR($I26),AB26=YEAR($H26)),DATEDIF($H26,$I26,"D")+1,
IF(AC26&lt;&gt;"",DATEDIF(MAX(VLOOKUP(AB26,$AM$11:$AP$20,3,FALSE),$H26),VLOOKUP(AB26,$AM$11:$AP$20,2,FALSE),"D")+1,
VLOOKUP(AB26,$AM$11:$AP$20,4,FALSE)-DATEDIF($I26,VLOOKUP(YEAR($I26),$AM$11:$AN$20,2,FALSE),"D")))))</f>
        <v/>
      </c>
      <c r="AJ26" s="83" t="str">
        <f t="shared" ref="AJ26:AJ36" si="38">IF(AC26="","",MIN(365,
IF(AND(YEAR($H26)=YEAR($I26),AC26=YEAR($H26)),DATEDIF($H26,$I26,"D")+1,
IF(AD26&lt;&gt;"",DATEDIF(MAX(VLOOKUP(AC26,$AM$11:$AP$20,3,FALSE),$H26),VLOOKUP(AC26,$AM$11:$AP$20,2,FALSE),"D")+1,
VLOOKUP(AC26,$AM$11:$AP$20,4,FALSE)-DATEDIF($I26,VLOOKUP(YEAR($I26),$AM$11:$AN$20,2,FALSE),"D")))))</f>
        <v/>
      </c>
      <c r="AK26" s="82" t="str">
        <f t="shared" ref="AK26:AK36" si="39">IF(AD26="","",MIN(365,
IF(AND(YEAR($H26)=YEAR($I26),AD26=YEAR($H26)),DATEDIF($H26,$I26,"D")+1,
IF(AE26&lt;&gt;"",DATEDIF(MAX(VLOOKUP(AD26,$AM$11:$AP$20,3,FALSE),$H26),VLOOKUP(AD26,$AM$11:$AP$20,2,FALSE),"D")+1,
VLOOKUP(AD26,$AM$11:$AP$20,4,FALSE)-DATEDIF($I26,VLOOKUP(YEAR($I26),$AM$11:$AN$20,2,FALSE),"D")))))</f>
        <v/>
      </c>
      <c r="AL26" s="81" t="str">
        <f t="shared" ref="AL26:AL36" si="40">IF(AE26="","",MIN(365,
IF(AND(YEAR($H26)=YEAR($I26),AE26=YEAR($H26)),DATEDIF($H26,$I26,"D")+1,
VLOOKUP(AE26,$AM$11:$AP$20,4,FALSE)-DATEDIF($I26,VLOOKUP(YEAR($I26),$AM$11:$AN$20,2,FALSE),"D"))))</f>
        <v/>
      </c>
      <c r="AM26" s="146">
        <f t="shared" ref="AM26:AM36" si="41">IF(AND(D26&lt;&gt;$D$11,D26&lt;&gt;"",D26&lt;&gt;"Honorar"),1,0)</f>
        <v>0</v>
      </c>
      <c r="AN26" s="29" t="str">
        <f t="shared" ref="AN26:AN36" si="42">IF(D26="Honorar",S26,"")</f>
        <v/>
      </c>
      <c r="AO26" s="2"/>
      <c r="AP26" s="63"/>
      <c r="AQ26" s="63"/>
      <c r="AR26" s="62"/>
      <c r="AS26" s="14"/>
      <c r="AT26" s="18"/>
      <c r="AU26" s="18"/>
      <c r="AV26" s="18"/>
      <c r="AW26" s="18"/>
      <c r="AX26" s="18"/>
      <c r="AY26" s="18"/>
      <c r="AZ26" s="14"/>
      <c r="BA26" s="18"/>
      <c r="BB26" s="18"/>
      <c r="BC26" s="18"/>
      <c r="BD26" s="18"/>
      <c r="BE26" s="18"/>
      <c r="BF26" s="18"/>
      <c r="BG26" s="14"/>
      <c r="BH26" s="14"/>
      <c r="BI26" s="18"/>
      <c r="BJ26" s="18"/>
      <c r="BK26" s="18"/>
      <c r="BL26" s="18"/>
      <c r="BM26" s="18"/>
      <c r="BN26" s="18"/>
      <c r="BO26" s="14"/>
      <c r="BP26" s="15"/>
      <c r="BQ26" s="17"/>
      <c r="BR26" s="17"/>
      <c r="BS26" s="17"/>
      <c r="BT26" s="17"/>
      <c r="BU26" s="17"/>
      <c r="BV26" s="17"/>
      <c r="BW26" s="17"/>
      <c r="BX26" s="17"/>
      <c r="BY26" s="17"/>
      <c r="BZ26" s="17"/>
      <c r="CA26" s="17"/>
      <c r="CB26" s="17"/>
      <c r="CC26" s="17"/>
      <c r="CD26" s="17"/>
      <c r="CE26" s="17"/>
      <c r="CF26" s="17"/>
      <c r="CG26" s="17"/>
      <c r="CH26" s="16"/>
      <c r="CI26" s="14"/>
      <c r="CJ26" s="15"/>
      <c r="CK26" s="14"/>
      <c r="CL26" s="14"/>
      <c r="CM26" s="14"/>
      <c r="CN26" s="14"/>
      <c r="CO26" s="14"/>
      <c r="CP26" s="14"/>
      <c r="CQ26" s="14"/>
      <c r="CR26" s="14"/>
      <c r="CS26" s="14"/>
      <c r="CT26" s="14"/>
      <c r="CU26" s="14"/>
      <c r="CV26" s="14"/>
      <c r="CW26" s="14"/>
      <c r="CX26" s="14"/>
      <c r="CY26" s="14"/>
      <c r="CZ26" s="14"/>
      <c r="DA26" s="14"/>
      <c r="DB26" s="14"/>
      <c r="DC26" s="14"/>
      <c r="DD26" s="14"/>
      <c r="DE26" s="14"/>
      <c r="DF26" s="14"/>
      <c r="DG26" s="14"/>
      <c r="DH26" s="14"/>
      <c r="DI26" s="14"/>
      <c r="DJ26" s="14"/>
      <c r="DK26" s="14"/>
      <c r="DL26" s="14"/>
      <c r="DM26" s="14"/>
      <c r="DN26" s="14"/>
      <c r="DO26" s="14"/>
      <c r="DP26" s="14"/>
      <c r="DQ26" s="14"/>
      <c r="DR26" s="14"/>
      <c r="DS26" s="14"/>
      <c r="DT26" s="14"/>
      <c r="DU26" s="14"/>
      <c r="DV26" s="14"/>
      <c r="DW26" s="14"/>
      <c r="DX26" s="14"/>
      <c r="DY26" s="14"/>
      <c r="DZ26" s="14"/>
      <c r="EA26" s="14"/>
      <c r="EB26" s="14"/>
      <c r="EC26" s="14"/>
      <c r="ED26" s="14"/>
      <c r="EE26" s="14"/>
      <c r="EF26" s="14"/>
      <c r="EG26" s="14"/>
      <c r="EH26" s="14"/>
      <c r="EI26" s="14"/>
      <c r="EJ26" s="14"/>
      <c r="EK26" s="14"/>
      <c r="EL26" s="14"/>
      <c r="EM26" s="14"/>
      <c r="EN26" s="14"/>
      <c r="EO26" s="14"/>
      <c r="EP26" s="14"/>
      <c r="EQ26" s="14"/>
      <c r="ER26" s="14"/>
      <c r="ES26" s="14"/>
      <c r="ET26" s="14"/>
      <c r="EU26" s="14"/>
      <c r="EV26" s="14"/>
      <c r="EW26" s="14"/>
    </row>
    <row r="27" spans="1:153" s="6" customFormat="1" ht="12.75" customHeight="1" x14ac:dyDescent="0.2">
      <c r="A27" s="28"/>
      <c r="B27" s="79"/>
      <c r="C27" s="80"/>
      <c r="D27" s="77"/>
      <c r="E27" s="75"/>
      <c r="F27" s="76"/>
      <c r="G27" s="75">
        <f t="shared" si="19"/>
        <v>0</v>
      </c>
      <c r="H27" s="74"/>
      <c r="I27" s="149"/>
      <c r="J27" s="93" t="str">
        <f t="shared" si="20"/>
        <v/>
      </c>
      <c r="K27" s="53" t="str">
        <f t="shared" si="21"/>
        <v/>
      </c>
      <c r="L27" s="71"/>
      <c r="M27" s="70"/>
      <c r="N27" s="70">
        <f t="shared" si="22"/>
        <v>0</v>
      </c>
      <c r="O27" s="69" t="str">
        <f>IF(OR(D27="",D27="Honorar"),"",IF(VLOOKUP(D27,Durchschnittssätze!$A$5:$Q$48,5,FALSE)&lt;0,"entfällt für",IF(N27=0,"",ROUND((VLOOKUP(D27,Durchschnittssätze!$A$5:$Q$48,5,FALSE)/39.8*E27),2))))</f>
        <v/>
      </c>
      <c r="P27" s="69" t="str">
        <f>IF(OR(D27="",D27="Honorar"),"",IF(VLOOKUP(D27,Durchschnittssätze!$A$5:$Q$48,9,FALSE)&lt;0,"Beamte",IF(N27=0,"",ROUND((VLOOKUP(D27,Durchschnittssätze!$A$5:$Q$48,9,FALSE)/39.8*E27),2))))</f>
        <v/>
      </c>
      <c r="Q27" s="68" t="str">
        <f>IF(D27="Honorar",N27,IF(P27="Beamte",VLOOKUP(D27,Durchschnittssätze!$A$5:$Q$48,17,FALSE),IF(N27&lt;O27,"keine",ROUND(IF(AND(N27&gt;=O27,N27&lt;P27),VLOOKUP(D27,Durchschnittssätze!$A$5:$Q$48,13,FALSE),VLOOKUP(D27,Durchschnittssätze!$A$5:$Q$48,17,FALSE)),2))))</f>
        <v>keine</v>
      </c>
      <c r="R27" s="67" t="str">
        <f t="shared" si="23"/>
        <v>Förderung</v>
      </c>
      <c r="S27" s="66">
        <f t="shared" si="24"/>
        <v>0</v>
      </c>
      <c r="T27" s="17"/>
      <c r="U27" s="21"/>
      <c r="V27" s="18"/>
      <c r="W27" s="46">
        <f t="shared" si="25"/>
        <v>1</v>
      </c>
      <c r="X27" s="45">
        <f t="shared" si="26"/>
        <v>0</v>
      </c>
      <c r="Y27" s="44">
        <f t="shared" si="27"/>
        <v>0</v>
      </c>
      <c r="Z27" s="43">
        <f t="shared" si="28"/>
        <v>1900</v>
      </c>
      <c r="AA27" s="42" t="str">
        <f t="shared" si="29"/>
        <v/>
      </c>
      <c r="AB27" s="41" t="str">
        <f t="shared" si="30"/>
        <v/>
      </c>
      <c r="AC27" s="40" t="str">
        <f t="shared" si="31"/>
        <v/>
      </c>
      <c r="AD27" s="39" t="str">
        <f t="shared" si="32"/>
        <v/>
      </c>
      <c r="AE27" s="38" t="str">
        <f t="shared" si="33"/>
        <v/>
      </c>
      <c r="AF27" s="147">
        <f t="shared" si="34"/>
        <v>1</v>
      </c>
      <c r="AG27" s="43">
        <f t="shared" si="35"/>
        <v>1</v>
      </c>
      <c r="AH27" s="42" t="str">
        <f t="shared" si="36"/>
        <v/>
      </c>
      <c r="AI27" s="41" t="str">
        <f t="shared" si="37"/>
        <v/>
      </c>
      <c r="AJ27" s="40" t="str">
        <f t="shared" si="38"/>
        <v/>
      </c>
      <c r="AK27" s="65" t="str">
        <f t="shared" si="39"/>
        <v/>
      </c>
      <c r="AL27" s="64" t="str">
        <f t="shared" si="40"/>
        <v/>
      </c>
      <c r="AM27" s="146">
        <f t="shared" si="41"/>
        <v>0</v>
      </c>
      <c r="AN27" s="29" t="str">
        <f t="shared" si="42"/>
        <v/>
      </c>
      <c r="AO27" s="2"/>
      <c r="AP27" s="63"/>
      <c r="AQ27" s="63"/>
      <c r="AR27" s="62"/>
      <c r="AS27" s="14"/>
      <c r="AT27" s="18"/>
      <c r="AU27" s="18"/>
      <c r="AV27" s="18"/>
      <c r="AW27" s="18"/>
      <c r="AX27" s="18"/>
      <c r="AY27" s="18"/>
      <c r="AZ27" s="13"/>
      <c r="BA27" s="18"/>
      <c r="BB27" s="18"/>
      <c r="BC27" s="18"/>
      <c r="BD27" s="18"/>
      <c r="BE27" s="18"/>
      <c r="BF27" s="18"/>
      <c r="BG27" s="14"/>
      <c r="BH27" s="14"/>
      <c r="BI27" s="18"/>
      <c r="BJ27" s="18"/>
      <c r="BK27" s="18"/>
      <c r="BL27" s="18"/>
      <c r="BM27" s="18"/>
      <c r="BN27" s="18"/>
      <c r="BO27" s="13"/>
      <c r="BP27" s="15"/>
      <c r="BQ27" s="17"/>
      <c r="BR27" s="17"/>
      <c r="BS27" s="17"/>
      <c r="BT27" s="17"/>
      <c r="BU27" s="17"/>
      <c r="BV27" s="17"/>
      <c r="BW27" s="17"/>
      <c r="BX27" s="17"/>
      <c r="BY27" s="17"/>
      <c r="BZ27" s="17"/>
      <c r="CA27" s="17"/>
      <c r="CB27" s="17"/>
      <c r="CC27" s="17"/>
      <c r="CD27" s="17"/>
      <c r="CE27" s="17"/>
      <c r="CF27" s="17"/>
      <c r="CG27" s="17"/>
      <c r="CH27" s="16"/>
      <c r="CI27" s="14"/>
      <c r="CJ27" s="15"/>
      <c r="CK27" s="14"/>
      <c r="CL27" s="14"/>
      <c r="CM27" s="13"/>
      <c r="CN27" s="13"/>
      <c r="CO27" s="13"/>
      <c r="CP27" s="13"/>
      <c r="CQ27" s="13"/>
      <c r="CR27" s="13"/>
      <c r="CS27" s="13"/>
      <c r="CT27" s="13"/>
      <c r="CU27" s="13"/>
      <c r="CV27" s="13"/>
      <c r="CW27" s="13"/>
      <c r="CX27" s="13"/>
      <c r="CY27" s="13"/>
      <c r="CZ27" s="13"/>
      <c r="DA27" s="13"/>
      <c r="DB27" s="13"/>
      <c r="DC27" s="13"/>
      <c r="DD27" s="13"/>
      <c r="DE27" s="13"/>
      <c r="DF27" s="13"/>
      <c r="DG27" s="13"/>
      <c r="DH27" s="13"/>
      <c r="DI27" s="13"/>
      <c r="DJ27" s="13"/>
      <c r="DK27" s="13"/>
      <c r="DL27" s="13"/>
      <c r="DM27" s="13"/>
      <c r="DN27" s="13"/>
      <c r="DO27" s="13"/>
      <c r="DP27" s="13"/>
      <c r="DQ27" s="13"/>
      <c r="DR27" s="13"/>
      <c r="DS27" s="13"/>
      <c r="DT27" s="13"/>
      <c r="DU27" s="13"/>
      <c r="DV27" s="13"/>
      <c r="DW27" s="13"/>
      <c r="DX27" s="13"/>
      <c r="DY27" s="13"/>
      <c r="DZ27" s="13"/>
      <c r="EA27" s="13"/>
      <c r="EB27" s="13"/>
      <c r="EC27" s="13"/>
      <c r="ED27" s="13"/>
      <c r="EE27" s="13"/>
      <c r="EF27" s="13"/>
      <c r="EG27" s="13"/>
      <c r="EH27" s="13"/>
      <c r="EI27" s="13"/>
      <c r="EJ27" s="13"/>
      <c r="EK27" s="13"/>
      <c r="EL27" s="13"/>
      <c r="EM27" s="13"/>
      <c r="EN27" s="13"/>
      <c r="EO27" s="13"/>
      <c r="EP27" s="13"/>
      <c r="EQ27" s="13"/>
      <c r="ER27" s="13"/>
      <c r="ES27" s="13"/>
      <c r="ET27" s="13"/>
      <c r="EU27" s="13"/>
      <c r="EV27" s="13"/>
      <c r="EW27" s="13"/>
    </row>
    <row r="28" spans="1:153" s="6" customFormat="1" ht="12.75" customHeight="1" x14ac:dyDescent="0.2">
      <c r="A28" s="28"/>
      <c r="B28" s="79"/>
      <c r="C28" s="80"/>
      <c r="D28" s="77"/>
      <c r="E28" s="151"/>
      <c r="F28" s="150"/>
      <c r="G28" s="75">
        <f t="shared" si="19"/>
        <v>0</v>
      </c>
      <c r="H28" s="74"/>
      <c r="I28" s="149"/>
      <c r="J28" s="72" t="str">
        <f t="shared" si="20"/>
        <v/>
      </c>
      <c r="K28" s="53" t="str">
        <f t="shared" si="21"/>
        <v/>
      </c>
      <c r="L28" s="71"/>
      <c r="M28" s="70"/>
      <c r="N28" s="70">
        <f t="shared" si="22"/>
        <v>0</v>
      </c>
      <c r="O28" s="69" t="str">
        <f>IF(OR(D28="",D28="Honorar"),"",IF(VLOOKUP(D28,Durchschnittssätze!$A$5:$Q$48,5,FALSE)&lt;0,"entfällt für",IF(N28=0,"",ROUND((VLOOKUP(D28,Durchschnittssätze!$A$5:$Q$48,5,FALSE)/39.8*E28),2))))</f>
        <v/>
      </c>
      <c r="P28" s="69" t="str">
        <f>IF(OR(D28="",D28="Honorar"),"",IF(VLOOKUP(D28,Durchschnittssätze!$A$5:$Q$48,9,FALSE)&lt;0,"Beamte",IF(N28=0,"",ROUND((VLOOKUP(D28,Durchschnittssätze!$A$5:$Q$48,9,FALSE)/39.8*E28),2))))</f>
        <v/>
      </c>
      <c r="Q28" s="68" t="str">
        <f>IF(D28="Honorar",N28,IF(P28="Beamte",VLOOKUP(D28,Durchschnittssätze!$A$5:$Q$48,17,FALSE),IF(N28&lt;O28,"keine",ROUND(IF(AND(N28&gt;=O28,N28&lt;P28),VLOOKUP(D28,Durchschnittssätze!$A$5:$Q$48,13,FALSE),VLOOKUP(D28,Durchschnittssätze!$A$5:$Q$48,17,FALSE)),2))))</f>
        <v>keine</v>
      </c>
      <c r="R28" s="67" t="str">
        <f t="shared" si="23"/>
        <v>Förderung</v>
      </c>
      <c r="S28" s="66">
        <f t="shared" si="24"/>
        <v>0</v>
      </c>
      <c r="T28" s="17"/>
      <c r="U28" s="21"/>
      <c r="V28" s="18"/>
      <c r="W28" s="46">
        <f t="shared" si="25"/>
        <v>1</v>
      </c>
      <c r="X28" s="45">
        <f t="shared" si="26"/>
        <v>0</v>
      </c>
      <c r="Y28" s="44">
        <f t="shared" si="27"/>
        <v>0</v>
      </c>
      <c r="Z28" s="43">
        <f t="shared" si="28"/>
        <v>1900</v>
      </c>
      <c r="AA28" s="42" t="str">
        <f t="shared" si="29"/>
        <v/>
      </c>
      <c r="AB28" s="41" t="str">
        <f t="shared" si="30"/>
        <v/>
      </c>
      <c r="AC28" s="40" t="str">
        <f t="shared" si="31"/>
        <v/>
      </c>
      <c r="AD28" s="39" t="str">
        <f t="shared" si="32"/>
        <v/>
      </c>
      <c r="AE28" s="38" t="str">
        <f t="shared" si="33"/>
        <v/>
      </c>
      <c r="AF28" s="147">
        <f t="shared" si="34"/>
        <v>1</v>
      </c>
      <c r="AG28" s="43">
        <f t="shared" si="35"/>
        <v>1</v>
      </c>
      <c r="AH28" s="42" t="str">
        <f t="shared" si="36"/>
        <v/>
      </c>
      <c r="AI28" s="41" t="str">
        <f t="shared" si="37"/>
        <v/>
      </c>
      <c r="AJ28" s="40" t="str">
        <f t="shared" si="38"/>
        <v/>
      </c>
      <c r="AK28" s="65" t="str">
        <f t="shared" si="39"/>
        <v/>
      </c>
      <c r="AL28" s="64" t="str">
        <f t="shared" si="40"/>
        <v/>
      </c>
      <c r="AM28" s="146">
        <f t="shared" si="41"/>
        <v>0</v>
      </c>
      <c r="AN28" s="29" t="str">
        <f t="shared" si="42"/>
        <v/>
      </c>
      <c r="AO28" s="2"/>
      <c r="AP28" s="63"/>
      <c r="AQ28" s="63"/>
      <c r="AR28" s="62"/>
      <c r="AS28" s="14"/>
      <c r="AT28" s="18"/>
      <c r="AU28" s="18"/>
      <c r="AV28" s="18"/>
      <c r="AW28" s="18"/>
      <c r="AX28" s="18"/>
      <c r="AY28" s="18"/>
      <c r="AZ28" s="13"/>
      <c r="BA28" s="18"/>
      <c r="BB28" s="18"/>
      <c r="BC28" s="18"/>
      <c r="BD28" s="18"/>
      <c r="BE28" s="18"/>
      <c r="BF28" s="18"/>
      <c r="BG28" s="14"/>
      <c r="BH28" s="14"/>
      <c r="BI28" s="18"/>
      <c r="BJ28" s="18"/>
      <c r="BK28" s="18"/>
      <c r="BL28" s="18"/>
      <c r="BM28" s="18"/>
      <c r="BN28" s="18"/>
      <c r="BO28" s="13"/>
      <c r="BP28" s="15"/>
      <c r="BQ28" s="17"/>
      <c r="BR28" s="17"/>
      <c r="BS28" s="17"/>
      <c r="BT28" s="17"/>
      <c r="BU28" s="17"/>
      <c r="BV28" s="17"/>
      <c r="BW28" s="17"/>
      <c r="BX28" s="17"/>
      <c r="BY28" s="17"/>
      <c r="BZ28" s="17"/>
      <c r="CA28" s="17"/>
      <c r="CB28" s="17"/>
      <c r="CC28" s="17"/>
      <c r="CD28" s="17"/>
      <c r="CE28" s="17"/>
      <c r="CF28" s="17"/>
      <c r="CG28" s="17"/>
      <c r="CH28" s="16"/>
      <c r="CI28" s="14"/>
      <c r="CJ28" s="15"/>
      <c r="CK28" s="14"/>
      <c r="CL28" s="14"/>
      <c r="CM28" s="13"/>
      <c r="CN28" s="13"/>
      <c r="CO28" s="13"/>
      <c r="CP28" s="13"/>
      <c r="CQ28" s="13"/>
      <c r="CR28" s="13"/>
      <c r="CS28" s="13"/>
      <c r="CT28" s="13"/>
      <c r="CU28" s="13"/>
      <c r="CV28" s="13"/>
      <c r="CW28" s="13"/>
      <c r="CX28" s="13"/>
      <c r="CY28" s="13"/>
      <c r="CZ28" s="13"/>
      <c r="DA28" s="13"/>
      <c r="DB28" s="13"/>
      <c r="DC28" s="13"/>
      <c r="DD28" s="13"/>
      <c r="DE28" s="13"/>
      <c r="DF28" s="13"/>
      <c r="DG28" s="13"/>
      <c r="DH28" s="13"/>
      <c r="DI28" s="13"/>
      <c r="DJ28" s="13"/>
      <c r="DK28" s="13"/>
      <c r="DL28" s="13"/>
      <c r="DM28" s="13"/>
      <c r="DN28" s="13"/>
      <c r="DO28" s="13"/>
      <c r="DP28" s="13"/>
      <c r="DQ28" s="13"/>
      <c r="DR28" s="13"/>
      <c r="DS28" s="13"/>
      <c r="DT28" s="13"/>
      <c r="DU28" s="13"/>
      <c r="DV28" s="13"/>
      <c r="DW28" s="13"/>
      <c r="DX28" s="13"/>
      <c r="DY28" s="13"/>
      <c r="DZ28" s="13"/>
      <c r="EA28" s="13"/>
      <c r="EB28" s="13"/>
      <c r="EC28" s="13"/>
      <c r="ED28" s="13"/>
      <c r="EE28" s="13"/>
      <c r="EF28" s="13"/>
      <c r="EG28" s="13"/>
      <c r="EH28" s="13"/>
      <c r="EI28" s="13"/>
      <c r="EJ28" s="13"/>
      <c r="EK28" s="13"/>
      <c r="EL28" s="13"/>
      <c r="EM28" s="13"/>
      <c r="EN28" s="13"/>
      <c r="EO28" s="13"/>
      <c r="EP28" s="13"/>
      <c r="EQ28" s="13"/>
      <c r="ER28" s="13"/>
      <c r="ES28" s="13"/>
      <c r="ET28" s="13"/>
      <c r="EU28" s="13"/>
      <c r="EV28" s="13"/>
      <c r="EW28" s="13"/>
    </row>
    <row r="29" spans="1:153" s="6" customFormat="1" ht="12.75" customHeight="1" x14ac:dyDescent="0.2">
      <c r="A29" s="28"/>
      <c r="B29" s="79"/>
      <c r="C29" s="78"/>
      <c r="D29" s="77"/>
      <c r="E29" s="75"/>
      <c r="F29" s="76"/>
      <c r="G29" s="75">
        <f t="shared" si="19"/>
        <v>0</v>
      </c>
      <c r="H29" s="74"/>
      <c r="I29" s="149"/>
      <c r="J29" s="72" t="str">
        <f t="shared" si="20"/>
        <v/>
      </c>
      <c r="K29" s="53" t="str">
        <f t="shared" si="21"/>
        <v/>
      </c>
      <c r="L29" s="71"/>
      <c r="M29" s="70"/>
      <c r="N29" s="70">
        <f t="shared" si="22"/>
        <v>0</v>
      </c>
      <c r="O29" s="69" t="str">
        <f>IF(OR(D29="",D29="Honorar"),"",IF(VLOOKUP(D29,Durchschnittssätze!$A$5:$Q$48,5,FALSE)&lt;0,"entfällt für",IF(N29=0,"",ROUND((VLOOKUP(D29,Durchschnittssätze!$A$5:$Q$48,5,FALSE)/39.8*E29),2))))</f>
        <v/>
      </c>
      <c r="P29" s="69" t="str">
        <f>IF(OR(D29="",D29="Honorar"),"",IF(VLOOKUP(D29,Durchschnittssätze!$A$5:$Q$48,9,FALSE)&lt;0,"Beamte",IF(N29=0,"",ROUND((VLOOKUP(D29,Durchschnittssätze!$A$5:$Q$48,9,FALSE)/39.8*E29),2))))</f>
        <v/>
      </c>
      <c r="Q29" s="68" t="str">
        <f>IF(D29="Honorar",N29,IF(P29="Beamte",VLOOKUP(D29,Durchschnittssätze!$A$5:$Q$48,17,FALSE),IF(N29&lt;O29,"keine",ROUND(IF(AND(N29&gt;=O29,N29&lt;P29),VLOOKUP(D29,Durchschnittssätze!$A$5:$Q$48,13,FALSE),VLOOKUP(D29,Durchschnittssätze!$A$5:$Q$48,17,FALSE)),2))))</f>
        <v>keine</v>
      </c>
      <c r="R29" s="67" t="str">
        <f t="shared" si="23"/>
        <v>Förderung</v>
      </c>
      <c r="S29" s="66">
        <f t="shared" si="24"/>
        <v>0</v>
      </c>
      <c r="T29" s="17"/>
      <c r="U29" s="21"/>
      <c r="V29" s="18"/>
      <c r="W29" s="46">
        <f t="shared" si="25"/>
        <v>1</v>
      </c>
      <c r="X29" s="45">
        <f t="shared" si="26"/>
        <v>0</v>
      </c>
      <c r="Y29" s="44">
        <f t="shared" si="27"/>
        <v>0</v>
      </c>
      <c r="Z29" s="43">
        <f t="shared" si="28"/>
        <v>1900</v>
      </c>
      <c r="AA29" s="42" t="str">
        <f t="shared" si="29"/>
        <v/>
      </c>
      <c r="AB29" s="41" t="str">
        <f t="shared" si="30"/>
        <v/>
      </c>
      <c r="AC29" s="40" t="str">
        <f t="shared" si="31"/>
        <v/>
      </c>
      <c r="AD29" s="39" t="str">
        <f t="shared" si="32"/>
        <v/>
      </c>
      <c r="AE29" s="38" t="str">
        <f t="shared" si="33"/>
        <v/>
      </c>
      <c r="AF29" s="147">
        <f t="shared" si="34"/>
        <v>1</v>
      </c>
      <c r="AG29" s="43">
        <f t="shared" si="35"/>
        <v>1</v>
      </c>
      <c r="AH29" s="42" t="str">
        <f t="shared" si="36"/>
        <v/>
      </c>
      <c r="AI29" s="41" t="str">
        <f t="shared" si="37"/>
        <v/>
      </c>
      <c r="AJ29" s="40" t="str">
        <f t="shared" si="38"/>
        <v/>
      </c>
      <c r="AK29" s="65" t="str">
        <f t="shared" si="39"/>
        <v/>
      </c>
      <c r="AL29" s="64" t="str">
        <f t="shared" si="40"/>
        <v/>
      </c>
      <c r="AM29" s="146">
        <f t="shared" si="41"/>
        <v>0</v>
      </c>
      <c r="AN29" s="29" t="str">
        <f t="shared" si="42"/>
        <v/>
      </c>
      <c r="AO29" s="2"/>
      <c r="AP29" s="63"/>
      <c r="AQ29" s="63"/>
      <c r="AR29" s="62"/>
      <c r="AS29" s="14"/>
      <c r="AT29" s="18"/>
      <c r="AU29" s="18"/>
      <c r="AV29" s="18"/>
      <c r="AW29" s="18"/>
      <c r="AX29" s="18"/>
      <c r="AY29" s="18"/>
      <c r="AZ29" s="13"/>
      <c r="BA29" s="18"/>
      <c r="BB29" s="18"/>
      <c r="BC29" s="18"/>
      <c r="BD29" s="18"/>
      <c r="BE29" s="18"/>
      <c r="BF29" s="18"/>
      <c r="BG29" s="14"/>
      <c r="BH29" s="14"/>
      <c r="BI29" s="18"/>
      <c r="BJ29" s="18"/>
      <c r="BK29" s="18"/>
      <c r="BL29" s="18"/>
      <c r="BM29" s="18"/>
      <c r="BN29" s="18"/>
      <c r="BO29" s="13"/>
      <c r="BP29" s="15"/>
      <c r="BQ29" s="17"/>
      <c r="BR29" s="17"/>
      <c r="BS29" s="17"/>
      <c r="BT29" s="17"/>
      <c r="BU29" s="17"/>
      <c r="BV29" s="17"/>
      <c r="BW29" s="17"/>
      <c r="BX29" s="17"/>
      <c r="BY29" s="17"/>
      <c r="BZ29" s="17"/>
      <c r="CA29" s="17"/>
      <c r="CB29" s="17"/>
      <c r="CC29" s="17"/>
      <c r="CD29" s="17"/>
      <c r="CE29" s="17"/>
      <c r="CF29" s="17"/>
      <c r="CG29" s="17"/>
      <c r="CH29" s="16"/>
      <c r="CI29" s="14"/>
      <c r="CJ29" s="15"/>
      <c r="CK29" s="14"/>
      <c r="CL29" s="14"/>
      <c r="CM29" s="13"/>
      <c r="CN29" s="13"/>
      <c r="CO29" s="13"/>
      <c r="CP29" s="13"/>
      <c r="CQ29" s="13"/>
      <c r="CR29" s="13"/>
      <c r="CS29" s="13"/>
      <c r="CT29" s="13"/>
      <c r="CU29" s="13"/>
      <c r="CV29" s="13"/>
      <c r="CW29" s="13"/>
      <c r="CX29" s="13"/>
      <c r="CY29" s="13"/>
      <c r="CZ29" s="13"/>
      <c r="DA29" s="13"/>
      <c r="DB29" s="13"/>
      <c r="DC29" s="13"/>
      <c r="DD29" s="13"/>
      <c r="DE29" s="13"/>
      <c r="DF29" s="13"/>
      <c r="DG29" s="13"/>
      <c r="DH29" s="13"/>
      <c r="DI29" s="13"/>
      <c r="DJ29" s="13"/>
      <c r="DK29" s="13"/>
      <c r="DL29" s="13"/>
      <c r="DM29" s="13"/>
      <c r="DN29" s="13"/>
      <c r="DO29" s="13"/>
      <c r="DP29" s="13"/>
      <c r="DQ29" s="13"/>
      <c r="DR29" s="13"/>
      <c r="DS29" s="13"/>
      <c r="DT29" s="13"/>
      <c r="DU29" s="13"/>
      <c r="DV29" s="13"/>
      <c r="DW29" s="13"/>
      <c r="DX29" s="13"/>
      <c r="DY29" s="13"/>
      <c r="DZ29" s="13"/>
      <c r="EA29" s="13"/>
      <c r="EB29" s="13"/>
      <c r="EC29" s="13"/>
      <c r="ED29" s="13"/>
      <c r="EE29" s="13"/>
      <c r="EF29" s="13"/>
      <c r="EG29" s="13"/>
      <c r="EH29" s="13"/>
      <c r="EI29" s="13"/>
      <c r="EJ29" s="13"/>
      <c r="EK29" s="13"/>
      <c r="EL29" s="13"/>
      <c r="EM29" s="13"/>
      <c r="EN29" s="13"/>
      <c r="EO29" s="13"/>
      <c r="EP29" s="13"/>
      <c r="EQ29" s="13"/>
      <c r="ER29" s="13"/>
      <c r="ES29" s="13"/>
      <c r="ET29" s="13"/>
      <c r="EU29" s="13"/>
      <c r="EV29" s="13"/>
      <c r="EW29" s="13"/>
    </row>
    <row r="30" spans="1:153" s="6" customFormat="1" ht="12.75" customHeight="1" x14ac:dyDescent="0.2">
      <c r="A30" s="28"/>
      <c r="B30" s="79"/>
      <c r="C30" s="80"/>
      <c r="D30" s="77"/>
      <c r="E30" s="75"/>
      <c r="F30" s="76"/>
      <c r="G30" s="75">
        <f t="shared" si="19"/>
        <v>0</v>
      </c>
      <c r="H30" s="74"/>
      <c r="I30" s="149"/>
      <c r="J30" s="72" t="str">
        <f t="shared" si="20"/>
        <v/>
      </c>
      <c r="K30" s="53" t="str">
        <f t="shared" si="21"/>
        <v/>
      </c>
      <c r="L30" s="71"/>
      <c r="M30" s="70"/>
      <c r="N30" s="70">
        <f t="shared" si="22"/>
        <v>0</v>
      </c>
      <c r="O30" s="69" t="str">
        <f>IF(OR(D30="",D30="Honorar"),"",IF(VLOOKUP(D30,Durchschnittssätze!$A$5:$Q$48,5,FALSE)&lt;0,"entfällt für",IF(N30=0,"",ROUND((VLOOKUP(D30,Durchschnittssätze!$A$5:$Q$48,5,FALSE)/39.8*E30),2))))</f>
        <v/>
      </c>
      <c r="P30" s="69" t="str">
        <f>IF(OR(D30="",D30="Honorar"),"",IF(VLOOKUP(D30,Durchschnittssätze!$A$5:$Q$48,9,FALSE)&lt;0,"Beamte",IF(N30=0,"",ROUND((VLOOKUP(D30,Durchschnittssätze!$A$5:$Q$48,9,FALSE)/39.8*E30),2))))</f>
        <v/>
      </c>
      <c r="Q30" s="68" t="str">
        <f>IF(D30="Honorar",N30,IF(P30="Beamte",VLOOKUP(D30,Durchschnittssätze!$A$5:$Q$48,17,FALSE),IF(N30&lt;O30,"keine",ROUND(IF(AND(N30&gt;=O30,N30&lt;P30),VLOOKUP(D30,Durchschnittssätze!$A$5:$Q$48,13,FALSE),VLOOKUP(D30,Durchschnittssätze!$A$5:$Q$48,17,FALSE)),2))))</f>
        <v>keine</v>
      </c>
      <c r="R30" s="67" t="str">
        <f t="shared" si="23"/>
        <v>Förderung</v>
      </c>
      <c r="S30" s="66">
        <f t="shared" si="24"/>
        <v>0</v>
      </c>
      <c r="T30" s="17"/>
      <c r="U30" s="21"/>
      <c r="V30" s="18"/>
      <c r="W30" s="46">
        <f t="shared" si="25"/>
        <v>1</v>
      </c>
      <c r="X30" s="45">
        <f t="shared" si="26"/>
        <v>0</v>
      </c>
      <c r="Y30" s="44">
        <f t="shared" si="27"/>
        <v>0</v>
      </c>
      <c r="Z30" s="43">
        <f t="shared" si="28"/>
        <v>1900</v>
      </c>
      <c r="AA30" s="42" t="str">
        <f t="shared" si="29"/>
        <v/>
      </c>
      <c r="AB30" s="41" t="str">
        <f t="shared" si="30"/>
        <v/>
      </c>
      <c r="AC30" s="40" t="str">
        <f t="shared" si="31"/>
        <v/>
      </c>
      <c r="AD30" s="39" t="str">
        <f t="shared" si="32"/>
        <v/>
      </c>
      <c r="AE30" s="38" t="str">
        <f t="shared" si="33"/>
        <v/>
      </c>
      <c r="AF30" s="147">
        <f t="shared" si="34"/>
        <v>1</v>
      </c>
      <c r="AG30" s="43">
        <f t="shared" si="35"/>
        <v>1</v>
      </c>
      <c r="AH30" s="42" t="str">
        <f t="shared" si="36"/>
        <v/>
      </c>
      <c r="AI30" s="41" t="str">
        <f t="shared" si="37"/>
        <v/>
      </c>
      <c r="AJ30" s="40" t="str">
        <f t="shared" si="38"/>
        <v/>
      </c>
      <c r="AK30" s="65" t="str">
        <f t="shared" si="39"/>
        <v/>
      </c>
      <c r="AL30" s="64" t="str">
        <f t="shared" si="40"/>
        <v/>
      </c>
      <c r="AM30" s="146">
        <f t="shared" si="41"/>
        <v>0</v>
      </c>
      <c r="AN30" s="29" t="str">
        <f t="shared" si="42"/>
        <v/>
      </c>
      <c r="AO30" s="2"/>
      <c r="AP30" s="63"/>
      <c r="AQ30" s="63"/>
      <c r="AR30" s="62"/>
      <c r="AS30" s="14"/>
      <c r="AT30" s="18"/>
      <c r="AU30" s="18"/>
      <c r="AV30" s="18"/>
      <c r="AW30" s="18"/>
      <c r="AX30" s="18"/>
      <c r="AY30" s="18"/>
      <c r="AZ30" s="13"/>
      <c r="BA30" s="18"/>
      <c r="BB30" s="18"/>
      <c r="BC30" s="18"/>
      <c r="BD30" s="18"/>
      <c r="BE30" s="18"/>
      <c r="BF30" s="18"/>
      <c r="BG30" s="14"/>
      <c r="BH30" s="14"/>
      <c r="BI30" s="18"/>
      <c r="BJ30" s="18"/>
      <c r="BK30" s="18"/>
      <c r="BL30" s="18"/>
      <c r="BM30" s="18"/>
      <c r="BN30" s="18"/>
      <c r="BO30" s="13"/>
      <c r="BP30" s="15"/>
      <c r="BQ30" s="17"/>
      <c r="BR30" s="17"/>
      <c r="BS30" s="17"/>
      <c r="BT30" s="17"/>
      <c r="BU30" s="17"/>
      <c r="BV30" s="17"/>
      <c r="BW30" s="17"/>
      <c r="BX30" s="17"/>
      <c r="BY30" s="17"/>
      <c r="BZ30" s="17"/>
      <c r="CA30" s="17"/>
      <c r="CB30" s="17"/>
      <c r="CC30" s="17"/>
      <c r="CD30" s="17"/>
      <c r="CE30" s="17"/>
      <c r="CF30" s="17"/>
      <c r="CG30" s="17"/>
      <c r="CH30" s="16"/>
      <c r="CI30" s="14"/>
      <c r="CJ30" s="15"/>
      <c r="CK30" s="14"/>
      <c r="CL30" s="14"/>
      <c r="CM30" s="13"/>
      <c r="CN30" s="13"/>
      <c r="CO30" s="13"/>
      <c r="CP30" s="13"/>
      <c r="CQ30" s="13"/>
      <c r="CR30" s="13"/>
      <c r="CS30" s="13"/>
      <c r="CT30" s="13"/>
      <c r="CU30" s="13"/>
      <c r="CV30" s="13"/>
      <c r="CW30" s="13"/>
      <c r="CX30" s="13"/>
      <c r="CY30" s="13"/>
      <c r="CZ30" s="13"/>
      <c r="DA30" s="13"/>
      <c r="DB30" s="13"/>
      <c r="DC30" s="13"/>
      <c r="DD30" s="13"/>
      <c r="DE30" s="13"/>
      <c r="DF30" s="13"/>
      <c r="DG30" s="13"/>
      <c r="DH30" s="13"/>
      <c r="DI30" s="13"/>
      <c r="DJ30" s="13"/>
      <c r="DK30" s="13"/>
      <c r="DL30" s="13"/>
      <c r="DM30" s="13"/>
      <c r="DN30" s="13"/>
      <c r="DO30" s="13"/>
      <c r="DP30" s="13"/>
      <c r="DQ30" s="13"/>
      <c r="DR30" s="13"/>
      <c r="DS30" s="13"/>
      <c r="DT30" s="13"/>
      <c r="DU30" s="13"/>
      <c r="DV30" s="13"/>
      <c r="DW30" s="13"/>
      <c r="DX30" s="13"/>
      <c r="DY30" s="13"/>
      <c r="DZ30" s="13"/>
      <c r="EA30" s="13"/>
      <c r="EB30" s="13"/>
      <c r="EC30" s="13"/>
      <c r="ED30" s="13"/>
      <c r="EE30" s="13"/>
      <c r="EF30" s="13"/>
      <c r="EG30" s="13"/>
      <c r="EH30" s="13"/>
      <c r="EI30" s="13"/>
      <c r="EJ30" s="13"/>
      <c r="EK30" s="13"/>
      <c r="EL30" s="13"/>
      <c r="EM30" s="13"/>
      <c r="EN30" s="13"/>
      <c r="EO30" s="13"/>
      <c r="EP30" s="13"/>
      <c r="EQ30" s="13"/>
      <c r="ER30" s="13"/>
      <c r="ES30" s="13"/>
      <c r="ET30" s="13"/>
      <c r="EU30" s="13"/>
      <c r="EV30" s="13"/>
      <c r="EW30" s="13"/>
    </row>
    <row r="31" spans="1:153" s="6" customFormat="1" ht="12.75" customHeight="1" x14ac:dyDescent="0.2">
      <c r="A31" s="28"/>
      <c r="B31" s="79"/>
      <c r="C31" s="80"/>
      <c r="D31" s="77"/>
      <c r="E31" s="75"/>
      <c r="F31" s="76"/>
      <c r="G31" s="75">
        <f t="shared" si="19"/>
        <v>0</v>
      </c>
      <c r="H31" s="74"/>
      <c r="I31" s="149"/>
      <c r="J31" s="72" t="str">
        <f t="shared" si="20"/>
        <v/>
      </c>
      <c r="K31" s="53" t="str">
        <f t="shared" si="21"/>
        <v/>
      </c>
      <c r="L31" s="71"/>
      <c r="M31" s="70"/>
      <c r="N31" s="70">
        <f t="shared" si="22"/>
        <v>0</v>
      </c>
      <c r="O31" s="69" t="str">
        <f>IF(OR(D31="",D31="Honorar"),"",IF(VLOOKUP(D31,Durchschnittssätze!$A$5:$Q$48,5,FALSE)&lt;0,"entfällt für",IF(N31=0,"",ROUND((VLOOKUP(D31,Durchschnittssätze!$A$5:$Q$48,5,FALSE)/39.8*E31),2))))</f>
        <v/>
      </c>
      <c r="P31" s="69" t="str">
        <f>IF(OR(D31="",D31="Honorar"),"",IF(VLOOKUP(D31,Durchschnittssätze!$A$5:$Q$48,9,FALSE)&lt;0,"Beamte",IF(N31=0,"",ROUND((VLOOKUP(D31,Durchschnittssätze!$A$5:$Q$48,9,FALSE)/39.8*E31),2))))</f>
        <v/>
      </c>
      <c r="Q31" s="68" t="str">
        <f>IF(D31="Honorar",N31,IF(P31="Beamte",VLOOKUP(D31,Durchschnittssätze!$A$5:$Q$48,17,FALSE),IF(N31&lt;O31,"keine",ROUND(IF(AND(N31&gt;=O31,N31&lt;P31),VLOOKUP(D31,Durchschnittssätze!$A$5:$Q$48,13,FALSE),VLOOKUP(D31,Durchschnittssätze!$A$5:$Q$48,17,FALSE)),2))))</f>
        <v>keine</v>
      </c>
      <c r="R31" s="67" t="str">
        <f t="shared" si="23"/>
        <v>Förderung</v>
      </c>
      <c r="S31" s="66">
        <f t="shared" si="24"/>
        <v>0</v>
      </c>
      <c r="T31" s="17"/>
      <c r="U31" s="21"/>
      <c r="V31" s="18"/>
      <c r="W31" s="46">
        <f t="shared" si="25"/>
        <v>1</v>
      </c>
      <c r="X31" s="45">
        <f t="shared" si="26"/>
        <v>0</v>
      </c>
      <c r="Y31" s="44">
        <f t="shared" si="27"/>
        <v>0</v>
      </c>
      <c r="Z31" s="43">
        <f t="shared" si="28"/>
        <v>1900</v>
      </c>
      <c r="AA31" s="42" t="str">
        <f t="shared" si="29"/>
        <v/>
      </c>
      <c r="AB31" s="41" t="str">
        <f t="shared" si="30"/>
        <v/>
      </c>
      <c r="AC31" s="40" t="str">
        <f t="shared" si="31"/>
        <v/>
      </c>
      <c r="AD31" s="39" t="str">
        <f t="shared" si="32"/>
        <v/>
      </c>
      <c r="AE31" s="38" t="str">
        <f t="shared" si="33"/>
        <v/>
      </c>
      <c r="AF31" s="147">
        <f t="shared" si="34"/>
        <v>1</v>
      </c>
      <c r="AG31" s="43">
        <f t="shared" si="35"/>
        <v>1</v>
      </c>
      <c r="AH31" s="42" t="str">
        <f t="shared" si="36"/>
        <v/>
      </c>
      <c r="AI31" s="41" t="str">
        <f t="shared" si="37"/>
        <v/>
      </c>
      <c r="AJ31" s="40" t="str">
        <f t="shared" si="38"/>
        <v/>
      </c>
      <c r="AK31" s="65" t="str">
        <f t="shared" si="39"/>
        <v/>
      </c>
      <c r="AL31" s="64" t="str">
        <f t="shared" si="40"/>
        <v/>
      </c>
      <c r="AM31" s="146">
        <f t="shared" si="41"/>
        <v>0</v>
      </c>
      <c r="AN31" s="29" t="str">
        <f t="shared" si="42"/>
        <v/>
      </c>
      <c r="AO31" s="2"/>
      <c r="AP31" s="63"/>
      <c r="AQ31" s="63"/>
      <c r="AR31" s="62"/>
      <c r="AS31" s="14"/>
      <c r="AT31" s="18"/>
      <c r="AU31" s="18"/>
      <c r="AV31" s="18"/>
      <c r="AW31" s="18"/>
      <c r="AX31" s="18"/>
      <c r="AY31" s="18"/>
      <c r="AZ31" s="13"/>
      <c r="BA31" s="18"/>
      <c r="BB31" s="18"/>
      <c r="BC31" s="18"/>
      <c r="BD31" s="18"/>
      <c r="BE31" s="18"/>
      <c r="BF31" s="18"/>
      <c r="BG31" s="14"/>
      <c r="BH31" s="14"/>
      <c r="BI31" s="18"/>
      <c r="BJ31" s="18"/>
      <c r="BK31" s="18"/>
      <c r="BL31" s="18"/>
      <c r="BM31" s="18"/>
      <c r="BN31" s="18"/>
      <c r="BO31" s="13"/>
      <c r="BP31" s="15"/>
      <c r="BQ31" s="17"/>
      <c r="BR31" s="17"/>
      <c r="BS31" s="17"/>
      <c r="BT31" s="17"/>
      <c r="BU31" s="17"/>
      <c r="BV31" s="17"/>
      <c r="BW31" s="17"/>
      <c r="BX31" s="17"/>
      <c r="BY31" s="17"/>
      <c r="BZ31" s="17"/>
      <c r="CA31" s="17"/>
      <c r="CB31" s="17"/>
      <c r="CC31" s="17"/>
      <c r="CD31" s="17"/>
      <c r="CE31" s="17"/>
      <c r="CF31" s="17"/>
      <c r="CG31" s="17"/>
      <c r="CH31" s="16"/>
      <c r="CI31" s="14"/>
      <c r="CJ31" s="15"/>
      <c r="CK31" s="14"/>
      <c r="CL31" s="14"/>
      <c r="CM31" s="13"/>
      <c r="CN31" s="13"/>
      <c r="CO31" s="13"/>
      <c r="CP31" s="13"/>
      <c r="CQ31" s="13"/>
      <c r="CR31" s="13"/>
      <c r="CS31" s="13"/>
      <c r="CT31" s="13"/>
      <c r="CU31" s="13"/>
      <c r="CV31" s="13"/>
      <c r="CW31" s="13"/>
      <c r="CX31" s="13"/>
      <c r="CY31" s="13"/>
      <c r="CZ31" s="13"/>
      <c r="DA31" s="13"/>
      <c r="DB31" s="13"/>
      <c r="DC31" s="13"/>
      <c r="DD31" s="13"/>
      <c r="DE31" s="13"/>
      <c r="DF31" s="13"/>
      <c r="DG31" s="13"/>
      <c r="DH31" s="13"/>
      <c r="DI31" s="13"/>
      <c r="DJ31" s="13"/>
      <c r="DK31" s="13"/>
      <c r="DL31" s="13"/>
      <c r="DM31" s="13"/>
      <c r="DN31" s="13"/>
      <c r="DO31" s="13"/>
      <c r="DP31" s="13"/>
      <c r="DQ31" s="13"/>
      <c r="DR31" s="13"/>
      <c r="DS31" s="13"/>
      <c r="DT31" s="13"/>
      <c r="DU31" s="13"/>
      <c r="DV31" s="13"/>
      <c r="DW31" s="13"/>
      <c r="DX31" s="13"/>
      <c r="DY31" s="13"/>
      <c r="DZ31" s="13"/>
      <c r="EA31" s="13"/>
      <c r="EB31" s="13"/>
      <c r="EC31" s="13"/>
      <c r="ED31" s="13"/>
      <c r="EE31" s="13"/>
      <c r="EF31" s="13"/>
      <c r="EG31" s="13"/>
      <c r="EH31" s="13"/>
      <c r="EI31" s="13"/>
      <c r="EJ31" s="13"/>
      <c r="EK31" s="13"/>
      <c r="EL31" s="13"/>
      <c r="EM31" s="13"/>
      <c r="EN31" s="13"/>
      <c r="EO31" s="13"/>
      <c r="EP31" s="13"/>
      <c r="EQ31" s="13"/>
      <c r="ER31" s="13"/>
      <c r="ES31" s="13"/>
      <c r="ET31" s="13"/>
      <c r="EU31" s="13"/>
      <c r="EV31" s="13"/>
      <c r="EW31" s="13"/>
    </row>
    <row r="32" spans="1:153" s="6" customFormat="1" ht="12.75" customHeight="1" x14ac:dyDescent="0.2">
      <c r="A32" s="28"/>
      <c r="B32" s="79"/>
      <c r="C32" s="78"/>
      <c r="D32" s="77"/>
      <c r="E32" s="75"/>
      <c r="F32" s="76"/>
      <c r="G32" s="75">
        <f t="shared" si="19"/>
        <v>0</v>
      </c>
      <c r="H32" s="74"/>
      <c r="I32" s="149"/>
      <c r="J32" s="72" t="str">
        <f t="shared" si="20"/>
        <v/>
      </c>
      <c r="K32" s="53" t="str">
        <f t="shared" si="21"/>
        <v/>
      </c>
      <c r="L32" s="71"/>
      <c r="M32" s="70"/>
      <c r="N32" s="70">
        <f t="shared" si="22"/>
        <v>0</v>
      </c>
      <c r="O32" s="69" t="str">
        <f>IF(OR(D32="",D32="Honorar"),"",IF(VLOOKUP(D32,Durchschnittssätze!$A$5:$Q$48,5,FALSE)&lt;0,"entfällt für",IF(N32=0,"",ROUND((VLOOKUP(D32,Durchschnittssätze!$A$5:$Q$48,5,FALSE)/39.8*E32),2))))</f>
        <v/>
      </c>
      <c r="P32" s="69" t="str">
        <f>IF(OR(D32="",D32="Honorar"),"",IF(VLOOKUP(D32,Durchschnittssätze!$A$5:$Q$48,9,FALSE)&lt;0,"Beamte",IF(N32=0,"",ROUND((VLOOKUP(D32,Durchschnittssätze!$A$5:$Q$48,9,FALSE)/39.8*E32),2))))</f>
        <v/>
      </c>
      <c r="Q32" s="68" t="str">
        <f>IF(D32="Honorar",N32,IF(P32="Beamte",VLOOKUP(D32,Durchschnittssätze!$A$5:$Q$48,17,FALSE),IF(N32&lt;O32,"keine",ROUND(IF(AND(N32&gt;=O32,N32&lt;P32),VLOOKUP(D32,Durchschnittssätze!$A$5:$Q$48,13,FALSE),VLOOKUP(D32,Durchschnittssätze!$A$5:$Q$48,17,FALSE)),2))))</f>
        <v>keine</v>
      </c>
      <c r="R32" s="67" t="str">
        <f t="shared" si="23"/>
        <v>Förderung</v>
      </c>
      <c r="S32" s="66">
        <f t="shared" si="24"/>
        <v>0</v>
      </c>
      <c r="T32" s="17"/>
      <c r="U32" s="21"/>
      <c r="V32" s="18"/>
      <c r="W32" s="46">
        <f t="shared" si="25"/>
        <v>1</v>
      </c>
      <c r="X32" s="45">
        <f t="shared" si="26"/>
        <v>0</v>
      </c>
      <c r="Y32" s="44">
        <f t="shared" si="27"/>
        <v>0</v>
      </c>
      <c r="Z32" s="43">
        <f t="shared" si="28"/>
        <v>1900</v>
      </c>
      <c r="AA32" s="42" t="str">
        <f t="shared" si="29"/>
        <v/>
      </c>
      <c r="AB32" s="41" t="str">
        <f t="shared" si="30"/>
        <v/>
      </c>
      <c r="AC32" s="40" t="str">
        <f t="shared" si="31"/>
        <v/>
      </c>
      <c r="AD32" s="39" t="str">
        <f t="shared" si="32"/>
        <v/>
      </c>
      <c r="AE32" s="38" t="str">
        <f t="shared" si="33"/>
        <v/>
      </c>
      <c r="AF32" s="147">
        <f t="shared" si="34"/>
        <v>1</v>
      </c>
      <c r="AG32" s="43">
        <f t="shared" si="35"/>
        <v>1</v>
      </c>
      <c r="AH32" s="42" t="str">
        <f t="shared" si="36"/>
        <v/>
      </c>
      <c r="AI32" s="41" t="str">
        <f t="shared" si="37"/>
        <v/>
      </c>
      <c r="AJ32" s="40" t="str">
        <f t="shared" si="38"/>
        <v/>
      </c>
      <c r="AK32" s="65" t="str">
        <f t="shared" si="39"/>
        <v/>
      </c>
      <c r="AL32" s="64" t="str">
        <f t="shared" si="40"/>
        <v/>
      </c>
      <c r="AM32" s="146">
        <f t="shared" si="41"/>
        <v>0</v>
      </c>
      <c r="AN32" s="29" t="str">
        <f t="shared" si="42"/>
        <v/>
      </c>
      <c r="AO32" s="2"/>
      <c r="AP32" s="63"/>
      <c r="AQ32" s="63"/>
      <c r="AR32" s="62"/>
      <c r="AS32" s="14"/>
      <c r="AT32" s="18"/>
      <c r="AU32" s="18"/>
      <c r="AV32" s="18"/>
      <c r="AW32" s="18"/>
      <c r="AX32" s="18"/>
      <c r="AY32" s="18"/>
      <c r="AZ32" s="13"/>
      <c r="BA32" s="18"/>
      <c r="BB32" s="18"/>
      <c r="BC32" s="18"/>
      <c r="BD32" s="18"/>
      <c r="BE32" s="18"/>
      <c r="BF32" s="18"/>
      <c r="BG32" s="14"/>
      <c r="BH32" s="14"/>
      <c r="BI32" s="18"/>
      <c r="BJ32" s="18"/>
      <c r="BK32" s="18"/>
      <c r="BL32" s="18"/>
      <c r="BM32" s="18"/>
      <c r="BN32" s="18"/>
      <c r="BO32" s="13"/>
      <c r="BP32" s="15"/>
      <c r="BQ32" s="17"/>
      <c r="BR32" s="17"/>
      <c r="BS32" s="17"/>
      <c r="BT32" s="17"/>
      <c r="BU32" s="17"/>
      <c r="BV32" s="17"/>
      <c r="BW32" s="17"/>
      <c r="BX32" s="17"/>
      <c r="BY32" s="17"/>
      <c r="BZ32" s="17"/>
      <c r="CA32" s="17"/>
      <c r="CB32" s="17"/>
      <c r="CC32" s="17"/>
      <c r="CD32" s="17"/>
      <c r="CE32" s="17"/>
      <c r="CF32" s="17"/>
      <c r="CG32" s="17"/>
      <c r="CH32" s="16"/>
      <c r="CI32" s="14"/>
      <c r="CJ32" s="15"/>
      <c r="CK32" s="14"/>
      <c r="CL32" s="14"/>
      <c r="CM32" s="13"/>
      <c r="CN32" s="13"/>
      <c r="CO32" s="13"/>
      <c r="CP32" s="13"/>
      <c r="CQ32" s="13"/>
      <c r="CR32" s="13"/>
      <c r="CS32" s="13"/>
      <c r="CT32" s="13"/>
      <c r="CU32" s="13"/>
      <c r="CV32" s="13"/>
      <c r="CW32" s="13"/>
      <c r="CX32" s="13"/>
      <c r="CY32" s="13"/>
      <c r="CZ32" s="13"/>
      <c r="DA32" s="13"/>
      <c r="DB32" s="13"/>
      <c r="DC32" s="13"/>
      <c r="DD32" s="13"/>
      <c r="DE32" s="13"/>
      <c r="DF32" s="13"/>
      <c r="DG32" s="13"/>
      <c r="DH32" s="13"/>
      <c r="DI32" s="13"/>
      <c r="DJ32" s="13"/>
      <c r="DK32" s="13"/>
      <c r="DL32" s="13"/>
      <c r="DM32" s="13"/>
      <c r="DN32" s="13"/>
      <c r="DO32" s="13"/>
      <c r="DP32" s="13"/>
      <c r="DQ32" s="13"/>
      <c r="DR32" s="13"/>
      <c r="DS32" s="13"/>
      <c r="DT32" s="13"/>
      <c r="DU32" s="13"/>
      <c r="DV32" s="13"/>
      <c r="DW32" s="13"/>
      <c r="DX32" s="13"/>
      <c r="DY32" s="13"/>
      <c r="DZ32" s="13"/>
      <c r="EA32" s="13"/>
      <c r="EB32" s="13"/>
      <c r="EC32" s="13"/>
      <c r="ED32" s="13"/>
      <c r="EE32" s="13"/>
      <c r="EF32" s="13"/>
      <c r="EG32" s="13"/>
      <c r="EH32" s="13"/>
      <c r="EI32" s="13"/>
      <c r="EJ32" s="13"/>
      <c r="EK32" s="13"/>
      <c r="EL32" s="13"/>
      <c r="EM32" s="13"/>
      <c r="EN32" s="13"/>
      <c r="EO32" s="13"/>
      <c r="EP32" s="13"/>
      <c r="EQ32" s="13"/>
      <c r="ER32" s="13"/>
      <c r="ES32" s="13"/>
      <c r="ET32" s="13"/>
      <c r="EU32" s="13"/>
      <c r="EV32" s="13"/>
      <c r="EW32" s="13"/>
    </row>
    <row r="33" spans="1:153" s="6" customFormat="1" ht="12.75" customHeight="1" x14ac:dyDescent="0.2">
      <c r="A33" s="28"/>
      <c r="B33" s="79"/>
      <c r="C33" s="80"/>
      <c r="D33" s="77"/>
      <c r="E33" s="75"/>
      <c r="F33" s="76"/>
      <c r="G33" s="75">
        <f t="shared" si="19"/>
        <v>0</v>
      </c>
      <c r="H33" s="74"/>
      <c r="I33" s="149"/>
      <c r="J33" s="72" t="str">
        <f t="shared" si="20"/>
        <v/>
      </c>
      <c r="K33" s="53" t="str">
        <f t="shared" si="21"/>
        <v/>
      </c>
      <c r="L33" s="71"/>
      <c r="M33" s="70"/>
      <c r="N33" s="70">
        <f t="shared" si="22"/>
        <v>0</v>
      </c>
      <c r="O33" s="69" t="str">
        <f>IF(OR(D33="",D33="Honorar"),"",IF(VLOOKUP(D33,Durchschnittssätze!$A$5:$Q$48,5,FALSE)&lt;0,"entfällt für",IF(N33=0,"",ROUND((VLOOKUP(D33,Durchschnittssätze!$A$5:$Q$48,5,FALSE)/39.8*E33),2))))</f>
        <v/>
      </c>
      <c r="P33" s="69" t="str">
        <f>IF(OR(D33="",D33="Honorar"),"",IF(VLOOKUP(D33,Durchschnittssätze!$A$5:$Q$48,9,FALSE)&lt;0,"Beamte",IF(N33=0,"",ROUND((VLOOKUP(D33,Durchschnittssätze!$A$5:$Q$48,9,FALSE)/39.8*E33),2))))</f>
        <v/>
      </c>
      <c r="Q33" s="68" t="str">
        <f>IF(D33="Honorar",N33,IF(P33="Beamte",VLOOKUP(D33,Durchschnittssätze!$A$5:$Q$48,17,FALSE),IF(N33&lt;O33,"keine",ROUND(IF(AND(N33&gt;=O33,N33&lt;P33),VLOOKUP(D33,Durchschnittssätze!$A$5:$Q$48,13,FALSE),VLOOKUP(D33,Durchschnittssätze!$A$5:$Q$48,17,FALSE)),2))))</f>
        <v>keine</v>
      </c>
      <c r="R33" s="67" t="str">
        <f t="shared" si="23"/>
        <v>Förderung</v>
      </c>
      <c r="S33" s="66">
        <f t="shared" si="24"/>
        <v>0</v>
      </c>
      <c r="T33" s="17"/>
      <c r="U33" s="21"/>
      <c r="V33" s="18"/>
      <c r="W33" s="46">
        <f t="shared" si="25"/>
        <v>1</v>
      </c>
      <c r="X33" s="45">
        <f t="shared" si="26"/>
        <v>0</v>
      </c>
      <c r="Y33" s="44">
        <f t="shared" si="27"/>
        <v>0</v>
      </c>
      <c r="Z33" s="43">
        <f t="shared" si="28"/>
        <v>1900</v>
      </c>
      <c r="AA33" s="42" t="str">
        <f t="shared" si="29"/>
        <v/>
      </c>
      <c r="AB33" s="41" t="str">
        <f t="shared" si="30"/>
        <v/>
      </c>
      <c r="AC33" s="40" t="str">
        <f t="shared" si="31"/>
        <v/>
      </c>
      <c r="AD33" s="39" t="str">
        <f t="shared" si="32"/>
        <v/>
      </c>
      <c r="AE33" s="38" t="str">
        <f t="shared" si="33"/>
        <v/>
      </c>
      <c r="AF33" s="147">
        <f t="shared" si="34"/>
        <v>1</v>
      </c>
      <c r="AG33" s="43">
        <f t="shared" si="35"/>
        <v>1</v>
      </c>
      <c r="AH33" s="42" t="str">
        <f t="shared" si="36"/>
        <v/>
      </c>
      <c r="AI33" s="41" t="str">
        <f t="shared" si="37"/>
        <v/>
      </c>
      <c r="AJ33" s="40" t="str">
        <f t="shared" si="38"/>
        <v/>
      </c>
      <c r="AK33" s="65" t="str">
        <f t="shared" si="39"/>
        <v/>
      </c>
      <c r="AL33" s="64" t="str">
        <f t="shared" si="40"/>
        <v/>
      </c>
      <c r="AM33" s="146">
        <f t="shared" si="41"/>
        <v>0</v>
      </c>
      <c r="AN33" s="29" t="str">
        <f t="shared" si="42"/>
        <v/>
      </c>
      <c r="AO33" s="2"/>
      <c r="AP33" s="63"/>
      <c r="AQ33" s="63"/>
      <c r="AR33" s="62"/>
      <c r="AS33" s="14"/>
      <c r="AT33" s="18"/>
      <c r="AU33" s="18"/>
      <c r="AV33" s="18"/>
      <c r="AW33" s="18"/>
      <c r="AX33" s="18"/>
      <c r="AY33" s="18"/>
      <c r="AZ33" s="13"/>
      <c r="BA33" s="18"/>
      <c r="BB33" s="18"/>
      <c r="BC33" s="18"/>
      <c r="BD33" s="18"/>
      <c r="BE33" s="18"/>
      <c r="BF33" s="18"/>
      <c r="BG33" s="14"/>
      <c r="BH33" s="14"/>
      <c r="BI33" s="18"/>
      <c r="BJ33" s="18"/>
      <c r="BK33" s="18"/>
      <c r="BL33" s="18"/>
      <c r="BM33" s="18"/>
      <c r="BN33" s="18"/>
      <c r="BO33" s="13"/>
      <c r="BP33" s="15"/>
      <c r="BQ33" s="17"/>
      <c r="BR33" s="17"/>
      <c r="BS33" s="17"/>
      <c r="BT33" s="17"/>
      <c r="BU33" s="17"/>
      <c r="BV33" s="17"/>
      <c r="BW33" s="17"/>
      <c r="BX33" s="17"/>
      <c r="BY33" s="17"/>
      <c r="BZ33" s="17"/>
      <c r="CA33" s="17"/>
      <c r="CB33" s="17"/>
      <c r="CC33" s="17"/>
      <c r="CD33" s="17"/>
      <c r="CE33" s="17"/>
      <c r="CF33" s="17"/>
      <c r="CG33" s="17"/>
      <c r="CH33" s="16"/>
      <c r="CI33" s="14"/>
      <c r="CJ33" s="15"/>
      <c r="CK33" s="14"/>
      <c r="CL33" s="14"/>
      <c r="CM33" s="13"/>
      <c r="CN33" s="13"/>
      <c r="CO33" s="13"/>
      <c r="CP33" s="13"/>
      <c r="CQ33" s="13"/>
      <c r="CR33" s="13"/>
      <c r="CS33" s="13"/>
      <c r="CT33" s="13"/>
      <c r="CU33" s="13"/>
      <c r="CV33" s="13"/>
      <c r="CW33" s="13"/>
      <c r="CX33" s="13"/>
      <c r="CY33" s="13"/>
      <c r="CZ33" s="13"/>
      <c r="DA33" s="13"/>
      <c r="DB33" s="13"/>
      <c r="DC33" s="13"/>
      <c r="DD33" s="13"/>
      <c r="DE33" s="13"/>
      <c r="DF33" s="13"/>
      <c r="DG33" s="13"/>
      <c r="DH33" s="13"/>
      <c r="DI33" s="13"/>
      <c r="DJ33" s="13"/>
      <c r="DK33" s="13"/>
      <c r="DL33" s="13"/>
      <c r="DM33" s="13"/>
      <c r="DN33" s="13"/>
      <c r="DO33" s="13"/>
      <c r="DP33" s="13"/>
      <c r="DQ33" s="13"/>
      <c r="DR33" s="13"/>
      <c r="DS33" s="13"/>
      <c r="DT33" s="13"/>
      <c r="DU33" s="13"/>
      <c r="DV33" s="13"/>
      <c r="DW33" s="13"/>
      <c r="DX33" s="13"/>
      <c r="DY33" s="13"/>
      <c r="DZ33" s="13"/>
      <c r="EA33" s="13"/>
      <c r="EB33" s="13"/>
      <c r="EC33" s="13"/>
      <c r="ED33" s="13"/>
      <c r="EE33" s="13"/>
      <c r="EF33" s="13"/>
      <c r="EG33" s="13"/>
      <c r="EH33" s="13"/>
      <c r="EI33" s="13"/>
      <c r="EJ33" s="13"/>
      <c r="EK33" s="13"/>
      <c r="EL33" s="13"/>
      <c r="EM33" s="13"/>
      <c r="EN33" s="13"/>
      <c r="EO33" s="13"/>
      <c r="EP33" s="13"/>
      <c r="EQ33" s="13"/>
      <c r="ER33" s="13"/>
      <c r="ES33" s="13"/>
      <c r="ET33" s="13"/>
      <c r="EU33" s="13"/>
      <c r="EV33" s="13"/>
      <c r="EW33" s="13"/>
    </row>
    <row r="34" spans="1:153" s="6" customFormat="1" ht="12.75" customHeight="1" x14ac:dyDescent="0.2">
      <c r="A34" s="28"/>
      <c r="B34" s="79"/>
      <c r="C34" s="80"/>
      <c r="D34" s="77"/>
      <c r="E34" s="75"/>
      <c r="F34" s="76"/>
      <c r="G34" s="75">
        <f t="shared" si="19"/>
        <v>0</v>
      </c>
      <c r="H34" s="74"/>
      <c r="I34" s="149"/>
      <c r="J34" s="72" t="str">
        <f t="shared" si="20"/>
        <v/>
      </c>
      <c r="K34" s="53" t="str">
        <f t="shared" si="21"/>
        <v/>
      </c>
      <c r="L34" s="71"/>
      <c r="M34" s="70"/>
      <c r="N34" s="70">
        <f t="shared" si="22"/>
        <v>0</v>
      </c>
      <c r="O34" s="69" t="str">
        <f>IF(OR(D34="",D34="Honorar"),"",IF(VLOOKUP(D34,Durchschnittssätze!$A$5:$Q$48,5,FALSE)&lt;0,"entfällt für",IF(N34=0,"",ROUND((VLOOKUP(D34,Durchschnittssätze!$A$5:$Q$48,5,FALSE)/39.8*E34),2))))</f>
        <v/>
      </c>
      <c r="P34" s="69" t="str">
        <f>IF(OR(D34="",D34="Honorar"),"",IF(VLOOKUP(D34,Durchschnittssätze!$A$5:$Q$48,9,FALSE)&lt;0,"Beamte",IF(N34=0,"",ROUND((VLOOKUP(D34,Durchschnittssätze!$A$5:$Q$48,9,FALSE)/39.8*E34),2))))</f>
        <v/>
      </c>
      <c r="Q34" s="68" t="str">
        <f>IF(D34="Honorar",N34,IF(P34="Beamte",VLOOKUP(D34,Durchschnittssätze!$A$5:$Q$48,17,FALSE),IF(N34&lt;O34,"keine",ROUND(IF(AND(N34&gt;=O34,N34&lt;P34),VLOOKUP(D34,Durchschnittssätze!$A$5:$Q$48,13,FALSE),VLOOKUP(D34,Durchschnittssätze!$A$5:$Q$48,17,FALSE)),2))))</f>
        <v>keine</v>
      </c>
      <c r="R34" s="67" t="str">
        <f t="shared" si="23"/>
        <v>Förderung</v>
      </c>
      <c r="S34" s="66">
        <f t="shared" si="24"/>
        <v>0</v>
      </c>
      <c r="T34" s="17"/>
      <c r="U34" s="21"/>
      <c r="V34" s="18"/>
      <c r="W34" s="46">
        <f t="shared" si="25"/>
        <v>1</v>
      </c>
      <c r="X34" s="45">
        <f t="shared" si="26"/>
        <v>0</v>
      </c>
      <c r="Y34" s="44">
        <f t="shared" si="27"/>
        <v>0</v>
      </c>
      <c r="Z34" s="43">
        <f t="shared" si="28"/>
        <v>1900</v>
      </c>
      <c r="AA34" s="42" t="str">
        <f t="shared" si="29"/>
        <v/>
      </c>
      <c r="AB34" s="41" t="str">
        <f t="shared" si="30"/>
        <v/>
      </c>
      <c r="AC34" s="40" t="str">
        <f t="shared" si="31"/>
        <v/>
      </c>
      <c r="AD34" s="39" t="str">
        <f t="shared" si="32"/>
        <v/>
      </c>
      <c r="AE34" s="38" t="str">
        <f t="shared" si="33"/>
        <v/>
      </c>
      <c r="AF34" s="147">
        <f t="shared" si="34"/>
        <v>1</v>
      </c>
      <c r="AG34" s="43">
        <f t="shared" si="35"/>
        <v>1</v>
      </c>
      <c r="AH34" s="42" t="str">
        <f t="shared" si="36"/>
        <v/>
      </c>
      <c r="AI34" s="41" t="str">
        <f t="shared" si="37"/>
        <v/>
      </c>
      <c r="AJ34" s="40" t="str">
        <f t="shared" si="38"/>
        <v/>
      </c>
      <c r="AK34" s="65" t="str">
        <f t="shared" si="39"/>
        <v/>
      </c>
      <c r="AL34" s="64" t="str">
        <f t="shared" si="40"/>
        <v/>
      </c>
      <c r="AM34" s="146">
        <f t="shared" si="41"/>
        <v>0</v>
      </c>
      <c r="AN34" s="29" t="str">
        <f t="shared" si="42"/>
        <v/>
      </c>
      <c r="AO34" s="2"/>
      <c r="AP34" s="63"/>
      <c r="AQ34" s="63"/>
      <c r="AR34" s="62"/>
      <c r="AS34" s="14"/>
      <c r="AT34" s="18"/>
      <c r="AU34" s="18"/>
      <c r="AV34" s="18"/>
      <c r="AW34" s="18"/>
      <c r="AX34" s="18"/>
      <c r="AY34" s="18"/>
      <c r="AZ34" s="13"/>
      <c r="BA34" s="18"/>
      <c r="BB34" s="18"/>
      <c r="BC34" s="18"/>
      <c r="BD34" s="18"/>
      <c r="BE34" s="18"/>
      <c r="BF34" s="18"/>
      <c r="BG34" s="14"/>
      <c r="BH34" s="14"/>
      <c r="BI34" s="18"/>
      <c r="BJ34" s="18"/>
      <c r="BK34" s="18"/>
      <c r="BL34" s="18"/>
      <c r="BM34" s="18"/>
      <c r="BN34" s="18"/>
      <c r="BO34" s="13"/>
      <c r="BP34" s="15"/>
      <c r="BQ34" s="17"/>
      <c r="BR34" s="17"/>
      <c r="BS34" s="17"/>
      <c r="BT34" s="17"/>
      <c r="BU34" s="17"/>
      <c r="BV34" s="17"/>
      <c r="BW34" s="17"/>
      <c r="BX34" s="17"/>
      <c r="BY34" s="17"/>
      <c r="BZ34" s="17"/>
      <c r="CA34" s="17"/>
      <c r="CB34" s="17"/>
      <c r="CC34" s="17"/>
      <c r="CD34" s="17"/>
      <c r="CE34" s="17"/>
      <c r="CF34" s="17"/>
      <c r="CG34" s="17"/>
      <c r="CH34" s="16"/>
      <c r="CI34" s="14"/>
      <c r="CJ34" s="15"/>
      <c r="CK34" s="14"/>
      <c r="CL34" s="14"/>
      <c r="CM34" s="13"/>
      <c r="CN34" s="13"/>
      <c r="CO34" s="13"/>
      <c r="CP34" s="13"/>
      <c r="CQ34" s="13"/>
      <c r="CR34" s="13"/>
      <c r="CS34" s="13"/>
      <c r="CT34" s="13"/>
      <c r="CU34" s="13"/>
      <c r="CV34" s="13"/>
      <c r="CW34" s="13"/>
      <c r="CX34" s="13"/>
      <c r="CY34" s="13"/>
      <c r="CZ34" s="13"/>
      <c r="DA34" s="13"/>
      <c r="DB34" s="13"/>
      <c r="DC34" s="13"/>
      <c r="DD34" s="13"/>
      <c r="DE34" s="13"/>
      <c r="DF34" s="13"/>
      <c r="DG34" s="13"/>
      <c r="DH34" s="13"/>
      <c r="DI34" s="13"/>
      <c r="DJ34" s="13"/>
      <c r="DK34" s="13"/>
      <c r="DL34" s="13"/>
      <c r="DM34" s="13"/>
      <c r="DN34" s="13"/>
      <c r="DO34" s="13"/>
      <c r="DP34" s="13"/>
      <c r="DQ34" s="13"/>
      <c r="DR34" s="13"/>
      <c r="DS34" s="13"/>
      <c r="DT34" s="13"/>
      <c r="DU34" s="13"/>
      <c r="DV34" s="13"/>
      <c r="DW34" s="13"/>
      <c r="DX34" s="13"/>
      <c r="DY34" s="13"/>
      <c r="DZ34" s="13"/>
      <c r="EA34" s="13"/>
      <c r="EB34" s="13"/>
      <c r="EC34" s="13"/>
      <c r="ED34" s="13"/>
      <c r="EE34" s="13"/>
      <c r="EF34" s="13"/>
      <c r="EG34" s="13"/>
      <c r="EH34" s="13"/>
      <c r="EI34" s="13"/>
      <c r="EJ34" s="13"/>
      <c r="EK34" s="13"/>
      <c r="EL34" s="13"/>
      <c r="EM34" s="13"/>
      <c r="EN34" s="13"/>
      <c r="EO34" s="13"/>
      <c r="EP34" s="13"/>
      <c r="EQ34" s="13"/>
      <c r="ER34" s="13"/>
      <c r="ES34" s="13"/>
      <c r="ET34" s="13"/>
      <c r="EU34" s="13"/>
      <c r="EV34" s="13"/>
      <c r="EW34" s="13"/>
    </row>
    <row r="35" spans="1:153" s="6" customFormat="1" ht="12.75" customHeight="1" x14ac:dyDescent="0.2">
      <c r="A35" s="28"/>
      <c r="B35" s="79"/>
      <c r="C35" s="78"/>
      <c r="D35" s="77"/>
      <c r="E35" s="75"/>
      <c r="F35" s="76"/>
      <c r="G35" s="75">
        <f t="shared" si="19"/>
        <v>0</v>
      </c>
      <c r="H35" s="74"/>
      <c r="I35" s="149"/>
      <c r="J35" s="72" t="str">
        <f t="shared" si="20"/>
        <v/>
      </c>
      <c r="K35" s="53" t="str">
        <f t="shared" si="21"/>
        <v/>
      </c>
      <c r="L35" s="71"/>
      <c r="M35" s="70"/>
      <c r="N35" s="70">
        <f t="shared" si="22"/>
        <v>0</v>
      </c>
      <c r="O35" s="69" t="str">
        <f>IF(OR(D35="",D35="Honorar"),"",IF(VLOOKUP(D35,Durchschnittssätze!$A$5:$Q$48,5,FALSE)&lt;0,"entfällt für",IF(N35=0,"",ROUND((VLOOKUP(D35,Durchschnittssätze!$A$5:$Q$48,5,FALSE)/39.8*E35),2))))</f>
        <v/>
      </c>
      <c r="P35" s="69" t="str">
        <f>IF(OR(D35="",D35="Honorar"),"",IF(VLOOKUP(D35,Durchschnittssätze!$A$5:$Q$48,9,FALSE)&lt;0,"Beamte",IF(N35=0,"",ROUND((VLOOKUP(D35,Durchschnittssätze!$A$5:$Q$48,9,FALSE)/39.8*E35),2))))</f>
        <v/>
      </c>
      <c r="Q35" s="68" t="str">
        <f>IF(D35="Honorar",N35,IF(P35="Beamte",VLOOKUP(D35,Durchschnittssätze!$A$5:$Q$48,17,FALSE),IF(N35&lt;O35,"keine",ROUND(IF(AND(N35&gt;=O35,N35&lt;P35),VLOOKUP(D35,Durchschnittssätze!$A$5:$Q$48,13,FALSE),VLOOKUP(D35,Durchschnittssätze!$A$5:$Q$48,17,FALSE)),2))))</f>
        <v>keine</v>
      </c>
      <c r="R35" s="67" t="str">
        <f t="shared" si="23"/>
        <v>Förderung</v>
      </c>
      <c r="S35" s="66">
        <f t="shared" si="24"/>
        <v>0</v>
      </c>
      <c r="T35" s="17"/>
      <c r="U35" s="21"/>
      <c r="V35" s="18"/>
      <c r="W35" s="46">
        <f t="shared" si="25"/>
        <v>1</v>
      </c>
      <c r="X35" s="45">
        <f t="shared" si="26"/>
        <v>0</v>
      </c>
      <c r="Y35" s="44">
        <f t="shared" si="27"/>
        <v>0</v>
      </c>
      <c r="Z35" s="43">
        <f t="shared" si="28"/>
        <v>1900</v>
      </c>
      <c r="AA35" s="42" t="str">
        <f t="shared" si="29"/>
        <v/>
      </c>
      <c r="AB35" s="41" t="str">
        <f t="shared" si="30"/>
        <v/>
      </c>
      <c r="AC35" s="40" t="str">
        <f t="shared" si="31"/>
        <v/>
      </c>
      <c r="AD35" s="39" t="str">
        <f t="shared" si="32"/>
        <v/>
      </c>
      <c r="AE35" s="38" t="str">
        <f t="shared" si="33"/>
        <v/>
      </c>
      <c r="AF35" s="147">
        <f t="shared" si="34"/>
        <v>1</v>
      </c>
      <c r="AG35" s="43">
        <f t="shared" si="35"/>
        <v>1</v>
      </c>
      <c r="AH35" s="42" t="str">
        <f t="shared" si="36"/>
        <v/>
      </c>
      <c r="AI35" s="41" t="str">
        <f t="shared" si="37"/>
        <v/>
      </c>
      <c r="AJ35" s="40" t="str">
        <f t="shared" si="38"/>
        <v/>
      </c>
      <c r="AK35" s="65" t="str">
        <f t="shared" si="39"/>
        <v/>
      </c>
      <c r="AL35" s="64" t="str">
        <f t="shared" si="40"/>
        <v/>
      </c>
      <c r="AM35" s="146">
        <f t="shared" si="41"/>
        <v>0</v>
      </c>
      <c r="AN35" s="29" t="str">
        <f t="shared" si="42"/>
        <v/>
      </c>
      <c r="AO35" s="2"/>
      <c r="AP35" s="63"/>
      <c r="AQ35" s="63"/>
      <c r="AR35" s="62"/>
      <c r="AS35" s="14"/>
      <c r="AT35" s="18"/>
      <c r="AU35" s="18"/>
      <c r="AV35" s="18"/>
      <c r="AW35" s="18"/>
      <c r="AX35" s="18"/>
      <c r="AY35" s="18"/>
      <c r="AZ35" s="13"/>
      <c r="BA35" s="18"/>
      <c r="BB35" s="18"/>
      <c r="BC35" s="18"/>
      <c r="BD35" s="18"/>
      <c r="BE35" s="18"/>
      <c r="BF35" s="18"/>
      <c r="BG35" s="14"/>
      <c r="BH35" s="14"/>
      <c r="BI35" s="18"/>
      <c r="BJ35" s="18"/>
      <c r="BK35" s="18"/>
      <c r="BL35" s="18"/>
      <c r="BM35" s="18"/>
      <c r="BN35" s="18"/>
      <c r="BO35" s="13"/>
      <c r="BP35" s="15"/>
      <c r="BQ35" s="17"/>
      <c r="BR35" s="17"/>
      <c r="BS35" s="17"/>
      <c r="BT35" s="17"/>
      <c r="BU35" s="17"/>
      <c r="BV35" s="17"/>
      <c r="BW35" s="17"/>
      <c r="BX35" s="17"/>
      <c r="BY35" s="17"/>
      <c r="BZ35" s="17"/>
      <c r="CA35" s="17"/>
      <c r="CB35" s="17"/>
      <c r="CC35" s="17"/>
      <c r="CD35" s="17"/>
      <c r="CE35" s="17"/>
      <c r="CF35" s="17"/>
      <c r="CG35" s="17"/>
      <c r="CH35" s="16"/>
      <c r="CI35" s="14"/>
      <c r="CJ35" s="15"/>
      <c r="CK35" s="14"/>
      <c r="CL35" s="14"/>
      <c r="CM35" s="13"/>
      <c r="CN35" s="13"/>
      <c r="CO35" s="13"/>
      <c r="CP35" s="13"/>
      <c r="CQ35" s="13"/>
      <c r="CR35" s="13"/>
      <c r="CS35" s="13"/>
      <c r="CT35" s="13"/>
      <c r="CU35" s="13"/>
      <c r="CV35" s="13"/>
      <c r="CW35" s="13"/>
      <c r="CX35" s="13"/>
      <c r="CY35" s="13"/>
      <c r="CZ35" s="13"/>
      <c r="DA35" s="13"/>
      <c r="DB35" s="13"/>
      <c r="DC35" s="13"/>
      <c r="DD35" s="13"/>
      <c r="DE35" s="13"/>
      <c r="DF35" s="13"/>
      <c r="DG35" s="13"/>
      <c r="DH35" s="13"/>
      <c r="DI35" s="13"/>
      <c r="DJ35" s="13"/>
      <c r="DK35" s="13"/>
      <c r="DL35" s="13"/>
      <c r="DM35" s="13"/>
      <c r="DN35" s="13"/>
      <c r="DO35" s="13"/>
      <c r="DP35" s="13"/>
      <c r="DQ35" s="13"/>
      <c r="DR35" s="13"/>
      <c r="DS35" s="13"/>
      <c r="DT35" s="13"/>
      <c r="DU35" s="13"/>
      <c r="DV35" s="13"/>
      <c r="DW35" s="13"/>
      <c r="DX35" s="13"/>
      <c r="DY35" s="13"/>
      <c r="DZ35" s="13"/>
      <c r="EA35" s="13"/>
      <c r="EB35" s="13"/>
      <c r="EC35" s="13"/>
      <c r="ED35" s="13"/>
      <c r="EE35" s="13"/>
      <c r="EF35" s="13"/>
      <c r="EG35" s="13"/>
      <c r="EH35" s="13"/>
      <c r="EI35" s="13"/>
      <c r="EJ35" s="13"/>
      <c r="EK35" s="13"/>
      <c r="EL35" s="13"/>
      <c r="EM35" s="13"/>
      <c r="EN35" s="13"/>
      <c r="EO35" s="13"/>
      <c r="EP35" s="13"/>
      <c r="EQ35" s="13"/>
      <c r="ER35" s="13"/>
      <c r="ES35" s="13"/>
      <c r="ET35" s="13"/>
      <c r="EU35" s="13"/>
      <c r="EV35" s="13"/>
      <c r="EW35" s="13"/>
    </row>
    <row r="36" spans="1:153" s="6" customFormat="1" ht="13.5" customHeight="1" thickBot="1" x14ac:dyDescent="0.25">
      <c r="A36" s="28"/>
      <c r="B36" s="61"/>
      <c r="C36" s="60"/>
      <c r="D36" s="59"/>
      <c r="E36" s="57"/>
      <c r="F36" s="58"/>
      <c r="G36" s="57">
        <f t="shared" si="19"/>
        <v>0</v>
      </c>
      <c r="H36" s="56"/>
      <c r="I36" s="148"/>
      <c r="J36" s="54" t="str">
        <f t="shared" si="20"/>
        <v/>
      </c>
      <c r="K36" s="53" t="str">
        <f t="shared" si="21"/>
        <v/>
      </c>
      <c r="L36" s="52"/>
      <c r="M36" s="51"/>
      <c r="N36" s="51">
        <f t="shared" si="22"/>
        <v>0</v>
      </c>
      <c r="O36" s="50" t="str">
        <f>IF(OR(D36="",D36="Honorar"),"",IF(VLOOKUP(D36,Durchschnittssätze!$A$5:$Q$48,5,FALSE)&lt;0,"entfällt für",IF(N36=0,"",ROUND((VLOOKUP(D36,Durchschnittssätze!$A$5:$Q$48,5,FALSE)/39.8*E36),2))))</f>
        <v/>
      </c>
      <c r="P36" s="50" t="str">
        <f>IF(OR(D36="",D36="Honorar"),"",IF(VLOOKUP(D36,Durchschnittssätze!$A$5:$Q$48,9,FALSE)&lt;0,"Beamte",IF(N36=0,"",ROUND((VLOOKUP(D36,Durchschnittssätze!$A$5:$Q$48,9,FALSE)/39.8*E36),2))))</f>
        <v/>
      </c>
      <c r="Q36" s="49" t="str">
        <f>IF(D36="Honorar",N36,IF(P36="Beamte",VLOOKUP(D36,Durchschnittssätze!$A$5:$Q$48,17,FALSE),IF(N36&lt;O36,"keine",ROUND(IF(AND(N36&gt;=O36,N36&lt;P36),VLOOKUP(D36,Durchschnittssätze!$A$5:$Q$48,13,FALSE),VLOOKUP(D36,Durchschnittssätze!$A$5:$Q$48,17,FALSE)),2))))</f>
        <v>keine</v>
      </c>
      <c r="R36" s="48" t="str">
        <f t="shared" si="23"/>
        <v>Förderung</v>
      </c>
      <c r="S36" s="47">
        <f t="shared" si="24"/>
        <v>0</v>
      </c>
      <c r="T36" s="17"/>
      <c r="U36" s="21"/>
      <c r="V36" s="18"/>
      <c r="W36" s="46">
        <f t="shared" si="25"/>
        <v>1</v>
      </c>
      <c r="X36" s="45">
        <f t="shared" si="26"/>
        <v>0</v>
      </c>
      <c r="Y36" s="44">
        <f t="shared" si="27"/>
        <v>0</v>
      </c>
      <c r="Z36" s="43">
        <f t="shared" si="28"/>
        <v>1900</v>
      </c>
      <c r="AA36" s="42" t="str">
        <f t="shared" si="29"/>
        <v/>
      </c>
      <c r="AB36" s="41" t="str">
        <f t="shared" si="30"/>
        <v/>
      </c>
      <c r="AC36" s="40" t="str">
        <f t="shared" si="31"/>
        <v/>
      </c>
      <c r="AD36" s="39" t="str">
        <f t="shared" si="32"/>
        <v/>
      </c>
      <c r="AE36" s="38" t="str">
        <f t="shared" si="33"/>
        <v/>
      </c>
      <c r="AF36" s="147">
        <f t="shared" si="34"/>
        <v>1</v>
      </c>
      <c r="AG36" s="36">
        <f t="shared" si="35"/>
        <v>1</v>
      </c>
      <c r="AH36" s="35" t="str">
        <f t="shared" si="36"/>
        <v/>
      </c>
      <c r="AI36" s="34" t="str">
        <f t="shared" si="37"/>
        <v/>
      </c>
      <c r="AJ36" s="33" t="str">
        <f t="shared" si="38"/>
        <v/>
      </c>
      <c r="AK36" s="32" t="str">
        <f t="shared" si="39"/>
        <v/>
      </c>
      <c r="AL36" s="31" t="str">
        <f t="shared" si="40"/>
        <v/>
      </c>
      <c r="AM36" s="146">
        <f t="shared" si="41"/>
        <v>0</v>
      </c>
      <c r="AN36" s="29" t="str">
        <f t="shared" si="42"/>
        <v/>
      </c>
      <c r="AO36" s="19"/>
      <c r="AP36" s="19"/>
      <c r="AQ36" s="19"/>
      <c r="AR36" s="19"/>
      <c r="AS36" s="14"/>
      <c r="AT36" s="18"/>
      <c r="AU36" s="18"/>
      <c r="AV36" s="18"/>
      <c r="AW36" s="18"/>
      <c r="AX36" s="18"/>
      <c r="AY36" s="18"/>
      <c r="AZ36" s="13"/>
      <c r="BA36" s="18"/>
      <c r="BB36" s="18"/>
      <c r="BC36" s="18"/>
      <c r="BD36" s="18"/>
      <c r="BE36" s="18"/>
      <c r="BF36" s="18"/>
      <c r="BG36" s="14"/>
      <c r="BH36" s="14"/>
      <c r="BI36" s="18"/>
      <c r="BJ36" s="18"/>
      <c r="BK36" s="18"/>
      <c r="BL36" s="18"/>
      <c r="BM36" s="18"/>
      <c r="BN36" s="18"/>
      <c r="BO36" s="13"/>
      <c r="BP36" s="15"/>
      <c r="BQ36" s="17"/>
      <c r="BR36" s="17"/>
      <c r="BS36" s="17"/>
      <c r="BT36" s="17"/>
      <c r="BU36" s="17"/>
      <c r="BV36" s="17"/>
      <c r="BW36" s="17"/>
      <c r="BX36" s="17"/>
      <c r="BY36" s="17"/>
      <c r="BZ36" s="17"/>
      <c r="CA36" s="17"/>
      <c r="CB36" s="17"/>
      <c r="CC36" s="17"/>
      <c r="CD36" s="17"/>
      <c r="CE36" s="17"/>
      <c r="CF36" s="17"/>
      <c r="CG36" s="17"/>
      <c r="CH36" s="16"/>
      <c r="CI36" s="14"/>
      <c r="CJ36" s="15"/>
      <c r="CK36" s="14"/>
      <c r="CL36" s="14"/>
      <c r="CM36" s="13"/>
      <c r="CN36" s="13"/>
      <c r="CO36" s="13"/>
      <c r="CP36" s="13"/>
      <c r="CQ36" s="13"/>
      <c r="CR36" s="13"/>
      <c r="CS36" s="13"/>
      <c r="CT36" s="13"/>
      <c r="CU36" s="13"/>
      <c r="CV36" s="13"/>
      <c r="CW36" s="13"/>
      <c r="CX36" s="13"/>
      <c r="CY36" s="13"/>
      <c r="CZ36" s="13"/>
      <c r="DA36" s="13"/>
      <c r="DB36" s="13"/>
      <c r="DC36" s="13"/>
      <c r="DD36" s="13"/>
      <c r="DE36" s="13"/>
      <c r="DF36" s="13"/>
      <c r="DG36" s="13"/>
      <c r="DH36" s="13"/>
      <c r="DI36" s="13"/>
      <c r="DJ36" s="13"/>
      <c r="DK36" s="13"/>
      <c r="DL36" s="13"/>
      <c r="DM36" s="13"/>
      <c r="DN36" s="13"/>
      <c r="DO36" s="13"/>
      <c r="DP36" s="13"/>
      <c r="DQ36" s="13"/>
      <c r="DR36" s="13"/>
      <c r="DS36" s="13"/>
      <c r="DT36" s="13"/>
      <c r="DU36" s="13"/>
      <c r="DV36" s="13"/>
      <c r="DW36" s="13"/>
      <c r="DX36" s="13"/>
      <c r="DY36" s="13"/>
      <c r="DZ36" s="13"/>
      <c r="EA36" s="13"/>
      <c r="EB36" s="13"/>
      <c r="EC36" s="13"/>
      <c r="ED36" s="13"/>
      <c r="EE36" s="13"/>
      <c r="EF36" s="13"/>
      <c r="EG36" s="13"/>
      <c r="EH36" s="13"/>
      <c r="EI36" s="13"/>
      <c r="EJ36" s="13"/>
      <c r="EK36" s="13"/>
      <c r="EL36" s="13"/>
      <c r="EM36" s="13"/>
      <c r="EN36" s="13"/>
      <c r="EO36" s="13"/>
      <c r="EP36" s="13"/>
      <c r="EQ36" s="13"/>
      <c r="ER36" s="13"/>
      <c r="ES36" s="13"/>
      <c r="ET36" s="13"/>
      <c r="EU36" s="13"/>
      <c r="EV36" s="13"/>
      <c r="EW36" s="13"/>
    </row>
    <row r="37" spans="1:153" s="6" customFormat="1" ht="20.100000000000001" customHeight="1" thickBot="1" x14ac:dyDescent="0.25">
      <c r="B37" s="661"/>
      <c r="C37" s="661"/>
      <c r="D37" s="25"/>
      <c r="E37" s="25"/>
      <c r="F37" s="25"/>
      <c r="G37" s="25"/>
      <c r="H37" s="664"/>
      <c r="I37" s="664"/>
      <c r="J37" s="25"/>
      <c r="K37" s="476"/>
      <c r="L37" s="476"/>
      <c r="M37" s="476"/>
      <c r="N37" s="476"/>
      <c r="O37" s="476"/>
      <c r="P37" s="476"/>
      <c r="Q37" s="23"/>
      <c r="R37" s="23"/>
      <c r="S37" s="22">
        <f>SUM(S26:S36)</f>
        <v>0</v>
      </c>
      <c r="T37" s="130"/>
      <c r="U37" s="130"/>
      <c r="V37" s="23"/>
      <c r="W37" s="14"/>
      <c r="X37" s="14"/>
      <c r="Y37" s="14"/>
      <c r="Z37" s="13"/>
      <c r="AA37" s="13"/>
      <c r="AB37" s="13"/>
      <c r="AC37" s="13"/>
      <c r="AD37" s="13"/>
      <c r="AE37" s="13"/>
      <c r="AF37" s="129"/>
      <c r="AG37" s="129"/>
      <c r="AH37" s="129"/>
      <c r="AI37" s="129"/>
      <c r="AJ37" s="129"/>
      <c r="AK37" s="129"/>
      <c r="AL37" s="129"/>
      <c r="AM37" s="20">
        <f>SUM(AM26:AM36)</f>
        <v>0</v>
      </c>
      <c r="AN37" s="20">
        <f>SUM(AN26:AN36)</f>
        <v>0</v>
      </c>
      <c r="AO37" s="129"/>
      <c r="AP37" s="129"/>
      <c r="AQ37" s="129"/>
      <c r="AR37" s="129"/>
      <c r="AS37" s="13"/>
      <c r="AT37" s="129"/>
      <c r="AU37" s="129"/>
      <c r="AV37" s="129"/>
      <c r="AW37" s="129"/>
      <c r="AX37" s="129"/>
      <c r="AY37" s="129"/>
      <c r="AZ37" s="13"/>
      <c r="BA37" s="130"/>
      <c r="BB37" s="130"/>
      <c r="BC37" s="130"/>
      <c r="BD37" s="130"/>
      <c r="BE37" s="130"/>
      <c r="BF37" s="130"/>
      <c r="BG37" s="13"/>
      <c r="BH37" s="13"/>
      <c r="BI37" s="130"/>
      <c r="BJ37" s="130"/>
      <c r="BK37" s="130"/>
      <c r="BL37" s="130"/>
      <c r="BM37" s="130"/>
      <c r="BN37" s="130"/>
      <c r="BO37" s="13"/>
      <c r="BP37" s="13"/>
      <c r="BQ37" s="13"/>
      <c r="BR37" s="13"/>
      <c r="BS37" s="13"/>
      <c r="BT37" s="13"/>
      <c r="BU37" s="13"/>
      <c r="BV37" s="13"/>
      <c r="BW37" s="13"/>
      <c r="BX37" s="13"/>
      <c r="BY37" s="13"/>
      <c r="BZ37" s="13"/>
      <c r="CA37" s="13"/>
      <c r="CB37" s="13"/>
      <c r="CC37" s="13"/>
      <c r="CD37" s="13"/>
      <c r="CE37" s="13"/>
      <c r="CF37" s="13"/>
      <c r="CG37" s="13"/>
      <c r="CH37" s="13"/>
      <c r="CI37" s="13"/>
      <c r="CJ37" s="13"/>
      <c r="CK37" s="13"/>
      <c r="CL37" s="13"/>
      <c r="CM37" s="13"/>
      <c r="CN37" s="13"/>
      <c r="CO37" s="13"/>
      <c r="CP37" s="13"/>
      <c r="CQ37" s="13"/>
      <c r="CR37" s="13"/>
      <c r="CS37" s="13"/>
      <c r="CT37" s="13"/>
      <c r="CU37" s="13"/>
      <c r="CV37" s="13"/>
      <c r="CW37" s="13"/>
      <c r="CX37" s="13"/>
      <c r="CY37" s="13"/>
      <c r="CZ37" s="13"/>
      <c r="DA37" s="13"/>
      <c r="DB37" s="13"/>
      <c r="DC37" s="13"/>
      <c r="DD37" s="13"/>
      <c r="DE37" s="13"/>
      <c r="DF37" s="13"/>
      <c r="DG37" s="13"/>
      <c r="DH37" s="13"/>
      <c r="DI37" s="13"/>
      <c r="DJ37" s="13"/>
      <c r="DK37" s="13"/>
      <c r="DL37" s="13"/>
      <c r="DM37" s="13"/>
      <c r="DN37" s="13"/>
      <c r="DO37" s="13"/>
      <c r="DP37" s="13"/>
      <c r="DQ37" s="13"/>
      <c r="DR37" s="13"/>
      <c r="DS37" s="13"/>
      <c r="DT37" s="13"/>
      <c r="DU37" s="13"/>
      <c r="DV37" s="13"/>
      <c r="DW37" s="13"/>
      <c r="DX37" s="13"/>
      <c r="DY37" s="13"/>
      <c r="DZ37" s="13"/>
      <c r="EA37" s="13"/>
      <c r="EB37" s="13"/>
      <c r="EC37" s="13"/>
      <c r="ED37" s="13"/>
      <c r="EE37" s="13"/>
      <c r="EF37" s="13"/>
      <c r="EG37" s="13"/>
      <c r="EH37" s="13"/>
      <c r="EI37" s="13"/>
      <c r="EJ37" s="13"/>
      <c r="EK37" s="13"/>
      <c r="EL37" s="13"/>
      <c r="EM37" s="13"/>
      <c r="EN37" s="13"/>
      <c r="EO37" s="13"/>
      <c r="EP37" s="13"/>
      <c r="EQ37" s="13"/>
      <c r="ER37" s="13"/>
      <c r="ES37" s="13"/>
      <c r="ET37" s="13"/>
      <c r="EU37" s="13"/>
      <c r="EV37" s="13"/>
      <c r="EW37" s="13"/>
    </row>
    <row r="38" spans="1:153" s="6" customFormat="1" x14ac:dyDescent="0.2">
      <c r="B38" s="14"/>
      <c r="C38" s="13"/>
      <c r="D38" s="13"/>
      <c r="E38" s="130"/>
      <c r="F38" s="130"/>
      <c r="G38" s="130"/>
      <c r="H38" s="130"/>
      <c r="I38" s="129"/>
      <c r="J38" s="129"/>
      <c r="K38" s="477" t="str">
        <f>IF(COUNTBLANK(K26:K36)&lt;&gt;11,"Fehler in den Datumsangaben! Bitte prüfen!","")</f>
        <v/>
      </c>
      <c r="L38" s="477"/>
      <c r="M38" s="477"/>
      <c r="N38" s="477"/>
      <c r="O38" s="477"/>
      <c r="P38" s="23"/>
      <c r="Q38" s="23"/>
      <c r="R38" s="23"/>
      <c r="S38" s="23"/>
      <c r="T38" s="23"/>
      <c r="U38" s="128"/>
      <c r="V38" s="125"/>
      <c r="W38" s="18"/>
      <c r="X38" s="14"/>
      <c r="Y38" s="14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3"/>
      <c r="AO38" s="13"/>
      <c r="AP38" s="13"/>
      <c r="AQ38" s="13"/>
      <c r="AR38" s="13"/>
      <c r="AS38" s="13"/>
      <c r="AT38" s="13"/>
      <c r="AU38" s="13"/>
      <c r="AV38" s="13"/>
      <c r="AW38" s="13"/>
      <c r="AX38" s="13"/>
      <c r="AY38" s="13"/>
      <c r="AZ38" s="13"/>
      <c r="BA38" s="13"/>
      <c r="BB38" s="13"/>
      <c r="BC38" s="13"/>
      <c r="BD38" s="13"/>
      <c r="BE38" s="13"/>
      <c r="BF38" s="13"/>
      <c r="BG38" s="13"/>
      <c r="BH38" s="13"/>
      <c r="BI38" s="13"/>
      <c r="BJ38" s="13"/>
      <c r="BK38" s="13"/>
      <c r="BL38" s="13"/>
      <c r="BM38" s="13"/>
      <c r="BN38" s="13"/>
      <c r="BO38" s="13"/>
      <c r="BP38" s="13"/>
      <c r="BQ38" s="13"/>
      <c r="BR38" s="13"/>
      <c r="BS38" s="13"/>
      <c r="BT38" s="13"/>
      <c r="BU38" s="13"/>
      <c r="BV38" s="13"/>
      <c r="BW38" s="13"/>
      <c r="BX38" s="13"/>
      <c r="BY38" s="13"/>
      <c r="BZ38" s="13"/>
      <c r="CA38" s="13"/>
      <c r="CB38" s="13"/>
      <c r="CC38" s="13"/>
      <c r="CD38" s="13"/>
      <c r="CE38" s="13"/>
      <c r="CF38" s="13"/>
      <c r="CG38" s="13"/>
      <c r="CH38" s="13"/>
      <c r="CI38" s="13"/>
      <c r="CJ38" s="13"/>
      <c r="CK38" s="13"/>
      <c r="CL38" s="13"/>
      <c r="CM38" s="13"/>
      <c r="CN38" s="13"/>
      <c r="CO38" s="13"/>
      <c r="CP38" s="13"/>
      <c r="CQ38" s="13"/>
      <c r="CR38" s="13"/>
      <c r="CS38" s="13"/>
      <c r="CT38" s="13"/>
      <c r="CU38" s="13"/>
      <c r="CV38" s="13"/>
      <c r="CW38" s="13"/>
      <c r="CX38" s="13"/>
      <c r="CY38" s="13"/>
      <c r="CZ38" s="13"/>
      <c r="DA38" s="13"/>
      <c r="DB38" s="13"/>
      <c r="DC38" s="13"/>
      <c r="DD38" s="13"/>
      <c r="DE38" s="13"/>
      <c r="DF38" s="13"/>
      <c r="DG38" s="13"/>
      <c r="DH38" s="13"/>
      <c r="DI38" s="13"/>
      <c r="DJ38" s="13"/>
      <c r="DK38" s="13"/>
      <c r="DL38" s="13"/>
      <c r="DM38" s="13"/>
      <c r="DN38" s="13"/>
      <c r="DO38" s="13"/>
      <c r="DP38" s="13"/>
      <c r="DQ38" s="13"/>
      <c r="DR38" s="13"/>
      <c r="DS38" s="13"/>
      <c r="DT38" s="13"/>
      <c r="DU38" s="13"/>
      <c r="DV38" s="13"/>
      <c r="DW38" s="13"/>
      <c r="DX38" s="13"/>
      <c r="DY38" s="13"/>
      <c r="DZ38" s="13"/>
      <c r="EA38" s="13"/>
      <c r="EB38" s="13"/>
      <c r="EC38" s="13"/>
      <c r="ED38" s="13"/>
      <c r="EE38" s="13"/>
      <c r="EF38" s="13"/>
      <c r="EG38" s="13"/>
      <c r="EH38" s="13"/>
      <c r="EI38" s="13"/>
      <c r="EJ38" s="13"/>
      <c r="EK38" s="13"/>
      <c r="EL38" s="13"/>
      <c r="EM38" s="13"/>
      <c r="EN38" s="13"/>
      <c r="EO38" s="13"/>
      <c r="EP38" s="13"/>
      <c r="EQ38" s="13"/>
      <c r="ER38" s="13"/>
      <c r="ES38" s="13"/>
      <c r="ET38" s="13"/>
      <c r="EU38" s="13"/>
      <c r="EV38" s="13"/>
      <c r="EW38" s="13"/>
    </row>
    <row r="39" spans="1:153" s="10" customFormat="1" ht="17.25" customHeight="1" outlineLevel="1" x14ac:dyDescent="0.2">
      <c r="B39" s="608">
        <f>B12</f>
        <v>0</v>
      </c>
      <c r="C39" s="608"/>
      <c r="D39" s="609" t="str">
        <f>IF(AM53&lt;&gt;0,"Es wurde eine abweichende Entgeltgruppe angegeben. Bitte hierfür eine Begründung im Prüfvermerk erfassen!","")</f>
        <v/>
      </c>
      <c r="E39" s="609"/>
      <c r="F39" s="609"/>
      <c r="G39" s="609"/>
      <c r="H39" s="609"/>
      <c r="I39" s="609"/>
      <c r="J39" s="609"/>
      <c r="K39" s="609"/>
      <c r="L39" s="609"/>
      <c r="M39" s="609"/>
      <c r="N39" s="14"/>
      <c r="O39" s="126"/>
      <c r="P39" s="126"/>
      <c r="Q39" s="126"/>
      <c r="R39" s="126"/>
      <c r="S39" s="5"/>
      <c r="T39" s="125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14"/>
      <c r="AJ39" s="14"/>
      <c r="AK39" s="14"/>
      <c r="AL39" s="14"/>
      <c r="AM39" s="14"/>
      <c r="AN39" s="14"/>
      <c r="AO39" s="14"/>
      <c r="AP39" s="14"/>
      <c r="AQ39" s="14"/>
      <c r="AR39" s="14"/>
      <c r="AS39" s="14"/>
      <c r="AT39" s="14"/>
      <c r="AU39" s="14"/>
      <c r="AV39" s="14"/>
      <c r="AW39" s="14"/>
      <c r="AX39" s="14"/>
      <c r="AY39" s="14"/>
      <c r="AZ39" s="14"/>
      <c r="BA39" s="14"/>
      <c r="BB39" s="14"/>
      <c r="BC39" s="14"/>
      <c r="BD39" s="14"/>
      <c r="BE39" s="14"/>
      <c r="BF39" s="14"/>
      <c r="BG39" s="14"/>
      <c r="BH39" s="14"/>
      <c r="BI39" s="14"/>
      <c r="BJ39" s="14"/>
      <c r="BK39" s="14"/>
      <c r="BL39" s="14"/>
      <c r="BM39" s="14"/>
      <c r="BN39" s="14"/>
      <c r="BO39" s="14"/>
      <c r="BP39" s="14"/>
      <c r="BQ39" s="14"/>
      <c r="BR39" s="14"/>
      <c r="BS39" s="14"/>
      <c r="BT39" s="14"/>
      <c r="BU39" s="14"/>
      <c r="BV39" s="14"/>
      <c r="BW39" s="14"/>
      <c r="BX39" s="14"/>
      <c r="BY39" s="14"/>
      <c r="BZ39" s="14"/>
      <c r="CA39" s="14"/>
      <c r="CB39" s="14"/>
      <c r="CC39" s="14"/>
      <c r="CD39" s="14"/>
      <c r="CE39" s="14"/>
      <c r="CF39" s="14"/>
      <c r="CG39" s="14"/>
      <c r="CH39" s="14"/>
      <c r="CI39" s="14"/>
      <c r="CJ39" s="14"/>
      <c r="CK39" s="14"/>
      <c r="CL39" s="14"/>
      <c r="CM39" s="14"/>
      <c r="CN39" s="14"/>
      <c r="CO39" s="14"/>
      <c r="CP39" s="14"/>
      <c r="CQ39" s="14"/>
      <c r="CR39" s="14"/>
      <c r="CS39" s="14"/>
      <c r="CT39" s="14"/>
      <c r="CU39" s="14"/>
      <c r="CV39" s="14"/>
      <c r="CW39" s="14"/>
      <c r="CX39" s="14"/>
      <c r="CY39" s="14"/>
      <c r="CZ39" s="14"/>
      <c r="DA39" s="14"/>
      <c r="DB39" s="14"/>
      <c r="DC39" s="14"/>
      <c r="DD39" s="14"/>
      <c r="DE39" s="14"/>
      <c r="DF39" s="14"/>
      <c r="DG39" s="14"/>
      <c r="DH39" s="14"/>
      <c r="DI39" s="14"/>
      <c r="DJ39" s="14"/>
      <c r="DK39" s="14"/>
      <c r="DL39" s="14"/>
      <c r="DM39" s="14"/>
      <c r="DN39" s="14"/>
      <c r="DO39" s="14"/>
      <c r="DP39" s="14"/>
      <c r="DQ39" s="14"/>
      <c r="DR39" s="14"/>
      <c r="DS39" s="14"/>
      <c r="DT39" s="14"/>
      <c r="DU39" s="14"/>
      <c r="DV39" s="14"/>
      <c r="DW39" s="14"/>
      <c r="DX39" s="14"/>
      <c r="DY39" s="14"/>
      <c r="DZ39" s="14"/>
      <c r="EA39" s="14"/>
      <c r="EB39" s="14"/>
      <c r="EC39" s="14"/>
      <c r="ED39" s="14"/>
      <c r="EE39" s="14"/>
      <c r="EF39" s="14"/>
      <c r="EG39" s="14"/>
      <c r="EH39" s="14"/>
      <c r="EI39" s="14"/>
      <c r="EJ39" s="14"/>
      <c r="EK39" s="14"/>
      <c r="EL39" s="14"/>
      <c r="EM39" s="14"/>
      <c r="EN39" s="14"/>
      <c r="EO39" s="14"/>
      <c r="EP39" s="14"/>
      <c r="EQ39" s="14"/>
      <c r="ER39" s="14"/>
      <c r="ES39" s="14"/>
      <c r="ET39" s="14"/>
      <c r="EU39" s="14"/>
      <c r="EV39" s="14"/>
      <c r="EW39" s="14"/>
    </row>
    <row r="40" spans="1:153" s="6" customFormat="1" ht="7.5" customHeight="1" outlineLevel="1" thickBot="1" x14ac:dyDescent="0.25">
      <c r="B40" s="127"/>
      <c r="E40" s="8"/>
      <c r="F40" s="12"/>
      <c r="G40" s="8"/>
      <c r="I40" s="8"/>
      <c r="L40" s="13"/>
      <c r="M40" s="13"/>
      <c r="N40" s="13"/>
      <c r="O40" s="126"/>
      <c r="P40" s="126"/>
      <c r="Q40" s="126"/>
      <c r="R40" s="126"/>
      <c r="S40" s="5"/>
      <c r="T40" s="125"/>
      <c r="U40" s="13"/>
      <c r="V40" s="13"/>
      <c r="W40" s="14"/>
      <c r="X40" s="14"/>
      <c r="Y40" s="14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3"/>
      <c r="AQ40" s="13"/>
      <c r="AR40" s="13"/>
      <c r="AS40" s="13"/>
      <c r="AT40" s="13"/>
      <c r="AU40" s="13"/>
      <c r="AV40" s="13"/>
      <c r="AW40" s="13"/>
      <c r="AX40" s="13"/>
      <c r="AY40" s="13"/>
      <c r="AZ40" s="13"/>
      <c r="BA40" s="13"/>
      <c r="BB40" s="13"/>
      <c r="BC40" s="13"/>
      <c r="BD40" s="13"/>
      <c r="BE40" s="13"/>
      <c r="BF40" s="13"/>
      <c r="BG40" s="13"/>
      <c r="BH40" s="13"/>
      <c r="BI40" s="13"/>
      <c r="BJ40" s="13"/>
      <c r="BK40" s="13"/>
      <c r="BL40" s="13"/>
      <c r="BM40" s="13"/>
      <c r="BN40" s="13"/>
      <c r="BO40" s="13"/>
      <c r="BP40" s="13"/>
      <c r="BQ40" s="13"/>
      <c r="BR40" s="13"/>
      <c r="BS40" s="13"/>
      <c r="BT40" s="13"/>
      <c r="BU40" s="13"/>
      <c r="BV40" s="13"/>
      <c r="BW40" s="13"/>
      <c r="BX40" s="13"/>
      <c r="BY40" s="13"/>
      <c r="BZ40" s="13"/>
      <c r="CA40" s="13"/>
      <c r="CB40" s="13"/>
      <c r="CC40" s="13"/>
      <c r="CD40" s="13"/>
      <c r="CE40" s="13"/>
      <c r="CF40" s="13"/>
      <c r="CG40" s="13"/>
      <c r="CH40" s="13"/>
      <c r="CI40" s="13"/>
      <c r="CJ40" s="13"/>
      <c r="CK40" s="13"/>
      <c r="CL40" s="13"/>
      <c r="CM40" s="13"/>
      <c r="CN40" s="13"/>
      <c r="CO40" s="13"/>
      <c r="CP40" s="13"/>
      <c r="CQ40" s="13"/>
      <c r="CR40" s="13"/>
      <c r="CS40" s="13"/>
      <c r="CT40" s="13"/>
      <c r="CU40" s="13"/>
      <c r="CV40" s="13"/>
      <c r="CW40" s="13"/>
      <c r="CX40" s="13"/>
      <c r="CY40" s="13"/>
      <c r="CZ40" s="13"/>
      <c r="DA40" s="13"/>
      <c r="DB40" s="13"/>
      <c r="DC40" s="13"/>
      <c r="DD40" s="13"/>
      <c r="DE40" s="13"/>
      <c r="DF40" s="13"/>
      <c r="DG40" s="13"/>
      <c r="DH40" s="13"/>
      <c r="DI40" s="13"/>
      <c r="DJ40" s="13"/>
      <c r="DK40" s="13"/>
      <c r="DL40" s="13"/>
      <c r="DM40" s="13"/>
      <c r="DN40" s="13"/>
      <c r="DO40" s="13"/>
      <c r="DP40" s="13"/>
      <c r="DQ40" s="13"/>
      <c r="DR40" s="13"/>
      <c r="DS40" s="13"/>
      <c r="DT40" s="13"/>
      <c r="DU40" s="13"/>
      <c r="DV40" s="13"/>
      <c r="DW40" s="13"/>
      <c r="DX40" s="13"/>
      <c r="DY40" s="13"/>
      <c r="DZ40" s="13"/>
      <c r="EA40" s="13"/>
      <c r="EB40" s="13"/>
      <c r="EC40" s="13"/>
      <c r="ED40" s="13"/>
      <c r="EE40" s="13"/>
      <c r="EF40" s="13"/>
      <c r="EG40" s="13"/>
      <c r="EH40" s="13"/>
      <c r="EI40" s="13"/>
      <c r="EJ40" s="13"/>
      <c r="EK40" s="13"/>
      <c r="EL40" s="13"/>
      <c r="EM40" s="13"/>
      <c r="EN40" s="13"/>
      <c r="EO40" s="13"/>
      <c r="EP40" s="13"/>
      <c r="EQ40" s="13"/>
      <c r="ER40" s="13"/>
      <c r="ES40" s="13"/>
      <c r="ET40" s="13"/>
      <c r="EU40" s="13"/>
      <c r="EV40" s="13"/>
      <c r="EW40" s="13"/>
    </row>
    <row r="41" spans="1:153" s="10" customFormat="1" ht="65.099999999999994" customHeight="1" outlineLevel="1" thickBot="1" x14ac:dyDescent="0.25">
      <c r="B41" s="124" t="s">
        <v>14</v>
      </c>
      <c r="C41" s="123" t="s">
        <v>15</v>
      </c>
      <c r="D41" s="122" t="s">
        <v>150</v>
      </c>
      <c r="E41" s="121" t="s">
        <v>149</v>
      </c>
      <c r="F41" s="121" t="s">
        <v>148</v>
      </c>
      <c r="G41" s="120" t="s">
        <v>147</v>
      </c>
      <c r="H41" s="119" t="s">
        <v>16</v>
      </c>
      <c r="I41" s="118" t="s">
        <v>17</v>
      </c>
      <c r="J41" s="117" t="s">
        <v>146</v>
      </c>
      <c r="K41" s="104"/>
      <c r="L41" s="116" t="s">
        <v>145</v>
      </c>
      <c r="M41" s="115" t="s">
        <v>144</v>
      </c>
      <c r="N41" s="115" t="s">
        <v>143</v>
      </c>
      <c r="O41" s="114" t="s">
        <v>142</v>
      </c>
      <c r="P41" s="114" t="s">
        <v>141</v>
      </c>
      <c r="Q41" s="113" t="s">
        <v>140</v>
      </c>
      <c r="R41" s="112" t="s">
        <v>139</v>
      </c>
      <c r="S41" s="111" t="s">
        <v>138</v>
      </c>
      <c r="T41" s="104"/>
      <c r="U41" s="102"/>
      <c r="V41" s="102"/>
      <c r="W41" s="102"/>
      <c r="X41" s="110" t="s">
        <v>14</v>
      </c>
      <c r="Y41" s="109" t="s">
        <v>15</v>
      </c>
      <c r="Z41" s="623" t="s">
        <v>137</v>
      </c>
      <c r="AA41" s="624"/>
      <c r="AB41" s="624"/>
      <c r="AC41" s="624"/>
      <c r="AD41" s="624"/>
      <c r="AE41" s="625"/>
      <c r="AF41" s="108" t="s">
        <v>136</v>
      </c>
      <c r="AG41" s="623" t="s">
        <v>135</v>
      </c>
      <c r="AH41" s="624"/>
      <c r="AI41" s="624"/>
      <c r="AJ41" s="624"/>
      <c r="AK41" s="624"/>
      <c r="AL41" s="625"/>
      <c r="AM41" s="107" t="s">
        <v>134</v>
      </c>
      <c r="AN41" s="106" t="s">
        <v>133</v>
      </c>
      <c r="AO41" s="14"/>
      <c r="AP41" s="14"/>
      <c r="AQ41" s="14"/>
      <c r="AR41" s="14"/>
      <c r="AS41" s="105"/>
      <c r="AT41" s="14"/>
      <c r="AU41" s="14"/>
      <c r="AV41" s="14"/>
      <c r="AW41" s="14"/>
      <c r="AX41" s="14"/>
      <c r="AY41" s="14"/>
      <c r="AZ41" s="105"/>
      <c r="BA41" s="14"/>
      <c r="BB41" s="14"/>
      <c r="BC41" s="14"/>
      <c r="BD41" s="14"/>
      <c r="BE41" s="14"/>
      <c r="BF41" s="14"/>
      <c r="BG41" s="14"/>
      <c r="BH41" s="105"/>
      <c r="BI41" s="14"/>
      <c r="BJ41" s="14"/>
      <c r="BK41" s="14"/>
      <c r="BL41" s="14"/>
      <c r="BM41" s="14"/>
      <c r="BN41" s="14"/>
      <c r="BO41" s="14"/>
      <c r="BP41" s="102"/>
      <c r="BQ41" s="104"/>
      <c r="BR41" s="104"/>
      <c r="BS41" s="102"/>
      <c r="BT41" s="102"/>
      <c r="BU41" s="102"/>
      <c r="BV41" s="102"/>
      <c r="BW41" s="104"/>
      <c r="BX41" s="104"/>
      <c r="BY41" s="102"/>
      <c r="BZ41" s="102"/>
      <c r="CA41" s="102"/>
      <c r="CB41" s="102"/>
      <c r="CC41" s="103"/>
      <c r="CD41" s="102"/>
      <c r="CE41" s="102"/>
      <c r="CF41" s="102"/>
      <c r="CG41" s="14"/>
      <c r="CH41" s="14"/>
      <c r="CI41" s="14"/>
      <c r="CJ41" s="14"/>
      <c r="CK41" s="14"/>
      <c r="CL41" s="14"/>
      <c r="CM41" s="14"/>
      <c r="CN41" s="14"/>
      <c r="CO41" s="14"/>
      <c r="CP41" s="14"/>
      <c r="CQ41" s="14"/>
      <c r="CR41" s="14"/>
      <c r="CS41" s="14"/>
      <c r="CT41" s="14"/>
      <c r="CU41" s="14"/>
      <c r="CV41" s="14"/>
      <c r="CW41" s="14"/>
      <c r="CX41" s="14"/>
      <c r="CY41" s="14"/>
      <c r="CZ41" s="14"/>
      <c r="DA41" s="14"/>
      <c r="DB41" s="14"/>
      <c r="DC41" s="14"/>
      <c r="DD41" s="14"/>
      <c r="DE41" s="14"/>
      <c r="DF41" s="14"/>
      <c r="DG41" s="14"/>
      <c r="DH41" s="14"/>
      <c r="DI41" s="14"/>
      <c r="DJ41" s="14"/>
      <c r="DK41" s="14"/>
      <c r="DL41" s="14"/>
      <c r="DM41" s="14"/>
      <c r="DN41" s="14"/>
      <c r="DO41" s="14"/>
      <c r="DP41" s="14"/>
      <c r="DQ41" s="14"/>
      <c r="DR41" s="14"/>
      <c r="DS41" s="14"/>
      <c r="DT41" s="14"/>
      <c r="DU41" s="14"/>
      <c r="DV41" s="14"/>
      <c r="DW41" s="14"/>
      <c r="DX41" s="14"/>
      <c r="DY41" s="14"/>
      <c r="DZ41" s="14"/>
      <c r="EA41" s="14"/>
      <c r="EB41" s="14"/>
      <c r="EC41" s="14"/>
      <c r="ED41" s="14"/>
      <c r="EE41" s="14"/>
      <c r="EF41" s="14"/>
      <c r="EG41" s="14"/>
      <c r="EH41" s="14"/>
      <c r="EI41" s="14"/>
      <c r="EJ41" s="14"/>
      <c r="EK41" s="14"/>
      <c r="EL41" s="14"/>
      <c r="EM41" s="14"/>
      <c r="EN41" s="14"/>
      <c r="EO41" s="14"/>
      <c r="EP41" s="14"/>
      <c r="EQ41" s="14"/>
      <c r="ER41" s="14"/>
      <c r="ES41" s="14"/>
      <c r="ET41" s="14"/>
      <c r="EU41" s="14"/>
      <c r="EV41" s="14"/>
      <c r="EW41" s="14"/>
    </row>
    <row r="42" spans="1:153" s="10" customFormat="1" ht="12.75" customHeight="1" outlineLevel="1" x14ac:dyDescent="0.2">
      <c r="A42" s="101"/>
      <c r="B42" s="100"/>
      <c r="C42" s="99"/>
      <c r="D42" s="98"/>
      <c r="E42" s="96"/>
      <c r="F42" s="97"/>
      <c r="G42" s="96">
        <f t="shared" ref="G42:G52" si="43">ROUND(E42*F42,2)</f>
        <v>0</v>
      </c>
      <c r="H42" s="95"/>
      <c r="I42" s="94"/>
      <c r="J42" s="93" t="str">
        <f t="shared" ref="J42:J52" si="44">IF(OR(G42="",G42=0),"",
IF(F42&gt;100%,"Fehler",
ROUND(1664/39.8*IF(E42&lt;39.8,E42*F42,G42)/365*
IF(OR(AND(DATEDIF(H42,I42,"M")=11,AF42=366),AND(W42=1,AF42=366)),365,AF42),2)))</f>
        <v/>
      </c>
      <c r="K42" s="53" t="str">
        <f t="shared" ref="K42:K52" si="45">IF(AND(H42="",I42=""),"",IF(OR(H42&lt;$E$12,H42&gt;$F$12,I42&lt;H42,I42&lt;$E$12,I42&gt;$F$12),"!!!",""))</f>
        <v/>
      </c>
      <c r="L42" s="92"/>
      <c r="M42" s="91"/>
      <c r="N42" s="70">
        <f t="shared" ref="N42:N52" si="46">L42*12+M42</f>
        <v>0</v>
      </c>
      <c r="O42" s="90" t="str">
        <f>IF(OR(D42="",D42="Honorar"),"",IF(VLOOKUP(D42,Durchschnittssätze!$A$5:$Q$48,5,FALSE)&lt;0,"entfällt für",IF(N42=0,"",ROUND((VLOOKUP(D42,Durchschnittssätze!$A$5:$Q$48,5,FALSE)/39.8*E42),2))))</f>
        <v/>
      </c>
      <c r="P42" s="90" t="str">
        <f>IF(OR(D42="",D42="Honorar"),"",IF(VLOOKUP(D42,Durchschnittssätze!$A$5:$Q$48,9,FALSE)&lt;0,"Beamte",IF(N42=0,"",ROUND((VLOOKUP(D42,Durchschnittssätze!$A$5:$Q$48,9,FALSE)/39.8*E42),2))))</f>
        <v/>
      </c>
      <c r="Q42" s="89" t="str">
        <f>IF(D42="Honorar",N42,IF(P42="Beamte",VLOOKUP(D42,Durchschnittssätze!$A$5:$Q$48,17,FALSE),IF(N42&lt;O42,"keine",ROUND(IF(AND(N42&gt;=O42,N42&lt;P42),VLOOKUP(D42,Durchschnittssätze!$A$5:$Q$48,13,FALSE),VLOOKUP(D42,Durchschnittssätze!$A$5:$Q$48,17,FALSE)),2))))</f>
        <v>keine</v>
      </c>
      <c r="R42" s="88" t="str">
        <f t="shared" ref="R42:R52" si="47">IF(D42="Honorar","",IF(P42="Beamte",D42,IF(N42&lt;O42,"Förderung",IF(AND(N42&gt;O42,N42&lt;P42),"Std.Satz 1","Std.Satz 2"))))</f>
        <v>Förderung</v>
      </c>
      <c r="S42" s="87">
        <f t="shared" ref="S42:S52" si="48">IF(OR(P42="Beamte",D42="Honorar"),ROUND(Q42*J42,2),IF(OR(N42&lt;O42,N42=0,G42=0),0,ROUND(Q42*J42,2)))</f>
        <v>0</v>
      </c>
      <c r="T42" s="17"/>
      <c r="U42" s="21"/>
      <c r="V42" s="18"/>
      <c r="W42" s="46">
        <f t="shared" ref="W42:W52" si="49">YEAR(I42)-YEAR(H42)+1</f>
        <v>1</v>
      </c>
      <c r="X42" s="45">
        <f t="shared" ref="X42:X52" si="50">B42</f>
        <v>0</v>
      </c>
      <c r="Y42" s="44">
        <f t="shared" ref="Y42:Y52" si="51">C42</f>
        <v>0</v>
      </c>
      <c r="Z42" s="43">
        <f t="shared" ref="Z42:Z52" si="52">IF(YEAR(H42)=$Z$9,$Z$9,"")</f>
        <v>1900</v>
      </c>
      <c r="AA42" s="42" t="str">
        <f t="shared" ref="AA42:AA52" si="53">IF(AND(Z42&lt;&gt;"",$W42&gt;1),Z42+1,IF(YEAR(H42)=$AA$9,$AA$9,""))</f>
        <v/>
      </c>
      <c r="AB42" s="41" t="str">
        <f t="shared" ref="AB42:AB52" si="54">IF(AND(OR(AA42&lt;&gt;"",YEAR(H42)=$AB$9),COUNT(Z42:AA42)&lt;W42),$AB$9,"")</f>
        <v/>
      </c>
      <c r="AC42" s="40" t="str">
        <f t="shared" ref="AC42:AC52" si="55">IF(AND(OR(AB42&lt;&gt;"",YEAR(H42)=$AC$9),COUNT(Z42:AB42)&lt;W42),$AC$9,"")</f>
        <v/>
      </c>
      <c r="AD42" s="39" t="str">
        <f t="shared" ref="AD42:AD52" si="56">IF(AND(OR(AC42&lt;&gt;"",YEAR(H42)=$AD$9),COUNT(Z42:AC42)&lt;W42),$AD$9,"")</f>
        <v/>
      </c>
      <c r="AE42" s="38" t="str">
        <f t="shared" ref="AE42:AE52" si="57">IF(AND(OR(AC42&lt;&gt;"",YEAR(H42)=$AD$9),COUNT(Z42:AD42)&lt;W42),$AE$9,"")</f>
        <v/>
      </c>
      <c r="AF42" s="37">
        <f t="shared" ref="AF42:AF52" si="58">SUM(AG42:AL42)</f>
        <v>1</v>
      </c>
      <c r="AG42" s="86">
        <f t="shared" ref="AG42:AG52" si="59">IF(Z42="","",MIN(365,
IF(YEAR(H42)=YEAR(I42),DATEDIF(H42,I42,"D")+1,
DATEDIF(H42,VLOOKUP(YEAR(H42),$AM$11:$AN$20,2,FALSE),"D")+1)))</f>
        <v>1</v>
      </c>
      <c r="AH42" s="85" t="str">
        <f t="shared" ref="AH42:AH52" si="60">IF(AA42="","",MIN(365,
IF(AND(YEAR($H42)=YEAR($I42),AA42=YEAR($H42)),DATEDIF($H42,$I42,"D")+1,
IF(AB42&lt;&gt;"",DATEDIF(MAX(VLOOKUP(AA42,$AM$11:$AP$20,3,FALSE),$H42),VLOOKUP(AA42,$AM$11:$AP$20,2,FALSE),"D")+1,
VLOOKUP(AA42,$AM$11:$AP$20,4,FALSE)-DATEDIF($I42,VLOOKUP(YEAR($I42),$AM$11:$AN$20,2,FALSE),"D")))))</f>
        <v/>
      </c>
      <c r="AI42" s="84" t="str">
        <f t="shared" ref="AI42:AI52" si="61">IF(AB42="","",MIN(365,
IF(AND(YEAR($H42)=YEAR($I42),AB42=YEAR($H42)),DATEDIF($H42,$I42,"D")+1,
IF(AC42&lt;&gt;"",DATEDIF(MAX(VLOOKUP(AB42,$AM$11:$AP$20,3,FALSE),$H42),VLOOKUP(AB42,$AM$11:$AP$20,2,FALSE),"D")+1,
VLOOKUP(AB42,$AM$11:$AP$20,4,FALSE)-DATEDIF($I42,VLOOKUP(YEAR($I42),$AM$11:$AN$20,2,FALSE),"D")))))</f>
        <v/>
      </c>
      <c r="AJ42" s="83" t="str">
        <f t="shared" ref="AJ42:AJ52" si="62">IF(AC42="","",MIN(365,
IF(AND(YEAR($H42)=YEAR($I42),AC42=YEAR($H42)),DATEDIF($H42,$I42,"D")+1,
IF(AD42&lt;&gt;"",DATEDIF(MAX(VLOOKUP(AC42,$AM$11:$AP$20,3,FALSE),$H42),VLOOKUP(AC42,$AM$11:$AP$20,2,FALSE),"D")+1,
VLOOKUP(AC42,$AM$11:$AP$20,4,FALSE)-DATEDIF($I42,VLOOKUP(YEAR($I42),$AM$11:$AN$20,2,FALSE),"D")))))</f>
        <v/>
      </c>
      <c r="AK42" s="82" t="str">
        <f t="shared" ref="AK42:AK52" si="63">IF(AD42="","",MIN(365,
IF(AND(YEAR($H42)=YEAR($I42),AD42=YEAR($H42)),DATEDIF($H42,$I42,"D")+1,
IF(AE42&lt;&gt;"",DATEDIF(MAX(VLOOKUP(AD42,$AM$11:$AP$20,3,FALSE),$H42),VLOOKUP(AD42,$AM$11:$AP$20,2,FALSE),"D")+1,
VLOOKUP(AD42,$AM$11:$AP$20,4,FALSE)-DATEDIF($I42,VLOOKUP(YEAR($I42),$AM$11:$AN$20,2,FALSE),"D")))))</f>
        <v/>
      </c>
      <c r="AL42" s="81" t="str">
        <f t="shared" ref="AL42:AL52" si="64">IF(AE42="","",MIN(365,
IF(AND(YEAR($H42)=YEAR($I42),AE42=YEAR($H42)),DATEDIF($H42,$I42,"D")+1,
VLOOKUP(AE42,$AM$11:$AP$20,4,FALSE)-DATEDIF($I42,VLOOKUP(YEAR($I42),$AM$11:$AN$20,2,FALSE),"D"))))</f>
        <v/>
      </c>
      <c r="AM42" s="30">
        <f t="shared" ref="AM42:AM52" si="65">IF(AND(D42&lt;&gt;$D$12,D42&lt;&gt;"",D42&lt;&gt;"Honorar"),1,0)</f>
        <v>0</v>
      </c>
      <c r="AN42" s="29" t="str">
        <f t="shared" ref="AN42:AN52" si="66">IF(D42="Honorar",S42,"")</f>
        <v/>
      </c>
      <c r="AO42" s="2"/>
      <c r="AP42" s="63"/>
      <c r="AQ42" s="63"/>
      <c r="AR42" s="62"/>
      <c r="AS42" s="14"/>
      <c r="AT42" s="18"/>
      <c r="AU42" s="18"/>
      <c r="AV42" s="18"/>
      <c r="AW42" s="18"/>
      <c r="AX42" s="18"/>
      <c r="AY42" s="18"/>
      <c r="AZ42" s="14"/>
      <c r="BA42" s="18"/>
      <c r="BB42" s="18"/>
      <c r="BC42" s="18"/>
      <c r="BD42" s="18"/>
      <c r="BE42" s="18"/>
      <c r="BF42" s="18"/>
      <c r="BG42" s="14"/>
      <c r="BH42" s="14"/>
      <c r="BI42" s="18"/>
      <c r="BJ42" s="18"/>
      <c r="BK42" s="18"/>
      <c r="BL42" s="18"/>
      <c r="BM42" s="18"/>
      <c r="BN42" s="18"/>
      <c r="BO42" s="14"/>
      <c r="BP42" s="15"/>
      <c r="BQ42" s="17"/>
      <c r="BR42" s="17"/>
      <c r="BS42" s="17"/>
      <c r="BT42" s="17"/>
      <c r="BU42" s="17"/>
      <c r="BV42" s="17"/>
      <c r="BW42" s="17"/>
      <c r="BX42" s="17"/>
      <c r="BY42" s="17"/>
      <c r="BZ42" s="17"/>
      <c r="CA42" s="17"/>
      <c r="CB42" s="17"/>
      <c r="CC42" s="17"/>
      <c r="CD42" s="17"/>
      <c r="CE42" s="17"/>
      <c r="CF42" s="17"/>
      <c r="CG42" s="17"/>
      <c r="CH42" s="16"/>
      <c r="CI42" s="14"/>
      <c r="CJ42" s="15"/>
      <c r="CK42" s="14"/>
      <c r="CL42" s="14"/>
      <c r="CM42" s="14"/>
      <c r="CN42" s="14"/>
      <c r="CO42" s="14"/>
      <c r="CP42" s="14"/>
      <c r="CQ42" s="14"/>
      <c r="CR42" s="14"/>
      <c r="CS42" s="14"/>
      <c r="CT42" s="14"/>
      <c r="CU42" s="14"/>
      <c r="CV42" s="14"/>
      <c r="CW42" s="14"/>
      <c r="CX42" s="14"/>
      <c r="CY42" s="14"/>
      <c r="CZ42" s="14"/>
      <c r="DA42" s="14"/>
      <c r="DB42" s="14"/>
      <c r="DC42" s="14"/>
      <c r="DD42" s="14"/>
      <c r="DE42" s="14"/>
      <c r="DF42" s="14"/>
      <c r="DG42" s="14"/>
      <c r="DH42" s="14"/>
      <c r="DI42" s="14"/>
      <c r="DJ42" s="14"/>
      <c r="DK42" s="14"/>
      <c r="DL42" s="14"/>
      <c r="DM42" s="14"/>
      <c r="DN42" s="14"/>
      <c r="DO42" s="14"/>
      <c r="DP42" s="14"/>
      <c r="DQ42" s="14"/>
      <c r="DR42" s="14"/>
      <c r="DS42" s="14"/>
      <c r="DT42" s="14"/>
      <c r="DU42" s="14"/>
      <c r="DV42" s="14"/>
      <c r="DW42" s="14"/>
      <c r="DX42" s="14"/>
      <c r="DY42" s="14"/>
      <c r="DZ42" s="14"/>
      <c r="EA42" s="14"/>
      <c r="EB42" s="14"/>
      <c r="EC42" s="14"/>
      <c r="ED42" s="14"/>
      <c r="EE42" s="14"/>
      <c r="EF42" s="14"/>
      <c r="EG42" s="14"/>
      <c r="EH42" s="14"/>
      <c r="EI42" s="14"/>
      <c r="EJ42" s="14"/>
      <c r="EK42" s="14"/>
      <c r="EL42" s="14"/>
      <c r="EM42" s="14"/>
      <c r="EN42" s="14"/>
      <c r="EO42" s="14"/>
      <c r="EP42" s="14"/>
      <c r="EQ42" s="14"/>
      <c r="ER42" s="14"/>
      <c r="ES42" s="14"/>
      <c r="ET42" s="14"/>
      <c r="EU42" s="14"/>
      <c r="EV42" s="14"/>
      <c r="EW42" s="14"/>
    </row>
    <row r="43" spans="1:153" s="6" customFormat="1" ht="12.75" customHeight="1" outlineLevel="1" x14ac:dyDescent="0.2">
      <c r="A43" s="28"/>
      <c r="B43" s="79"/>
      <c r="C43" s="80"/>
      <c r="D43" s="77"/>
      <c r="E43" s="75"/>
      <c r="F43" s="76"/>
      <c r="G43" s="75">
        <f t="shared" si="43"/>
        <v>0</v>
      </c>
      <c r="H43" s="74"/>
      <c r="I43" s="73"/>
      <c r="J43" s="72" t="str">
        <f t="shared" si="44"/>
        <v/>
      </c>
      <c r="K43" s="53" t="str">
        <f t="shared" si="45"/>
        <v/>
      </c>
      <c r="L43" s="71"/>
      <c r="M43" s="70"/>
      <c r="N43" s="70">
        <f t="shared" si="46"/>
        <v>0</v>
      </c>
      <c r="O43" s="69" t="str">
        <f>IF(OR(D43="",D43="Honorar"),"",IF(VLOOKUP(D43,Durchschnittssätze!$A$5:$Q$48,5,FALSE)&lt;0,"entfällt für",IF(N43=0,"",ROUND((VLOOKUP(D43,Durchschnittssätze!$A$5:$Q$48,5,FALSE)/39.8*E43),2))))</f>
        <v/>
      </c>
      <c r="P43" s="69" t="str">
        <f>IF(OR(D43="",D43="Honorar"),"",IF(VLOOKUP(D43,Durchschnittssätze!$A$5:$Q$48,9,FALSE)&lt;0,"Beamte",IF(N43=0,"",ROUND((VLOOKUP(D43,Durchschnittssätze!$A$5:$Q$48,9,FALSE)/39.8*E43),2))))</f>
        <v/>
      </c>
      <c r="Q43" s="68" t="str">
        <f>IF(D43="Honorar",N43,IF(P43="Beamte",VLOOKUP(D43,Durchschnittssätze!$A$5:$Q$48,17,FALSE),IF(N43&lt;O43,"keine",ROUND(IF(AND(N43&gt;=O43,N43&lt;P43),VLOOKUP(D43,Durchschnittssätze!$A$5:$Q$48,13,FALSE),VLOOKUP(D43,Durchschnittssätze!$A$5:$Q$48,17,FALSE)),2))))</f>
        <v>keine</v>
      </c>
      <c r="R43" s="67" t="str">
        <f t="shared" si="47"/>
        <v>Förderung</v>
      </c>
      <c r="S43" s="66">
        <f t="shared" si="48"/>
        <v>0</v>
      </c>
      <c r="T43" s="17"/>
      <c r="U43" s="21"/>
      <c r="V43" s="18"/>
      <c r="W43" s="46">
        <f t="shared" si="49"/>
        <v>1</v>
      </c>
      <c r="X43" s="45">
        <f t="shared" si="50"/>
        <v>0</v>
      </c>
      <c r="Y43" s="44">
        <f t="shared" si="51"/>
        <v>0</v>
      </c>
      <c r="Z43" s="43">
        <f t="shared" si="52"/>
        <v>1900</v>
      </c>
      <c r="AA43" s="42" t="str">
        <f t="shared" si="53"/>
        <v/>
      </c>
      <c r="AB43" s="41" t="str">
        <f t="shared" si="54"/>
        <v/>
      </c>
      <c r="AC43" s="40" t="str">
        <f t="shared" si="55"/>
        <v/>
      </c>
      <c r="AD43" s="39" t="str">
        <f t="shared" si="56"/>
        <v/>
      </c>
      <c r="AE43" s="38" t="str">
        <f t="shared" si="57"/>
        <v/>
      </c>
      <c r="AF43" s="37">
        <f t="shared" si="58"/>
        <v>1</v>
      </c>
      <c r="AG43" s="43">
        <f t="shared" si="59"/>
        <v>1</v>
      </c>
      <c r="AH43" s="42" t="str">
        <f t="shared" si="60"/>
        <v/>
      </c>
      <c r="AI43" s="41" t="str">
        <f t="shared" si="61"/>
        <v/>
      </c>
      <c r="AJ43" s="40" t="str">
        <f t="shared" si="62"/>
        <v/>
      </c>
      <c r="AK43" s="65" t="str">
        <f t="shared" si="63"/>
        <v/>
      </c>
      <c r="AL43" s="64" t="str">
        <f t="shared" si="64"/>
        <v/>
      </c>
      <c r="AM43" s="30">
        <f t="shared" si="65"/>
        <v>0</v>
      </c>
      <c r="AN43" s="29" t="str">
        <f t="shared" si="66"/>
        <v/>
      </c>
      <c r="AO43" s="2"/>
      <c r="AP43" s="63"/>
      <c r="AQ43" s="63"/>
      <c r="AR43" s="62"/>
      <c r="AS43" s="14"/>
      <c r="AT43" s="18"/>
      <c r="AU43" s="18"/>
      <c r="AV43" s="18"/>
      <c r="AW43" s="18"/>
      <c r="AX43" s="18"/>
      <c r="AY43" s="18"/>
      <c r="AZ43" s="14"/>
      <c r="BA43" s="18"/>
      <c r="BB43" s="18"/>
      <c r="BC43" s="18"/>
      <c r="BD43" s="18"/>
      <c r="BE43" s="18"/>
      <c r="BF43" s="18"/>
      <c r="BG43" s="14"/>
      <c r="BH43" s="14"/>
      <c r="BI43" s="18"/>
      <c r="BJ43" s="18"/>
      <c r="BK43" s="18"/>
      <c r="BL43" s="18"/>
      <c r="BM43" s="18"/>
      <c r="BN43" s="18"/>
      <c r="BO43" s="13"/>
      <c r="BP43" s="15"/>
      <c r="BQ43" s="17"/>
      <c r="BR43" s="17"/>
      <c r="BS43" s="17"/>
      <c r="BT43" s="17"/>
      <c r="BU43" s="17"/>
      <c r="BV43" s="17"/>
      <c r="BW43" s="17"/>
      <c r="BX43" s="17"/>
      <c r="BY43" s="17"/>
      <c r="BZ43" s="17"/>
      <c r="CA43" s="17"/>
      <c r="CB43" s="17"/>
      <c r="CC43" s="17"/>
      <c r="CD43" s="17"/>
      <c r="CE43" s="17"/>
      <c r="CF43" s="17"/>
      <c r="CG43" s="17"/>
      <c r="CH43" s="16"/>
      <c r="CI43" s="14"/>
      <c r="CJ43" s="15"/>
      <c r="CK43" s="14"/>
      <c r="CL43" s="14"/>
      <c r="CM43" s="13"/>
      <c r="CN43" s="13"/>
      <c r="CO43" s="13"/>
      <c r="CP43" s="13"/>
      <c r="CQ43" s="13"/>
      <c r="CR43" s="13"/>
      <c r="CS43" s="13"/>
      <c r="CT43" s="13"/>
      <c r="CU43" s="13"/>
      <c r="CV43" s="13"/>
      <c r="CW43" s="13"/>
      <c r="CX43" s="13"/>
      <c r="CY43" s="13"/>
      <c r="CZ43" s="13"/>
      <c r="DA43" s="13"/>
      <c r="DB43" s="13"/>
      <c r="DC43" s="13"/>
      <c r="DD43" s="13"/>
      <c r="DE43" s="13"/>
      <c r="DF43" s="13"/>
      <c r="DG43" s="13"/>
      <c r="DH43" s="13"/>
      <c r="DI43" s="13"/>
      <c r="DJ43" s="13"/>
      <c r="DK43" s="13"/>
      <c r="DL43" s="13"/>
      <c r="DM43" s="13"/>
      <c r="DN43" s="13"/>
      <c r="DO43" s="13"/>
      <c r="DP43" s="13"/>
      <c r="DQ43" s="13"/>
      <c r="DR43" s="13"/>
      <c r="DS43" s="13"/>
      <c r="DT43" s="13"/>
      <c r="DU43" s="13"/>
      <c r="DV43" s="13"/>
      <c r="DW43" s="13"/>
      <c r="DX43" s="13"/>
      <c r="DY43" s="13"/>
      <c r="DZ43" s="13"/>
      <c r="EA43" s="13"/>
      <c r="EB43" s="13"/>
      <c r="EC43" s="13"/>
      <c r="ED43" s="13"/>
      <c r="EE43" s="13"/>
      <c r="EF43" s="13"/>
      <c r="EG43" s="13"/>
      <c r="EH43" s="13"/>
      <c r="EI43" s="13"/>
      <c r="EJ43" s="13"/>
      <c r="EK43" s="13"/>
      <c r="EL43" s="13"/>
      <c r="EM43" s="13"/>
      <c r="EN43" s="13"/>
      <c r="EO43" s="13"/>
      <c r="EP43" s="13"/>
      <c r="EQ43" s="13"/>
      <c r="ER43" s="13"/>
      <c r="ES43" s="13"/>
      <c r="ET43" s="13"/>
      <c r="EU43" s="13"/>
      <c r="EV43" s="13"/>
      <c r="EW43" s="13"/>
    </row>
    <row r="44" spans="1:153" s="6" customFormat="1" ht="12.75" customHeight="1" outlineLevel="1" x14ac:dyDescent="0.2">
      <c r="A44" s="28"/>
      <c r="B44" s="79"/>
      <c r="C44" s="80"/>
      <c r="D44" s="77"/>
      <c r="E44" s="75"/>
      <c r="F44" s="76"/>
      <c r="G44" s="75">
        <f t="shared" si="43"/>
        <v>0</v>
      </c>
      <c r="H44" s="74"/>
      <c r="I44" s="73"/>
      <c r="J44" s="72" t="str">
        <f t="shared" si="44"/>
        <v/>
      </c>
      <c r="K44" s="53" t="str">
        <f t="shared" si="45"/>
        <v/>
      </c>
      <c r="L44" s="71"/>
      <c r="M44" s="70"/>
      <c r="N44" s="70">
        <f t="shared" si="46"/>
        <v>0</v>
      </c>
      <c r="O44" s="69" t="str">
        <f>IF(OR(D44="",D44="Honorar"),"",IF(VLOOKUP(D44,Durchschnittssätze!$A$5:$Q$48,5,FALSE)&lt;0,"entfällt für",IF(N44=0,"",ROUND((VLOOKUP(D44,Durchschnittssätze!$A$5:$Q$48,5,FALSE)/39.8*E44),2))))</f>
        <v/>
      </c>
      <c r="P44" s="69" t="str">
        <f>IF(OR(D44="",D44="Honorar"),"",IF(VLOOKUP(D44,Durchschnittssätze!$A$5:$Q$48,9,FALSE)&lt;0,"Beamte",IF(N44=0,"",ROUND((VLOOKUP(D44,Durchschnittssätze!$A$5:$Q$48,9,FALSE)/39.8*E44),2))))</f>
        <v/>
      </c>
      <c r="Q44" s="68" t="str">
        <f>IF(D44="Honorar",N44,IF(P44="Beamte",VLOOKUP(D44,Durchschnittssätze!$A$5:$Q$48,17,FALSE),IF(N44&lt;O44,"keine",ROUND(IF(AND(N44&gt;=O44,N44&lt;P44),VLOOKUP(D44,Durchschnittssätze!$A$5:$Q$48,13,FALSE),VLOOKUP(D44,Durchschnittssätze!$A$5:$Q$48,17,FALSE)),2))))</f>
        <v>keine</v>
      </c>
      <c r="R44" s="67" t="str">
        <f t="shared" si="47"/>
        <v>Förderung</v>
      </c>
      <c r="S44" s="66">
        <f t="shared" si="48"/>
        <v>0</v>
      </c>
      <c r="T44" s="17"/>
      <c r="U44" s="21"/>
      <c r="V44" s="18"/>
      <c r="W44" s="46">
        <f t="shared" si="49"/>
        <v>1</v>
      </c>
      <c r="X44" s="45">
        <f t="shared" si="50"/>
        <v>0</v>
      </c>
      <c r="Y44" s="44">
        <f t="shared" si="51"/>
        <v>0</v>
      </c>
      <c r="Z44" s="43">
        <f t="shared" si="52"/>
        <v>1900</v>
      </c>
      <c r="AA44" s="42" t="str">
        <f t="shared" si="53"/>
        <v/>
      </c>
      <c r="AB44" s="41" t="str">
        <f t="shared" si="54"/>
        <v/>
      </c>
      <c r="AC44" s="40" t="str">
        <f t="shared" si="55"/>
        <v/>
      </c>
      <c r="AD44" s="39" t="str">
        <f t="shared" si="56"/>
        <v/>
      </c>
      <c r="AE44" s="38" t="str">
        <f t="shared" si="57"/>
        <v/>
      </c>
      <c r="AF44" s="37">
        <f t="shared" si="58"/>
        <v>1</v>
      </c>
      <c r="AG44" s="43">
        <f t="shared" si="59"/>
        <v>1</v>
      </c>
      <c r="AH44" s="42" t="str">
        <f t="shared" si="60"/>
        <v/>
      </c>
      <c r="AI44" s="41" t="str">
        <f t="shared" si="61"/>
        <v/>
      </c>
      <c r="AJ44" s="40" t="str">
        <f t="shared" si="62"/>
        <v/>
      </c>
      <c r="AK44" s="65" t="str">
        <f t="shared" si="63"/>
        <v/>
      </c>
      <c r="AL44" s="64" t="str">
        <f t="shared" si="64"/>
        <v/>
      </c>
      <c r="AM44" s="30">
        <f t="shared" si="65"/>
        <v>0</v>
      </c>
      <c r="AN44" s="29" t="str">
        <f t="shared" si="66"/>
        <v/>
      </c>
      <c r="AO44" s="2"/>
      <c r="AP44" s="63"/>
      <c r="AQ44" s="63"/>
      <c r="AR44" s="62"/>
      <c r="AS44" s="14"/>
      <c r="AT44" s="18"/>
      <c r="AU44" s="18"/>
      <c r="AV44" s="18"/>
      <c r="AW44" s="18"/>
      <c r="AX44" s="18"/>
      <c r="AY44" s="18"/>
      <c r="AZ44" s="14"/>
      <c r="BA44" s="18"/>
      <c r="BB44" s="18"/>
      <c r="BC44" s="18"/>
      <c r="BD44" s="18"/>
      <c r="BE44" s="18"/>
      <c r="BF44" s="18"/>
      <c r="BG44" s="14"/>
      <c r="BH44" s="14"/>
      <c r="BI44" s="18"/>
      <c r="BJ44" s="18"/>
      <c r="BK44" s="18"/>
      <c r="BL44" s="18"/>
      <c r="BM44" s="18"/>
      <c r="BN44" s="18"/>
      <c r="BO44" s="13"/>
      <c r="BP44" s="15"/>
      <c r="BQ44" s="17"/>
      <c r="BR44" s="17"/>
      <c r="BS44" s="17"/>
      <c r="BT44" s="17"/>
      <c r="BU44" s="17"/>
      <c r="BV44" s="17"/>
      <c r="BW44" s="17"/>
      <c r="BX44" s="17"/>
      <c r="BY44" s="17"/>
      <c r="BZ44" s="17"/>
      <c r="CA44" s="17"/>
      <c r="CB44" s="17"/>
      <c r="CC44" s="17"/>
      <c r="CD44" s="17"/>
      <c r="CE44" s="17"/>
      <c r="CF44" s="17"/>
      <c r="CG44" s="17"/>
      <c r="CH44" s="16"/>
      <c r="CI44" s="14"/>
      <c r="CJ44" s="15"/>
      <c r="CK44" s="14"/>
      <c r="CL44" s="14"/>
      <c r="CM44" s="13"/>
      <c r="CN44" s="13"/>
      <c r="CO44" s="13"/>
      <c r="CP44" s="13"/>
      <c r="CQ44" s="13"/>
      <c r="CR44" s="13"/>
      <c r="CS44" s="13"/>
      <c r="CT44" s="13"/>
      <c r="CU44" s="13"/>
      <c r="CV44" s="13"/>
      <c r="CW44" s="13"/>
      <c r="CX44" s="13"/>
      <c r="CY44" s="13"/>
      <c r="CZ44" s="13"/>
      <c r="DA44" s="13"/>
      <c r="DB44" s="13"/>
      <c r="DC44" s="13"/>
      <c r="DD44" s="13"/>
      <c r="DE44" s="13"/>
      <c r="DF44" s="13"/>
      <c r="DG44" s="13"/>
      <c r="DH44" s="13"/>
      <c r="DI44" s="13"/>
      <c r="DJ44" s="13"/>
      <c r="DK44" s="13"/>
      <c r="DL44" s="13"/>
      <c r="DM44" s="13"/>
      <c r="DN44" s="13"/>
      <c r="DO44" s="13"/>
      <c r="DP44" s="13"/>
      <c r="DQ44" s="13"/>
      <c r="DR44" s="13"/>
      <c r="DS44" s="13"/>
      <c r="DT44" s="13"/>
      <c r="DU44" s="13"/>
      <c r="DV44" s="13"/>
      <c r="DW44" s="13"/>
      <c r="DX44" s="13"/>
      <c r="DY44" s="13"/>
      <c r="DZ44" s="13"/>
      <c r="EA44" s="13"/>
      <c r="EB44" s="13"/>
      <c r="EC44" s="13"/>
      <c r="ED44" s="13"/>
      <c r="EE44" s="13"/>
      <c r="EF44" s="13"/>
      <c r="EG44" s="13"/>
      <c r="EH44" s="13"/>
      <c r="EI44" s="13"/>
      <c r="EJ44" s="13"/>
      <c r="EK44" s="13"/>
      <c r="EL44" s="13"/>
      <c r="EM44" s="13"/>
      <c r="EN44" s="13"/>
      <c r="EO44" s="13"/>
      <c r="EP44" s="13"/>
      <c r="EQ44" s="13"/>
      <c r="ER44" s="13"/>
      <c r="ES44" s="13"/>
      <c r="ET44" s="13"/>
      <c r="EU44" s="13"/>
      <c r="EV44" s="13"/>
      <c r="EW44" s="13"/>
    </row>
    <row r="45" spans="1:153" s="6" customFormat="1" ht="12.75" customHeight="1" outlineLevel="1" x14ac:dyDescent="0.2">
      <c r="A45" s="28"/>
      <c r="B45" s="79"/>
      <c r="C45" s="78"/>
      <c r="D45" s="77"/>
      <c r="E45" s="75"/>
      <c r="F45" s="76"/>
      <c r="G45" s="75">
        <f t="shared" si="43"/>
        <v>0</v>
      </c>
      <c r="H45" s="74"/>
      <c r="I45" s="73"/>
      <c r="J45" s="72" t="str">
        <f t="shared" si="44"/>
        <v/>
      </c>
      <c r="K45" s="53" t="str">
        <f t="shared" si="45"/>
        <v/>
      </c>
      <c r="L45" s="71"/>
      <c r="M45" s="70"/>
      <c r="N45" s="70">
        <f t="shared" si="46"/>
        <v>0</v>
      </c>
      <c r="O45" s="69" t="str">
        <f>IF(OR(D45="",D45="Honorar"),"",IF(VLOOKUP(D45,Durchschnittssätze!$A$5:$Q$48,5,FALSE)&lt;0,"entfällt für",IF(N45=0,"",ROUND((VLOOKUP(D45,Durchschnittssätze!$A$5:$Q$48,5,FALSE)/39.8*E45),2))))</f>
        <v/>
      </c>
      <c r="P45" s="69" t="str">
        <f>IF(OR(D45="",D45="Honorar"),"",IF(VLOOKUP(D45,Durchschnittssätze!$A$5:$Q$48,9,FALSE)&lt;0,"Beamte",IF(N45=0,"",ROUND((VLOOKUP(D45,Durchschnittssätze!$A$5:$Q$48,9,FALSE)/39.8*E45),2))))</f>
        <v/>
      </c>
      <c r="Q45" s="68" t="str">
        <f>IF(D45="Honorar",N45,IF(P45="Beamte",VLOOKUP(D45,Durchschnittssätze!$A$5:$Q$48,17,FALSE),IF(N45&lt;O45,"keine",ROUND(IF(AND(N45&gt;=O45,N45&lt;P45),VLOOKUP(D45,Durchschnittssätze!$A$5:$Q$48,13,FALSE),VLOOKUP(D45,Durchschnittssätze!$A$5:$Q$48,17,FALSE)),2))))</f>
        <v>keine</v>
      </c>
      <c r="R45" s="67" t="str">
        <f t="shared" si="47"/>
        <v>Förderung</v>
      </c>
      <c r="S45" s="66">
        <f t="shared" si="48"/>
        <v>0</v>
      </c>
      <c r="T45" s="17"/>
      <c r="U45" s="21"/>
      <c r="V45" s="18"/>
      <c r="W45" s="46">
        <f t="shared" si="49"/>
        <v>1</v>
      </c>
      <c r="X45" s="45">
        <f t="shared" si="50"/>
        <v>0</v>
      </c>
      <c r="Y45" s="44">
        <f t="shared" si="51"/>
        <v>0</v>
      </c>
      <c r="Z45" s="43">
        <f t="shared" si="52"/>
        <v>1900</v>
      </c>
      <c r="AA45" s="42" t="str">
        <f t="shared" si="53"/>
        <v/>
      </c>
      <c r="AB45" s="41" t="str">
        <f t="shared" si="54"/>
        <v/>
      </c>
      <c r="AC45" s="40" t="str">
        <f t="shared" si="55"/>
        <v/>
      </c>
      <c r="AD45" s="39" t="str">
        <f t="shared" si="56"/>
        <v/>
      </c>
      <c r="AE45" s="38" t="str">
        <f t="shared" si="57"/>
        <v/>
      </c>
      <c r="AF45" s="37">
        <f t="shared" si="58"/>
        <v>1</v>
      </c>
      <c r="AG45" s="43">
        <f t="shared" si="59"/>
        <v>1</v>
      </c>
      <c r="AH45" s="42" t="str">
        <f t="shared" si="60"/>
        <v/>
      </c>
      <c r="AI45" s="41" t="str">
        <f t="shared" si="61"/>
        <v/>
      </c>
      <c r="AJ45" s="40" t="str">
        <f t="shared" si="62"/>
        <v/>
      </c>
      <c r="AK45" s="65" t="str">
        <f t="shared" si="63"/>
        <v/>
      </c>
      <c r="AL45" s="64" t="str">
        <f t="shared" si="64"/>
        <v/>
      </c>
      <c r="AM45" s="30">
        <f t="shared" si="65"/>
        <v>0</v>
      </c>
      <c r="AN45" s="29" t="str">
        <f t="shared" si="66"/>
        <v/>
      </c>
      <c r="AO45" s="2"/>
      <c r="AP45" s="63"/>
      <c r="AQ45" s="63"/>
      <c r="AR45" s="62"/>
      <c r="AS45" s="14"/>
      <c r="AT45" s="18"/>
      <c r="AU45" s="18"/>
      <c r="AV45" s="18"/>
      <c r="AW45" s="18"/>
      <c r="AX45" s="18"/>
      <c r="AY45" s="18"/>
      <c r="AZ45" s="14"/>
      <c r="BA45" s="18"/>
      <c r="BB45" s="18"/>
      <c r="BC45" s="18"/>
      <c r="BD45" s="18"/>
      <c r="BE45" s="18"/>
      <c r="BF45" s="18"/>
      <c r="BG45" s="14"/>
      <c r="BH45" s="14"/>
      <c r="BI45" s="18"/>
      <c r="BJ45" s="18"/>
      <c r="BK45" s="18"/>
      <c r="BL45" s="18"/>
      <c r="BM45" s="18"/>
      <c r="BN45" s="18"/>
      <c r="BO45" s="13"/>
      <c r="BP45" s="15"/>
      <c r="BQ45" s="17"/>
      <c r="BR45" s="17"/>
      <c r="BS45" s="17"/>
      <c r="BT45" s="17"/>
      <c r="BU45" s="17"/>
      <c r="BV45" s="17"/>
      <c r="BW45" s="17"/>
      <c r="BX45" s="17"/>
      <c r="BY45" s="17"/>
      <c r="BZ45" s="17"/>
      <c r="CA45" s="17"/>
      <c r="CB45" s="17"/>
      <c r="CC45" s="17"/>
      <c r="CD45" s="17"/>
      <c r="CE45" s="17"/>
      <c r="CF45" s="17"/>
      <c r="CG45" s="17"/>
      <c r="CH45" s="16"/>
      <c r="CI45" s="14"/>
      <c r="CJ45" s="15"/>
      <c r="CK45" s="14"/>
      <c r="CL45" s="14"/>
      <c r="CM45" s="13"/>
      <c r="CN45" s="13"/>
      <c r="CO45" s="13"/>
      <c r="CP45" s="13"/>
      <c r="CQ45" s="13"/>
      <c r="CR45" s="13"/>
      <c r="CS45" s="13"/>
      <c r="CT45" s="13"/>
      <c r="CU45" s="13"/>
      <c r="CV45" s="13"/>
      <c r="CW45" s="13"/>
      <c r="CX45" s="13"/>
      <c r="CY45" s="13"/>
      <c r="CZ45" s="13"/>
      <c r="DA45" s="13"/>
      <c r="DB45" s="13"/>
      <c r="DC45" s="13"/>
      <c r="DD45" s="13"/>
      <c r="DE45" s="13"/>
      <c r="DF45" s="13"/>
      <c r="DG45" s="13"/>
      <c r="DH45" s="13"/>
      <c r="DI45" s="13"/>
      <c r="DJ45" s="13"/>
      <c r="DK45" s="13"/>
      <c r="DL45" s="13"/>
      <c r="DM45" s="13"/>
      <c r="DN45" s="13"/>
      <c r="DO45" s="13"/>
      <c r="DP45" s="13"/>
      <c r="DQ45" s="13"/>
      <c r="DR45" s="13"/>
      <c r="DS45" s="13"/>
      <c r="DT45" s="13"/>
      <c r="DU45" s="13"/>
      <c r="DV45" s="13"/>
      <c r="DW45" s="13"/>
      <c r="DX45" s="13"/>
      <c r="DY45" s="13"/>
      <c r="DZ45" s="13"/>
      <c r="EA45" s="13"/>
      <c r="EB45" s="13"/>
      <c r="EC45" s="13"/>
      <c r="ED45" s="13"/>
      <c r="EE45" s="13"/>
      <c r="EF45" s="13"/>
      <c r="EG45" s="13"/>
      <c r="EH45" s="13"/>
      <c r="EI45" s="13"/>
      <c r="EJ45" s="13"/>
      <c r="EK45" s="13"/>
      <c r="EL45" s="13"/>
      <c r="EM45" s="13"/>
      <c r="EN45" s="13"/>
      <c r="EO45" s="13"/>
      <c r="EP45" s="13"/>
      <c r="EQ45" s="13"/>
      <c r="ER45" s="13"/>
      <c r="ES45" s="13"/>
      <c r="ET45" s="13"/>
      <c r="EU45" s="13"/>
      <c r="EV45" s="13"/>
      <c r="EW45" s="13"/>
    </row>
    <row r="46" spans="1:153" s="6" customFormat="1" ht="12.75" customHeight="1" outlineLevel="1" x14ac:dyDescent="0.2">
      <c r="A46" s="28"/>
      <c r="B46" s="79"/>
      <c r="C46" s="80"/>
      <c r="D46" s="77"/>
      <c r="E46" s="75"/>
      <c r="F46" s="76"/>
      <c r="G46" s="75">
        <f t="shared" si="43"/>
        <v>0</v>
      </c>
      <c r="H46" s="74"/>
      <c r="I46" s="73"/>
      <c r="J46" s="72" t="str">
        <f t="shared" si="44"/>
        <v/>
      </c>
      <c r="K46" s="53" t="str">
        <f t="shared" si="45"/>
        <v/>
      </c>
      <c r="L46" s="71"/>
      <c r="M46" s="70"/>
      <c r="N46" s="70">
        <f t="shared" si="46"/>
        <v>0</v>
      </c>
      <c r="O46" s="69" t="str">
        <f>IF(OR(D46="",D46="Honorar"),"",IF(VLOOKUP(D46,Durchschnittssätze!$A$5:$Q$48,5,FALSE)&lt;0,"entfällt für",IF(N46=0,"",ROUND((VLOOKUP(D46,Durchschnittssätze!$A$5:$Q$48,5,FALSE)/39.8*E46),2))))</f>
        <v/>
      </c>
      <c r="P46" s="69" t="str">
        <f>IF(OR(D46="",D46="Honorar"),"",IF(VLOOKUP(D46,Durchschnittssätze!$A$5:$Q$48,9,FALSE)&lt;0,"Beamte",IF(N46=0,"",ROUND((VLOOKUP(D46,Durchschnittssätze!$A$5:$Q$48,9,FALSE)/39.8*E46),2))))</f>
        <v/>
      </c>
      <c r="Q46" s="68" t="str">
        <f>IF(D46="Honorar",N46,IF(P46="Beamte",VLOOKUP(D46,Durchschnittssätze!$A$5:$Q$48,17,FALSE),IF(N46&lt;O46,"keine",ROUND(IF(AND(N46&gt;=O46,N46&lt;P46),VLOOKUP(D46,Durchschnittssätze!$A$5:$Q$48,13,FALSE),VLOOKUP(D46,Durchschnittssätze!$A$5:$Q$48,17,FALSE)),2))))</f>
        <v>keine</v>
      </c>
      <c r="R46" s="67" t="str">
        <f t="shared" si="47"/>
        <v>Förderung</v>
      </c>
      <c r="S46" s="66">
        <f t="shared" si="48"/>
        <v>0</v>
      </c>
      <c r="T46" s="17"/>
      <c r="U46" s="21"/>
      <c r="V46" s="18"/>
      <c r="W46" s="46">
        <f t="shared" si="49"/>
        <v>1</v>
      </c>
      <c r="X46" s="45">
        <f t="shared" si="50"/>
        <v>0</v>
      </c>
      <c r="Y46" s="44">
        <f t="shared" si="51"/>
        <v>0</v>
      </c>
      <c r="Z46" s="43">
        <f t="shared" si="52"/>
        <v>1900</v>
      </c>
      <c r="AA46" s="42" t="str">
        <f t="shared" si="53"/>
        <v/>
      </c>
      <c r="AB46" s="41" t="str">
        <f t="shared" si="54"/>
        <v/>
      </c>
      <c r="AC46" s="40" t="str">
        <f t="shared" si="55"/>
        <v/>
      </c>
      <c r="AD46" s="39" t="str">
        <f t="shared" si="56"/>
        <v/>
      </c>
      <c r="AE46" s="38" t="str">
        <f t="shared" si="57"/>
        <v/>
      </c>
      <c r="AF46" s="37">
        <f t="shared" si="58"/>
        <v>1</v>
      </c>
      <c r="AG46" s="43">
        <f t="shared" si="59"/>
        <v>1</v>
      </c>
      <c r="AH46" s="42" t="str">
        <f t="shared" si="60"/>
        <v/>
      </c>
      <c r="AI46" s="41" t="str">
        <f t="shared" si="61"/>
        <v/>
      </c>
      <c r="AJ46" s="40" t="str">
        <f t="shared" si="62"/>
        <v/>
      </c>
      <c r="AK46" s="65" t="str">
        <f t="shared" si="63"/>
        <v/>
      </c>
      <c r="AL46" s="64" t="str">
        <f t="shared" si="64"/>
        <v/>
      </c>
      <c r="AM46" s="30">
        <f t="shared" si="65"/>
        <v>0</v>
      </c>
      <c r="AN46" s="29" t="str">
        <f t="shared" si="66"/>
        <v/>
      </c>
      <c r="AO46" s="2"/>
      <c r="AP46" s="63"/>
      <c r="AQ46" s="63"/>
      <c r="AR46" s="62"/>
      <c r="AS46" s="14"/>
      <c r="AT46" s="18"/>
      <c r="AU46" s="18"/>
      <c r="AV46" s="18"/>
      <c r="AW46" s="18"/>
      <c r="AX46" s="18"/>
      <c r="AY46" s="18"/>
      <c r="AZ46" s="14"/>
      <c r="BA46" s="18"/>
      <c r="BB46" s="18"/>
      <c r="BC46" s="18"/>
      <c r="BD46" s="18"/>
      <c r="BE46" s="18"/>
      <c r="BF46" s="18"/>
      <c r="BG46" s="14"/>
      <c r="BH46" s="14"/>
      <c r="BI46" s="18"/>
      <c r="BJ46" s="18"/>
      <c r="BK46" s="18"/>
      <c r="BL46" s="18"/>
      <c r="BM46" s="18"/>
      <c r="BN46" s="18"/>
      <c r="BO46" s="13"/>
      <c r="BP46" s="15"/>
      <c r="BQ46" s="17"/>
      <c r="BR46" s="17"/>
      <c r="BS46" s="17"/>
      <c r="BT46" s="17"/>
      <c r="BU46" s="17"/>
      <c r="BV46" s="17"/>
      <c r="BW46" s="17"/>
      <c r="BX46" s="17"/>
      <c r="BY46" s="17"/>
      <c r="BZ46" s="17"/>
      <c r="CA46" s="17"/>
      <c r="CB46" s="17"/>
      <c r="CC46" s="17"/>
      <c r="CD46" s="17"/>
      <c r="CE46" s="17"/>
      <c r="CF46" s="17"/>
      <c r="CG46" s="17"/>
      <c r="CH46" s="16"/>
      <c r="CI46" s="14"/>
      <c r="CJ46" s="15"/>
      <c r="CK46" s="14"/>
      <c r="CL46" s="14"/>
      <c r="CM46" s="13"/>
      <c r="CN46" s="13"/>
      <c r="CO46" s="13"/>
      <c r="CP46" s="13"/>
      <c r="CQ46" s="13"/>
      <c r="CR46" s="13"/>
      <c r="CS46" s="13"/>
      <c r="CT46" s="13"/>
      <c r="CU46" s="13"/>
      <c r="CV46" s="13"/>
      <c r="CW46" s="13"/>
      <c r="CX46" s="13"/>
      <c r="CY46" s="13"/>
      <c r="CZ46" s="13"/>
      <c r="DA46" s="13"/>
      <c r="DB46" s="13"/>
      <c r="DC46" s="13"/>
      <c r="DD46" s="13"/>
      <c r="DE46" s="13"/>
      <c r="DF46" s="13"/>
      <c r="DG46" s="13"/>
      <c r="DH46" s="13"/>
      <c r="DI46" s="13"/>
      <c r="DJ46" s="13"/>
      <c r="DK46" s="13"/>
      <c r="DL46" s="13"/>
      <c r="DM46" s="13"/>
      <c r="DN46" s="13"/>
      <c r="DO46" s="13"/>
      <c r="DP46" s="13"/>
      <c r="DQ46" s="13"/>
      <c r="DR46" s="13"/>
      <c r="DS46" s="13"/>
      <c r="DT46" s="13"/>
      <c r="DU46" s="13"/>
      <c r="DV46" s="13"/>
      <c r="DW46" s="13"/>
      <c r="DX46" s="13"/>
      <c r="DY46" s="13"/>
      <c r="DZ46" s="13"/>
      <c r="EA46" s="13"/>
      <c r="EB46" s="13"/>
      <c r="EC46" s="13"/>
      <c r="ED46" s="13"/>
      <c r="EE46" s="13"/>
      <c r="EF46" s="13"/>
      <c r="EG46" s="13"/>
      <c r="EH46" s="13"/>
      <c r="EI46" s="13"/>
      <c r="EJ46" s="13"/>
      <c r="EK46" s="13"/>
      <c r="EL46" s="13"/>
      <c r="EM46" s="13"/>
      <c r="EN46" s="13"/>
      <c r="EO46" s="13"/>
      <c r="EP46" s="13"/>
      <c r="EQ46" s="13"/>
      <c r="ER46" s="13"/>
      <c r="ES46" s="13"/>
      <c r="ET46" s="13"/>
      <c r="EU46" s="13"/>
      <c r="EV46" s="13"/>
      <c r="EW46" s="13"/>
    </row>
    <row r="47" spans="1:153" s="6" customFormat="1" ht="12.75" customHeight="1" outlineLevel="1" x14ac:dyDescent="0.2">
      <c r="A47" s="28"/>
      <c r="B47" s="79"/>
      <c r="C47" s="80"/>
      <c r="D47" s="77"/>
      <c r="E47" s="75"/>
      <c r="F47" s="76"/>
      <c r="G47" s="75">
        <f t="shared" si="43"/>
        <v>0</v>
      </c>
      <c r="H47" s="74"/>
      <c r="I47" s="73"/>
      <c r="J47" s="72" t="str">
        <f t="shared" si="44"/>
        <v/>
      </c>
      <c r="K47" s="53" t="str">
        <f t="shared" si="45"/>
        <v/>
      </c>
      <c r="L47" s="71"/>
      <c r="M47" s="70"/>
      <c r="N47" s="70">
        <f t="shared" si="46"/>
        <v>0</v>
      </c>
      <c r="O47" s="69" t="str">
        <f>IF(OR(D47="",D47="Honorar"),"",IF(VLOOKUP(D47,Durchschnittssätze!$A$5:$Q$48,5,FALSE)&lt;0,"entfällt für",IF(N47=0,"",ROUND((VLOOKUP(D47,Durchschnittssätze!$A$5:$Q$48,5,FALSE)/39.8*E47),2))))</f>
        <v/>
      </c>
      <c r="P47" s="69" t="str">
        <f>IF(OR(D47="",D47="Honorar"),"",IF(VLOOKUP(D47,Durchschnittssätze!$A$5:$Q$48,9,FALSE)&lt;0,"Beamte",IF(N47=0,"",ROUND((VLOOKUP(D47,Durchschnittssätze!$A$5:$Q$48,9,FALSE)/39.8*E47),2))))</f>
        <v/>
      </c>
      <c r="Q47" s="68" t="str">
        <f>IF(D47="Honorar",N47,IF(P47="Beamte",VLOOKUP(D47,Durchschnittssätze!$A$5:$Q$48,17,FALSE),IF(N47&lt;O47,"keine",ROUND(IF(AND(N47&gt;=O47,N47&lt;P47),VLOOKUP(D47,Durchschnittssätze!$A$5:$Q$48,13,FALSE),VLOOKUP(D47,Durchschnittssätze!$A$5:$Q$48,17,FALSE)),2))))</f>
        <v>keine</v>
      </c>
      <c r="R47" s="67" t="str">
        <f t="shared" si="47"/>
        <v>Förderung</v>
      </c>
      <c r="S47" s="66">
        <f t="shared" si="48"/>
        <v>0</v>
      </c>
      <c r="T47" s="17"/>
      <c r="U47" s="21"/>
      <c r="V47" s="18"/>
      <c r="W47" s="46">
        <f t="shared" si="49"/>
        <v>1</v>
      </c>
      <c r="X47" s="45">
        <f t="shared" si="50"/>
        <v>0</v>
      </c>
      <c r="Y47" s="44">
        <f t="shared" si="51"/>
        <v>0</v>
      </c>
      <c r="Z47" s="43">
        <f t="shared" si="52"/>
        <v>1900</v>
      </c>
      <c r="AA47" s="42" t="str">
        <f t="shared" si="53"/>
        <v/>
      </c>
      <c r="AB47" s="41" t="str">
        <f t="shared" si="54"/>
        <v/>
      </c>
      <c r="AC47" s="40" t="str">
        <f t="shared" si="55"/>
        <v/>
      </c>
      <c r="AD47" s="39" t="str">
        <f t="shared" si="56"/>
        <v/>
      </c>
      <c r="AE47" s="38" t="str">
        <f t="shared" si="57"/>
        <v/>
      </c>
      <c r="AF47" s="37">
        <f t="shared" si="58"/>
        <v>1</v>
      </c>
      <c r="AG47" s="43">
        <f t="shared" si="59"/>
        <v>1</v>
      </c>
      <c r="AH47" s="42" t="str">
        <f t="shared" si="60"/>
        <v/>
      </c>
      <c r="AI47" s="41" t="str">
        <f t="shared" si="61"/>
        <v/>
      </c>
      <c r="AJ47" s="40" t="str">
        <f t="shared" si="62"/>
        <v/>
      </c>
      <c r="AK47" s="65" t="str">
        <f t="shared" si="63"/>
        <v/>
      </c>
      <c r="AL47" s="64" t="str">
        <f t="shared" si="64"/>
        <v/>
      </c>
      <c r="AM47" s="30">
        <f t="shared" si="65"/>
        <v>0</v>
      </c>
      <c r="AN47" s="29" t="str">
        <f t="shared" si="66"/>
        <v/>
      </c>
      <c r="AO47" s="2"/>
      <c r="AP47" s="63"/>
      <c r="AQ47" s="63"/>
      <c r="AR47" s="62"/>
      <c r="AS47" s="14"/>
      <c r="AT47" s="18"/>
      <c r="AU47" s="18"/>
      <c r="AV47" s="18"/>
      <c r="AW47" s="18"/>
      <c r="AX47" s="18"/>
      <c r="AY47" s="18"/>
      <c r="AZ47" s="14"/>
      <c r="BA47" s="18"/>
      <c r="BB47" s="18"/>
      <c r="BC47" s="18"/>
      <c r="BD47" s="18"/>
      <c r="BE47" s="18"/>
      <c r="BF47" s="18"/>
      <c r="BG47" s="14"/>
      <c r="BH47" s="14"/>
      <c r="BI47" s="18"/>
      <c r="BJ47" s="18"/>
      <c r="BK47" s="18"/>
      <c r="BL47" s="18"/>
      <c r="BM47" s="18"/>
      <c r="BN47" s="18"/>
      <c r="BO47" s="13"/>
      <c r="BP47" s="15"/>
      <c r="BQ47" s="17"/>
      <c r="BR47" s="17"/>
      <c r="BS47" s="17"/>
      <c r="BT47" s="17"/>
      <c r="BU47" s="17"/>
      <c r="BV47" s="17"/>
      <c r="BW47" s="17"/>
      <c r="BX47" s="17"/>
      <c r="BY47" s="17"/>
      <c r="BZ47" s="17"/>
      <c r="CA47" s="17"/>
      <c r="CB47" s="17"/>
      <c r="CC47" s="17"/>
      <c r="CD47" s="17"/>
      <c r="CE47" s="17"/>
      <c r="CF47" s="17"/>
      <c r="CG47" s="17"/>
      <c r="CH47" s="16"/>
      <c r="CI47" s="14"/>
      <c r="CJ47" s="15"/>
      <c r="CK47" s="14"/>
      <c r="CL47" s="14"/>
      <c r="CM47" s="13"/>
      <c r="CN47" s="13"/>
      <c r="CO47" s="13"/>
      <c r="CP47" s="13"/>
      <c r="CQ47" s="13"/>
      <c r="CR47" s="13"/>
      <c r="CS47" s="13"/>
      <c r="CT47" s="13"/>
      <c r="CU47" s="13"/>
      <c r="CV47" s="13"/>
      <c r="CW47" s="13"/>
      <c r="CX47" s="13"/>
      <c r="CY47" s="13"/>
      <c r="CZ47" s="13"/>
      <c r="DA47" s="13"/>
      <c r="DB47" s="13"/>
      <c r="DC47" s="13"/>
      <c r="DD47" s="13"/>
      <c r="DE47" s="13"/>
      <c r="DF47" s="13"/>
      <c r="DG47" s="13"/>
      <c r="DH47" s="13"/>
      <c r="DI47" s="13"/>
      <c r="DJ47" s="13"/>
      <c r="DK47" s="13"/>
      <c r="DL47" s="13"/>
      <c r="DM47" s="13"/>
      <c r="DN47" s="13"/>
      <c r="DO47" s="13"/>
      <c r="DP47" s="13"/>
      <c r="DQ47" s="13"/>
      <c r="DR47" s="13"/>
      <c r="DS47" s="13"/>
      <c r="DT47" s="13"/>
      <c r="DU47" s="13"/>
      <c r="DV47" s="13"/>
      <c r="DW47" s="13"/>
      <c r="DX47" s="13"/>
      <c r="DY47" s="13"/>
      <c r="DZ47" s="13"/>
      <c r="EA47" s="13"/>
      <c r="EB47" s="13"/>
      <c r="EC47" s="13"/>
      <c r="ED47" s="13"/>
      <c r="EE47" s="13"/>
      <c r="EF47" s="13"/>
      <c r="EG47" s="13"/>
      <c r="EH47" s="13"/>
      <c r="EI47" s="13"/>
      <c r="EJ47" s="13"/>
      <c r="EK47" s="13"/>
      <c r="EL47" s="13"/>
      <c r="EM47" s="13"/>
      <c r="EN47" s="13"/>
      <c r="EO47" s="13"/>
      <c r="EP47" s="13"/>
      <c r="EQ47" s="13"/>
      <c r="ER47" s="13"/>
      <c r="ES47" s="13"/>
      <c r="ET47" s="13"/>
      <c r="EU47" s="13"/>
      <c r="EV47" s="13"/>
      <c r="EW47" s="13"/>
    </row>
    <row r="48" spans="1:153" s="6" customFormat="1" ht="12.75" customHeight="1" outlineLevel="1" x14ac:dyDescent="0.2">
      <c r="A48" s="28"/>
      <c r="B48" s="79"/>
      <c r="C48" s="78"/>
      <c r="D48" s="77"/>
      <c r="E48" s="75"/>
      <c r="F48" s="76"/>
      <c r="G48" s="75">
        <f t="shared" si="43"/>
        <v>0</v>
      </c>
      <c r="H48" s="74"/>
      <c r="I48" s="73"/>
      <c r="J48" s="72" t="str">
        <f t="shared" si="44"/>
        <v/>
      </c>
      <c r="K48" s="53" t="str">
        <f t="shared" si="45"/>
        <v/>
      </c>
      <c r="L48" s="71"/>
      <c r="M48" s="70"/>
      <c r="N48" s="70">
        <f t="shared" si="46"/>
        <v>0</v>
      </c>
      <c r="O48" s="69" t="str">
        <f>IF(OR(D48="",D48="Honorar"),"",IF(VLOOKUP(D48,Durchschnittssätze!$A$5:$Q$48,5,FALSE)&lt;0,"entfällt für",IF(N48=0,"",ROUND((VLOOKUP(D48,Durchschnittssätze!$A$5:$Q$48,5,FALSE)/39.8*E48),2))))</f>
        <v/>
      </c>
      <c r="P48" s="69" t="str">
        <f>IF(OR(D48="",D48="Honorar"),"",IF(VLOOKUP(D48,Durchschnittssätze!$A$5:$Q$48,9,FALSE)&lt;0,"Beamte",IF(N48=0,"",ROUND((VLOOKUP(D48,Durchschnittssätze!$A$5:$Q$48,9,FALSE)/39.8*E48),2))))</f>
        <v/>
      </c>
      <c r="Q48" s="68" t="str">
        <f>IF(D48="Honorar",N48,IF(P48="Beamte",VLOOKUP(D48,Durchschnittssätze!$A$5:$Q$48,17,FALSE),IF(N48&lt;O48,"keine",ROUND(IF(AND(N48&gt;=O48,N48&lt;P48),VLOOKUP(D48,Durchschnittssätze!$A$5:$Q$48,13,FALSE),VLOOKUP(D48,Durchschnittssätze!$A$5:$Q$48,17,FALSE)),2))))</f>
        <v>keine</v>
      </c>
      <c r="R48" s="67" t="str">
        <f t="shared" si="47"/>
        <v>Förderung</v>
      </c>
      <c r="S48" s="66">
        <f t="shared" si="48"/>
        <v>0</v>
      </c>
      <c r="T48" s="17"/>
      <c r="U48" s="21"/>
      <c r="V48" s="18"/>
      <c r="W48" s="46">
        <f t="shared" si="49"/>
        <v>1</v>
      </c>
      <c r="X48" s="45">
        <f t="shared" si="50"/>
        <v>0</v>
      </c>
      <c r="Y48" s="44">
        <f t="shared" si="51"/>
        <v>0</v>
      </c>
      <c r="Z48" s="43">
        <f t="shared" si="52"/>
        <v>1900</v>
      </c>
      <c r="AA48" s="42" t="str">
        <f t="shared" si="53"/>
        <v/>
      </c>
      <c r="AB48" s="41" t="str">
        <f t="shared" si="54"/>
        <v/>
      </c>
      <c r="AC48" s="40" t="str">
        <f t="shared" si="55"/>
        <v/>
      </c>
      <c r="AD48" s="39" t="str">
        <f t="shared" si="56"/>
        <v/>
      </c>
      <c r="AE48" s="38" t="str">
        <f t="shared" si="57"/>
        <v/>
      </c>
      <c r="AF48" s="37">
        <f t="shared" si="58"/>
        <v>1</v>
      </c>
      <c r="AG48" s="43">
        <f t="shared" si="59"/>
        <v>1</v>
      </c>
      <c r="AH48" s="42" t="str">
        <f t="shared" si="60"/>
        <v/>
      </c>
      <c r="AI48" s="41" t="str">
        <f t="shared" si="61"/>
        <v/>
      </c>
      <c r="AJ48" s="40" t="str">
        <f t="shared" si="62"/>
        <v/>
      </c>
      <c r="AK48" s="65" t="str">
        <f t="shared" si="63"/>
        <v/>
      </c>
      <c r="AL48" s="64" t="str">
        <f t="shared" si="64"/>
        <v/>
      </c>
      <c r="AM48" s="30">
        <f t="shared" si="65"/>
        <v>0</v>
      </c>
      <c r="AN48" s="29" t="str">
        <f t="shared" si="66"/>
        <v/>
      </c>
      <c r="AO48" s="2"/>
      <c r="AP48" s="63"/>
      <c r="AQ48" s="63"/>
      <c r="AR48" s="62"/>
      <c r="AS48" s="14"/>
      <c r="AT48" s="18"/>
      <c r="AU48" s="18"/>
      <c r="AV48" s="18"/>
      <c r="AW48" s="18"/>
      <c r="AX48" s="18"/>
      <c r="AY48" s="18"/>
      <c r="AZ48" s="14"/>
      <c r="BA48" s="18"/>
      <c r="BB48" s="18"/>
      <c r="BC48" s="18"/>
      <c r="BD48" s="18"/>
      <c r="BE48" s="18"/>
      <c r="BF48" s="18"/>
      <c r="BG48" s="14"/>
      <c r="BH48" s="14"/>
      <c r="BI48" s="18"/>
      <c r="BJ48" s="18"/>
      <c r="BK48" s="18"/>
      <c r="BL48" s="18"/>
      <c r="BM48" s="18"/>
      <c r="BN48" s="18"/>
      <c r="BO48" s="13"/>
      <c r="BP48" s="15"/>
      <c r="BQ48" s="17"/>
      <c r="BR48" s="17"/>
      <c r="BS48" s="17"/>
      <c r="BT48" s="17"/>
      <c r="BU48" s="17"/>
      <c r="BV48" s="17"/>
      <c r="BW48" s="17"/>
      <c r="BX48" s="17"/>
      <c r="BY48" s="17"/>
      <c r="BZ48" s="17"/>
      <c r="CA48" s="17"/>
      <c r="CB48" s="17"/>
      <c r="CC48" s="17"/>
      <c r="CD48" s="17"/>
      <c r="CE48" s="17"/>
      <c r="CF48" s="17"/>
      <c r="CG48" s="17"/>
      <c r="CH48" s="16"/>
      <c r="CI48" s="14"/>
      <c r="CJ48" s="15"/>
      <c r="CK48" s="14"/>
      <c r="CL48" s="14"/>
      <c r="CM48" s="13"/>
      <c r="CN48" s="13"/>
      <c r="CO48" s="13"/>
      <c r="CP48" s="13"/>
      <c r="CQ48" s="13"/>
      <c r="CR48" s="13"/>
      <c r="CS48" s="13"/>
      <c r="CT48" s="13"/>
      <c r="CU48" s="13"/>
      <c r="CV48" s="13"/>
      <c r="CW48" s="13"/>
      <c r="CX48" s="13"/>
      <c r="CY48" s="13"/>
      <c r="CZ48" s="13"/>
      <c r="DA48" s="13"/>
      <c r="DB48" s="13"/>
      <c r="DC48" s="13"/>
      <c r="DD48" s="13"/>
      <c r="DE48" s="13"/>
      <c r="DF48" s="13"/>
      <c r="DG48" s="13"/>
      <c r="DH48" s="13"/>
      <c r="DI48" s="13"/>
      <c r="DJ48" s="13"/>
      <c r="DK48" s="13"/>
      <c r="DL48" s="13"/>
      <c r="DM48" s="13"/>
      <c r="DN48" s="13"/>
      <c r="DO48" s="13"/>
      <c r="DP48" s="13"/>
      <c r="DQ48" s="13"/>
      <c r="DR48" s="13"/>
      <c r="DS48" s="13"/>
      <c r="DT48" s="13"/>
      <c r="DU48" s="13"/>
      <c r="DV48" s="13"/>
      <c r="DW48" s="13"/>
      <c r="DX48" s="13"/>
      <c r="DY48" s="13"/>
      <c r="DZ48" s="13"/>
      <c r="EA48" s="13"/>
      <c r="EB48" s="13"/>
      <c r="EC48" s="13"/>
      <c r="ED48" s="13"/>
      <c r="EE48" s="13"/>
      <c r="EF48" s="13"/>
      <c r="EG48" s="13"/>
      <c r="EH48" s="13"/>
      <c r="EI48" s="13"/>
      <c r="EJ48" s="13"/>
      <c r="EK48" s="13"/>
      <c r="EL48" s="13"/>
      <c r="EM48" s="13"/>
      <c r="EN48" s="13"/>
      <c r="EO48" s="13"/>
      <c r="EP48" s="13"/>
      <c r="EQ48" s="13"/>
      <c r="ER48" s="13"/>
      <c r="ES48" s="13"/>
      <c r="ET48" s="13"/>
      <c r="EU48" s="13"/>
      <c r="EV48" s="13"/>
      <c r="EW48" s="13"/>
    </row>
    <row r="49" spans="1:153" s="6" customFormat="1" ht="12.75" customHeight="1" outlineLevel="1" x14ac:dyDescent="0.2">
      <c r="A49" s="28"/>
      <c r="B49" s="79"/>
      <c r="C49" s="80"/>
      <c r="D49" s="77"/>
      <c r="E49" s="75"/>
      <c r="F49" s="76"/>
      <c r="G49" s="75">
        <f t="shared" si="43"/>
        <v>0</v>
      </c>
      <c r="H49" s="74"/>
      <c r="I49" s="73"/>
      <c r="J49" s="72" t="str">
        <f t="shared" si="44"/>
        <v/>
      </c>
      <c r="K49" s="53" t="str">
        <f t="shared" si="45"/>
        <v/>
      </c>
      <c r="L49" s="71"/>
      <c r="M49" s="70"/>
      <c r="N49" s="70">
        <f t="shared" si="46"/>
        <v>0</v>
      </c>
      <c r="O49" s="69" t="str">
        <f>IF(OR(D49="",D49="Honorar"),"",IF(VLOOKUP(D49,Durchschnittssätze!$A$5:$Q$48,5,FALSE)&lt;0,"entfällt für",IF(N49=0,"",ROUND((VLOOKUP(D49,Durchschnittssätze!$A$5:$Q$48,5,FALSE)/39.8*E49),2))))</f>
        <v/>
      </c>
      <c r="P49" s="69" t="str">
        <f>IF(OR(D49="",D49="Honorar"),"",IF(VLOOKUP(D49,Durchschnittssätze!$A$5:$Q$48,9,FALSE)&lt;0,"Beamte",IF(N49=0,"",ROUND((VLOOKUP(D49,Durchschnittssätze!$A$5:$Q$48,9,FALSE)/39.8*E49),2))))</f>
        <v/>
      </c>
      <c r="Q49" s="68" t="str">
        <f>IF(D49="Honorar",N49,IF(P49="Beamte",VLOOKUP(D49,Durchschnittssätze!$A$5:$Q$48,17,FALSE),IF(N49&lt;O49,"keine",ROUND(IF(AND(N49&gt;=O49,N49&lt;P49),VLOOKUP(D49,Durchschnittssätze!$A$5:$Q$48,13,FALSE),VLOOKUP(D49,Durchschnittssätze!$A$5:$Q$48,17,FALSE)),2))))</f>
        <v>keine</v>
      </c>
      <c r="R49" s="67" t="str">
        <f t="shared" si="47"/>
        <v>Förderung</v>
      </c>
      <c r="S49" s="66">
        <f t="shared" si="48"/>
        <v>0</v>
      </c>
      <c r="T49" s="17"/>
      <c r="U49" s="21"/>
      <c r="V49" s="18"/>
      <c r="W49" s="46">
        <f t="shared" si="49"/>
        <v>1</v>
      </c>
      <c r="X49" s="45">
        <f t="shared" si="50"/>
        <v>0</v>
      </c>
      <c r="Y49" s="44">
        <f t="shared" si="51"/>
        <v>0</v>
      </c>
      <c r="Z49" s="43">
        <f t="shared" si="52"/>
        <v>1900</v>
      </c>
      <c r="AA49" s="42" t="str">
        <f t="shared" si="53"/>
        <v/>
      </c>
      <c r="AB49" s="41" t="str">
        <f t="shared" si="54"/>
        <v/>
      </c>
      <c r="AC49" s="40" t="str">
        <f t="shared" si="55"/>
        <v/>
      </c>
      <c r="AD49" s="39" t="str">
        <f t="shared" si="56"/>
        <v/>
      </c>
      <c r="AE49" s="38" t="str">
        <f t="shared" si="57"/>
        <v/>
      </c>
      <c r="AF49" s="37">
        <f t="shared" si="58"/>
        <v>1</v>
      </c>
      <c r="AG49" s="43">
        <f t="shared" si="59"/>
        <v>1</v>
      </c>
      <c r="AH49" s="42" t="str">
        <f t="shared" si="60"/>
        <v/>
      </c>
      <c r="AI49" s="41" t="str">
        <f t="shared" si="61"/>
        <v/>
      </c>
      <c r="AJ49" s="40" t="str">
        <f t="shared" si="62"/>
        <v/>
      </c>
      <c r="AK49" s="65" t="str">
        <f t="shared" si="63"/>
        <v/>
      </c>
      <c r="AL49" s="64" t="str">
        <f t="shared" si="64"/>
        <v/>
      </c>
      <c r="AM49" s="30">
        <f t="shared" si="65"/>
        <v>0</v>
      </c>
      <c r="AN49" s="29" t="str">
        <f t="shared" si="66"/>
        <v/>
      </c>
      <c r="AO49" s="2"/>
      <c r="AP49" s="63"/>
      <c r="AQ49" s="63"/>
      <c r="AR49" s="62"/>
      <c r="AS49" s="14"/>
      <c r="AT49" s="18"/>
      <c r="AU49" s="18"/>
      <c r="AV49" s="18"/>
      <c r="AW49" s="18"/>
      <c r="AX49" s="18"/>
      <c r="AY49" s="18"/>
      <c r="AZ49" s="14"/>
      <c r="BA49" s="18"/>
      <c r="BB49" s="18"/>
      <c r="BC49" s="18"/>
      <c r="BD49" s="18"/>
      <c r="BE49" s="18"/>
      <c r="BF49" s="18"/>
      <c r="BG49" s="14"/>
      <c r="BH49" s="14"/>
      <c r="BI49" s="18"/>
      <c r="BJ49" s="18"/>
      <c r="BK49" s="18"/>
      <c r="BL49" s="18"/>
      <c r="BM49" s="18"/>
      <c r="BN49" s="18"/>
      <c r="BO49" s="13"/>
      <c r="BP49" s="15"/>
      <c r="BQ49" s="17"/>
      <c r="BR49" s="17"/>
      <c r="BS49" s="17"/>
      <c r="BT49" s="17"/>
      <c r="BU49" s="17"/>
      <c r="BV49" s="17"/>
      <c r="BW49" s="17"/>
      <c r="BX49" s="17"/>
      <c r="BY49" s="17"/>
      <c r="BZ49" s="17"/>
      <c r="CA49" s="17"/>
      <c r="CB49" s="17"/>
      <c r="CC49" s="17"/>
      <c r="CD49" s="17"/>
      <c r="CE49" s="17"/>
      <c r="CF49" s="17"/>
      <c r="CG49" s="17"/>
      <c r="CH49" s="16"/>
      <c r="CI49" s="14"/>
      <c r="CJ49" s="15"/>
      <c r="CK49" s="14"/>
      <c r="CL49" s="14"/>
      <c r="CM49" s="13"/>
      <c r="CN49" s="13"/>
      <c r="CO49" s="13"/>
      <c r="CP49" s="13"/>
      <c r="CQ49" s="13"/>
      <c r="CR49" s="13"/>
      <c r="CS49" s="13"/>
      <c r="CT49" s="13"/>
      <c r="CU49" s="13"/>
      <c r="CV49" s="13"/>
      <c r="CW49" s="13"/>
      <c r="CX49" s="13"/>
      <c r="CY49" s="13"/>
      <c r="CZ49" s="13"/>
      <c r="DA49" s="13"/>
      <c r="DB49" s="13"/>
      <c r="DC49" s="13"/>
      <c r="DD49" s="13"/>
      <c r="DE49" s="13"/>
      <c r="DF49" s="13"/>
      <c r="DG49" s="13"/>
      <c r="DH49" s="13"/>
      <c r="DI49" s="13"/>
      <c r="DJ49" s="13"/>
      <c r="DK49" s="13"/>
      <c r="DL49" s="13"/>
      <c r="DM49" s="13"/>
      <c r="DN49" s="13"/>
      <c r="DO49" s="13"/>
      <c r="DP49" s="13"/>
      <c r="DQ49" s="13"/>
      <c r="DR49" s="13"/>
      <c r="DS49" s="13"/>
      <c r="DT49" s="13"/>
      <c r="DU49" s="13"/>
      <c r="DV49" s="13"/>
      <c r="DW49" s="13"/>
      <c r="DX49" s="13"/>
      <c r="DY49" s="13"/>
      <c r="DZ49" s="13"/>
      <c r="EA49" s="13"/>
      <c r="EB49" s="13"/>
      <c r="EC49" s="13"/>
      <c r="ED49" s="13"/>
      <c r="EE49" s="13"/>
      <c r="EF49" s="13"/>
      <c r="EG49" s="13"/>
      <c r="EH49" s="13"/>
      <c r="EI49" s="13"/>
      <c r="EJ49" s="13"/>
      <c r="EK49" s="13"/>
      <c r="EL49" s="13"/>
      <c r="EM49" s="13"/>
      <c r="EN49" s="13"/>
      <c r="EO49" s="13"/>
      <c r="EP49" s="13"/>
      <c r="EQ49" s="13"/>
      <c r="ER49" s="13"/>
      <c r="ES49" s="13"/>
      <c r="ET49" s="13"/>
      <c r="EU49" s="13"/>
      <c r="EV49" s="13"/>
      <c r="EW49" s="13"/>
    </row>
    <row r="50" spans="1:153" s="6" customFormat="1" ht="12.75" customHeight="1" outlineLevel="1" x14ac:dyDescent="0.2">
      <c r="A50" s="28"/>
      <c r="B50" s="79"/>
      <c r="C50" s="80"/>
      <c r="D50" s="77"/>
      <c r="E50" s="75"/>
      <c r="F50" s="76"/>
      <c r="G50" s="75">
        <f t="shared" si="43"/>
        <v>0</v>
      </c>
      <c r="H50" s="74"/>
      <c r="I50" s="73"/>
      <c r="J50" s="72" t="str">
        <f t="shared" si="44"/>
        <v/>
      </c>
      <c r="K50" s="53" t="str">
        <f t="shared" si="45"/>
        <v/>
      </c>
      <c r="L50" s="71"/>
      <c r="M50" s="70"/>
      <c r="N50" s="70">
        <f t="shared" si="46"/>
        <v>0</v>
      </c>
      <c r="O50" s="69" t="str">
        <f>IF(OR(D50="",D50="Honorar"),"",IF(VLOOKUP(D50,Durchschnittssätze!$A$5:$Q$48,5,FALSE)&lt;0,"entfällt für",IF(N50=0,"",ROUND((VLOOKUP(D50,Durchschnittssätze!$A$5:$Q$48,5,FALSE)/39.8*E50),2))))</f>
        <v/>
      </c>
      <c r="P50" s="69" t="str">
        <f>IF(OR(D50="",D50="Honorar"),"",IF(VLOOKUP(D50,Durchschnittssätze!$A$5:$Q$48,9,FALSE)&lt;0,"Beamte",IF(N50=0,"",ROUND((VLOOKUP(D50,Durchschnittssätze!$A$5:$Q$48,9,FALSE)/39.8*E50),2))))</f>
        <v/>
      </c>
      <c r="Q50" s="68" t="str">
        <f>IF(D50="Honorar",N50,IF(P50="Beamte",VLOOKUP(D50,Durchschnittssätze!$A$5:$Q$48,17,FALSE),IF(N50&lt;O50,"keine",ROUND(IF(AND(N50&gt;=O50,N50&lt;P50),VLOOKUP(D50,Durchschnittssätze!$A$5:$Q$48,13,FALSE),VLOOKUP(D50,Durchschnittssätze!$A$5:$Q$48,17,FALSE)),2))))</f>
        <v>keine</v>
      </c>
      <c r="R50" s="67" t="str">
        <f t="shared" si="47"/>
        <v>Förderung</v>
      </c>
      <c r="S50" s="66">
        <f t="shared" si="48"/>
        <v>0</v>
      </c>
      <c r="T50" s="17"/>
      <c r="U50" s="21"/>
      <c r="V50" s="18"/>
      <c r="W50" s="46">
        <f t="shared" si="49"/>
        <v>1</v>
      </c>
      <c r="X50" s="45">
        <f t="shared" si="50"/>
        <v>0</v>
      </c>
      <c r="Y50" s="44">
        <f t="shared" si="51"/>
        <v>0</v>
      </c>
      <c r="Z50" s="43">
        <f t="shared" si="52"/>
        <v>1900</v>
      </c>
      <c r="AA50" s="42" t="str">
        <f t="shared" si="53"/>
        <v/>
      </c>
      <c r="AB50" s="41" t="str">
        <f t="shared" si="54"/>
        <v/>
      </c>
      <c r="AC50" s="40" t="str">
        <f t="shared" si="55"/>
        <v/>
      </c>
      <c r="AD50" s="39" t="str">
        <f t="shared" si="56"/>
        <v/>
      </c>
      <c r="AE50" s="38" t="str">
        <f t="shared" si="57"/>
        <v/>
      </c>
      <c r="AF50" s="37">
        <f t="shared" si="58"/>
        <v>1</v>
      </c>
      <c r="AG50" s="43">
        <f t="shared" si="59"/>
        <v>1</v>
      </c>
      <c r="AH50" s="42" t="str">
        <f t="shared" si="60"/>
        <v/>
      </c>
      <c r="AI50" s="41" t="str">
        <f t="shared" si="61"/>
        <v/>
      </c>
      <c r="AJ50" s="40" t="str">
        <f t="shared" si="62"/>
        <v/>
      </c>
      <c r="AK50" s="65" t="str">
        <f t="shared" si="63"/>
        <v/>
      </c>
      <c r="AL50" s="64" t="str">
        <f t="shared" si="64"/>
        <v/>
      </c>
      <c r="AM50" s="30">
        <f t="shared" si="65"/>
        <v>0</v>
      </c>
      <c r="AN50" s="29" t="str">
        <f t="shared" si="66"/>
        <v/>
      </c>
      <c r="AO50" s="2"/>
      <c r="AP50" s="63"/>
      <c r="AQ50" s="63"/>
      <c r="AR50" s="62"/>
      <c r="AS50" s="14"/>
      <c r="AT50" s="18"/>
      <c r="AU50" s="18"/>
      <c r="AV50" s="18"/>
      <c r="AW50" s="18"/>
      <c r="AX50" s="18"/>
      <c r="AY50" s="18"/>
      <c r="AZ50" s="14"/>
      <c r="BA50" s="18"/>
      <c r="BB50" s="18"/>
      <c r="BC50" s="18"/>
      <c r="BD50" s="18"/>
      <c r="BE50" s="18"/>
      <c r="BF50" s="18"/>
      <c r="BG50" s="14"/>
      <c r="BH50" s="14"/>
      <c r="BI50" s="18"/>
      <c r="BJ50" s="18"/>
      <c r="BK50" s="18"/>
      <c r="BL50" s="18"/>
      <c r="BM50" s="18"/>
      <c r="BN50" s="18"/>
      <c r="BO50" s="13"/>
      <c r="BP50" s="15"/>
      <c r="BQ50" s="17"/>
      <c r="BR50" s="17"/>
      <c r="BS50" s="17"/>
      <c r="BT50" s="17"/>
      <c r="BU50" s="17"/>
      <c r="BV50" s="17"/>
      <c r="BW50" s="17"/>
      <c r="BX50" s="17"/>
      <c r="BY50" s="17"/>
      <c r="BZ50" s="17"/>
      <c r="CA50" s="17"/>
      <c r="CB50" s="17"/>
      <c r="CC50" s="17"/>
      <c r="CD50" s="17"/>
      <c r="CE50" s="17"/>
      <c r="CF50" s="17"/>
      <c r="CG50" s="17"/>
      <c r="CH50" s="16"/>
      <c r="CI50" s="14"/>
      <c r="CJ50" s="15"/>
      <c r="CK50" s="14"/>
      <c r="CL50" s="14"/>
      <c r="CM50" s="13"/>
      <c r="CN50" s="13"/>
      <c r="CO50" s="13"/>
      <c r="CP50" s="13"/>
      <c r="CQ50" s="13"/>
      <c r="CR50" s="13"/>
      <c r="CS50" s="13"/>
      <c r="CT50" s="13"/>
      <c r="CU50" s="13"/>
      <c r="CV50" s="13"/>
      <c r="CW50" s="13"/>
      <c r="CX50" s="13"/>
      <c r="CY50" s="13"/>
      <c r="CZ50" s="13"/>
      <c r="DA50" s="13"/>
      <c r="DB50" s="13"/>
      <c r="DC50" s="13"/>
      <c r="DD50" s="13"/>
      <c r="DE50" s="13"/>
      <c r="DF50" s="13"/>
      <c r="DG50" s="13"/>
      <c r="DH50" s="13"/>
      <c r="DI50" s="13"/>
      <c r="DJ50" s="13"/>
      <c r="DK50" s="13"/>
      <c r="DL50" s="13"/>
      <c r="DM50" s="13"/>
      <c r="DN50" s="13"/>
      <c r="DO50" s="13"/>
      <c r="DP50" s="13"/>
      <c r="DQ50" s="13"/>
      <c r="DR50" s="13"/>
      <c r="DS50" s="13"/>
      <c r="DT50" s="13"/>
      <c r="DU50" s="13"/>
      <c r="DV50" s="13"/>
      <c r="DW50" s="13"/>
      <c r="DX50" s="13"/>
      <c r="DY50" s="13"/>
      <c r="DZ50" s="13"/>
      <c r="EA50" s="13"/>
      <c r="EB50" s="13"/>
      <c r="EC50" s="13"/>
      <c r="ED50" s="13"/>
      <c r="EE50" s="13"/>
      <c r="EF50" s="13"/>
      <c r="EG50" s="13"/>
      <c r="EH50" s="13"/>
      <c r="EI50" s="13"/>
      <c r="EJ50" s="13"/>
      <c r="EK50" s="13"/>
      <c r="EL50" s="13"/>
      <c r="EM50" s="13"/>
      <c r="EN50" s="13"/>
      <c r="EO50" s="13"/>
      <c r="EP50" s="13"/>
      <c r="EQ50" s="13"/>
      <c r="ER50" s="13"/>
      <c r="ES50" s="13"/>
      <c r="ET50" s="13"/>
      <c r="EU50" s="13"/>
      <c r="EV50" s="13"/>
      <c r="EW50" s="13"/>
    </row>
    <row r="51" spans="1:153" s="6" customFormat="1" ht="12.75" customHeight="1" outlineLevel="1" x14ac:dyDescent="0.2">
      <c r="A51" s="28"/>
      <c r="B51" s="79"/>
      <c r="C51" s="78"/>
      <c r="D51" s="77"/>
      <c r="E51" s="75"/>
      <c r="F51" s="76"/>
      <c r="G51" s="75">
        <f t="shared" si="43"/>
        <v>0</v>
      </c>
      <c r="H51" s="74"/>
      <c r="I51" s="73"/>
      <c r="J51" s="72" t="str">
        <f t="shared" si="44"/>
        <v/>
      </c>
      <c r="K51" s="53" t="str">
        <f t="shared" si="45"/>
        <v/>
      </c>
      <c r="L51" s="71"/>
      <c r="M51" s="70"/>
      <c r="N51" s="70">
        <f t="shared" si="46"/>
        <v>0</v>
      </c>
      <c r="O51" s="69" t="str">
        <f>IF(OR(D51="",D51="Honorar"),"",IF(VLOOKUP(D51,Durchschnittssätze!$A$5:$Q$48,5,FALSE)&lt;0,"entfällt für",IF(N51=0,"",ROUND((VLOOKUP(D51,Durchschnittssätze!$A$5:$Q$48,5,FALSE)/39.8*E51),2))))</f>
        <v/>
      </c>
      <c r="P51" s="69" t="str">
        <f>IF(OR(D51="",D51="Honorar"),"",IF(VLOOKUP(D51,Durchschnittssätze!$A$5:$Q$48,9,FALSE)&lt;0,"Beamte",IF(N51=0,"",ROUND((VLOOKUP(D51,Durchschnittssätze!$A$5:$Q$48,9,FALSE)/39.8*E51),2))))</f>
        <v/>
      </c>
      <c r="Q51" s="68" t="str">
        <f>IF(D51="Honorar",N51,IF(P51="Beamte",VLOOKUP(D51,Durchschnittssätze!$A$5:$Q$48,17,FALSE),IF(N51&lt;O51,"keine",ROUND(IF(AND(N51&gt;=O51,N51&lt;P51),VLOOKUP(D51,Durchschnittssätze!$A$5:$Q$48,13,FALSE),VLOOKUP(D51,Durchschnittssätze!$A$5:$Q$48,17,FALSE)),2))))</f>
        <v>keine</v>
      </c>
      <c r="R51" s="67" t="str">
        <f t="shared" si="47"/>
        <v>Förderung</v>
      </c>
      <c r="S51" s="66">
        <f t="shared" si="48"/>
        <v>0</v>
      </c>
      <c r="T51" s="17"/>
      <c r="U51" s="21"/>
      <c r="V51" s="18"/>
      <c r="W51" s="46">
        <f t="shared" si="49"/>
        <v>1</v>
      </c>
      <c r="X51" s="45">
        <f t="shared" si="50"/>
        <v>0</v>
      </c>
      <c r="Y51" s="44">
        <f t="shared" si="51"/>
        <v>0</v>
      </c>
      <c r="Z51" s="43">
        <f t="shared" si="52"/>
        <v>1900</v>
      </c>
      <c r="AA51" s="42" t="str">
        <f t="shared" si="53"/>
        <v/>
      </c>
      <c r="AB51" s="41" t="str">
        <f t="shared" si="54"/>
        <v/>
      </c>
      <c r="AC51" s="40" t="str">
        <f t="shared" si="55"/>
        <v/>
      </c>
      <c r="AD51" s="39" t="str">
        <f t="shared" si="56"/>
        <v/>
      </c>
      <c r="AE51" s="38" t="str">
        <f t="shared" si="57"/>
        <v/>
      </c>
      <c r="AF51" s="37">
        <f t="shared" si="58"/>
        <v>1</v>
      </c>
      <c r="AG51" s="43">
        <f t="shared" si="59"/>
        <v>1</v>
      </c>
      <c r="AH51" s="42" t="str">
        <f t="shared" si="60"/>
        <v/>
      </c>
      <c r="AI51" s="41" t="str">
        <f t="shared" si="61"/>
        <v/>
      </c>
      <c r="AJ51" s="40" t="str">
        <f t="shared" si="62"/>
        <v/>
      </c>
      <c r="AK51" s="65" t="str">
        <f t="shared" si="63"/>
        <v/>
      </c>
      <c r="AL51" s="64" t="str">
        <f t="shared" si="64"/>
        <v/>
      </c>
      <c r="AM51" s="30">
        <f t="shared" si="65"/>
        <v>0</v>
      </c>
      <c r="AN51" s="29" t="str">
        <f t="shared" si="66"/>
        <v/>
      </c>
      <c r="AO51" s="2"/>
      <c r="AP51" s="63"/>
      <c r="AQ51" s="63"/>
      <c r="AR51" s="62"/>
      <c r="AS51" s="14"/>
      <c r="AT51" s="18"/>
      <c r="AU51" s="18"/>
      <c r="AV51" s="18"/>
      <c r="AW51" s="18"/>
      <c r="AX51" s="18"/>
      <c r="AY51" s="18"/>
      <c r="AZ51" s="14"/>
      <c r="BA51" s="18"/>
      <c r="BB51" s="18"/>
      <c r="BC51" s="18"/>
      <c r="BD51" s="18"/>
      <c r="BE51" s="18"/>
      <c r="BF51" s="18"/>
      <c r="BG51" s="14"/>
      <c r="BH51" s="14"/>
      <c r="BI51" s="18"/>
      <c r="BJ51" s="18"/>
      <c r="BK51" s="18"/>
      <c r="BL51" s="18"/>
      <c r="BM51" s="18"/>
      <c r="BN51" s="18"/>
      <c r="BO51" s="13"/>
      <c r="BP51" s="15"/>
      <c r="BQ51" s="17"/>
      <c r="BR51" s="17"/>
      <c r="BS51" s="17"/>
      <c r="BT51" s="17"/>
      <c r="BU51" s="17"/>
      <c r="BV51" s="17"/>
      <c r="BW51" s="17"/>
      <c r="BX51" s="17"/>
      <c r="BY51" s="17"/>
      <c r="BZ51" s="17"/>
      <c r="CA51" s="17"/>
      <c r="CB51" s="17"/>
      <c r="CC51" s="17"/>
      <c r="CD51" s="17"/>
      <c r="CE51" s="17"/>
      <c r="CF51" s="17"/>
      <c r="CG51" s="17"/>
      <c r="CH51" s="16"/>
      <c r="CI51" s="14"/>
      <c r="CJ51" s="15"/>
      <c r="CK51" s="14"/>
      <c r="CL51" s="14"/>
      <c r="CM51" s="13"/>
      <c r="CN51" s="13"/>
      <c r="CO51" s="13"/>
      <c r="CP51" s="13"/>
      <c r="CQ51" s="13"/>
      <c r="CR51" s="13"/>
      <c r="CS51" s="13"/>
      <c r="CT51" s="13"/>
      <c r="CU51" s="13"/>
      <c r="CV51" s="13"/>
      <c r="CW51" s="13"/>
      <c r="CX51" s="13"/>
      <c r="CY51" s="13"/>
      <c r="CZ51" s="13"/>
      <c r="DA51" s="13"/>
      <c r="DB51" s="13"/>
      <c r="DC51" s="13"/>
      <c r="DD51" s="13"/>
      <c r="DE51" s="13"/>
      <c r="DF51" s="13"/>
      <c r="DG51" s="13"/>
      <c r="DH51" s="13"/>
      <c r="DI51" s="13"/>
      <c r="DJ51" s="13"/>
      <c r="DK51" s="13"/>
      <c r="DL51" s="13"/>
      <c r="DM51" s="13"/>
      <c r="DN51" s="13"/>
      <c r="DO51" s="13"/>
      <c r="DP51" s="13"/>
      <c r="DQ51" s="13"/>
      <c r="DR51" s="13"/>
      <c r="DS51" s="13"/>
      <c r="DT51" s="13"/>
      <c r="DU51" s="13"/>
      <c r="DV51" s="13"/>
      <c r="DW51" s="13"/>
      <c r="DX51" s="13"/>
      <c r="DY51" s="13"/>
      <c r="DZ51" s="13"/>
      <c r="EA51" s="13"/>
      <c r="EB51" s="13"/>
      <c r="EC51" s="13"/>
      <c r="ED51" s="13"/>
      <c r="EE51" s="13"/>
      <c r="EF51" s="13"/>
      <c r="EG51" s="13"/>
      <c r="EH51" s="13"/>
      <c r="EI51" s="13"/>
      <c r="EJ51" s="13"/>
      <c r="EK51" s="13"/>
      <c r="EL51" s="13"/>
      <c r="EM51" s="13"/>
      <c r="EN51" s="13"/>
      <c r="EO51" s="13"/>
      <c r="EP51" s="13"/>
      <c r="EQ51" s="13"/>
      <c r="ER51" s="13"/>
      <c r="ES51" s="13"/>
      <c r="ET51" s="13"/>
      <c r="EU51" s="13"/>
      <c r="EV51" s="13"/>
      <c r="EW51" s="13"/>
    </row>
    <row r="52" spans="1:153" s="6" customFormat="1" ht="12.75" customHeight="1" outlineLevel="1" thickBot="1" x14ac:dyDescent="0.25">
      <c r="A52" s="28"/>
      <c r="B52" s="61"/>
      <c r="C52" s="60"/>
      <c r="D52" s="59"/>
      <c r="E52" s="57"/>
      <c r="F52" s="58"/>
      <c r="G52" s="57">
        <f t="shared" si="43"/>
        <v>0</v>
      </c>
      <c r="H52" s="56"/>
      <c r="I52" s="55"/>
      <c r="J52" s="54" t="str">
        <f t="shared" si="44"/>
        <v/>
      </c>
      <c r="K52" s="53" t="str">
        <f t="shared" si="45"/>
        <v/>
      </c>
      <c r="L52" s="52"/>
      <c r="M52" s="51"/>
      <c r="N52" s="51">
        <f t="shared" si="46"/>
        <v>0</v>
      </c>
      <c r="O52" s="50" t="str">
        <f>IF(OR(D52="",D52="Honorar"),"",IF(VLOOKUP(D52,Durchschnittssätze!$A$5:$Q$48,5,FALSE)&lt;0,"entfällt für",IF(N52=0,"",ROUND((VLOOKUP(D52,Durchschnittssätze!$A$5:$Q$48,5,FALSE)/39.8*E52),2))))</f>
        <v/>
      </c>
      <c r="P52" s="50" t="str">
        <f>IF(OR(D52="",D52="Honorar"),"",IF(VLOOKUP(D52,Durchschnittssätze!$A$5:$Q$48,9,FALSE)&lt;0,"Beamte",IF(N52=0,"",ROUND((VLOOKUP(D52,Durchschnittssätze!$A$5:$Q$48,9,FALSE)/39.8*E52),2))))</f>
        <v/>
      </c>
      <c r="Q52" s="49" t="str">
        <f>IF(D52="Honorar",N52,IF(P52="Beamte",VLOOKUP(D52,Durchschnittssätze!$A$5:$Q$48,17,FALSE),IF(N52&lt;O52,"keine",ROUND(IF(AND(N52&gt;=O52,N52&lt;P52),VLOOKUP(D52,Durchschnittssätze!$A$5:$Q$48,13,FALSE),VLOOKUP(D52,Durchschnittssätze!$A$5:$Q$48,17,FALSE)),2))))</f>
        <v>keine</v>
      </c>
      <c r="R52" s="48" t="str">
        <f t="shared" si="47"/>
        <v>Förderung</v>
      </c>
      <c r="S52" s="47">
        <f t="shared" si="48"/>
        <v>0</v>
      </c>
      <c r="T52" s="17"/>
      <c r="U52" s="21"/>
      <c r="V52" s="18"/>
      <c r="W52" s="46">
        <f t="shared" si="49"/>
        <v>1</v>
      </c>
      <c r="X52" s="45">
        <f t="shared" si="50"/>
        <v>0</v>
      </c>
      <c r="Y52" s="44">
        <f t="shared" si="51"/>
        <v>0</v>
      </c>
      <c r="Z52" s="43">
        <f t="shared" si="52"/>
        <v>1900</v>
      </c>
      <c r="AA52" s="42" t="str">
        <f t="shared" si="53"/>
        <v/>
      </c>
      <c r="AB52" s="41" t="str">
        <f t="shared" si="54"/>
        <v/>
      </c>
      <c r="AC52" s="40" t="str">
        <f t="shared" si="55"/>
        <v/>
      </c>
      <c r="AD52" s="39" t="str">
        <f t="shared" si="56"/>
        <v/>
      </c>
      <c r="AE52" s="38" t="str">
        <f t="shared" si="57"/>
        <v/>
      </c>
      <c r="AF52" s="37">
        <f t="shared" si="58"/>
        <v>1</v>
      </c>
      <c r="AG52" s="36">
        <f t="shared" si="59"/>
        <v>1</v>
      </c>
      <c r="AH52" s="35" t="str">
        <f t="shared" si="60"/>
        <v/>
      </c>
      <c r="AI52" s="34" t="str">
        <f t="shared" si="61"/>
        <v/>
      </c>
      <c r="AJ52" s="33" t="str">
        <f t="shared" si="62"/>
        <v/>
      </c>
      <c r="AK52" s="32" t="str">
        <f t="shared" si="63"/>
        <v/>
      </c>
      <c r="AL52" s="31" t="str">
        <f t="shared" si="64"/>
        <v/>
      </c>
      <c r="AM52" s="30">
        <f t="shared" si="65"/>
        <v>0</v>
      </c>
      <c r="AN52" s="29" t="str">
        <f t="shared" si="66"/>
        <v/>
      </c>
      <c r="AO52" s="19"/>
      <c r="AP52" s="19"/>
      <c r="AQ52" s="19"/>
      <c r="AR52" s="19"/>
      <c r="AS52" s="14"/>
      <c r="AT52" s="18"/>
      <c r="AU52" s="18"/>
      <c r="AV52" s="18"/>
      <c r="AW52" s="18"/>
      <c r="AX52" s="18"/>
      <c r="AY52" s="18"/>
      <c r="AZ52" s="14"/>
      <c r="BA52" s="18"/>
      <c r="BB52" s="18"/>
      <c r="BC52" s="18"/>
      <c r="BD52" s="18"/>
      <c r="BE52" s="18"/>
      <c r="BF52" s="18"/>
      <c r="BG52" s="14"/>
      <c r="BH52" s="14"/>
      <c r="BI52" s="18"/>
      <c r="BJ52" s="18"/>
      <c r="BK52" s="18"/>
      <c r="BL52" s="18"/>
      <c r="BM52" s="18"/>
      <c r="BN52" s="18"/>
      <c r="BO52" s="13"/>
      <c r="BP52" s="15"/>
      <c r="BQ52" s="17"/>
      <c r="BR52" s="17"/>
      <c r="BS52" s="17"/>
      <c r="BT52" s="17"/>
      <c r="BU52" s="17"/>
      <c r="BV52" s="17"/>
      <c r="BW52" s="17"/>
      <c r="BX52" s="17"/>
      <c r="BY52" s="17"/>
      <c r="BZ52" s="17"/>
      <c r="CA52" s="17"/>
      <c r="CB52" s="17"/>
      <c r="CC52" s="17"/>
      <c r="CD52" s="17"/>
      <c r="CE52" s="17"/>
      <c r="CF52" s="17"/>
      <c r="CG52" s="17"/>
      <c r="CH52" s="16"/>
      <c r="CI52" s="14"/>
      <c r="CJ52" s="15"/>
      <c r="CK52" s="14"/>
      <c r="CL52" s="14"/>
      <c r="CM52" s="13"/>
      <c r="CN52" s="13"/>
      <c r="CO52" s="13"/>
      <c r="CP52" s="13"/>
      <c r="CQ52" s="13"/>
      <c r="CR52" s="13"/>
      <c r="CS52" s="13"/>
      <c r="CT52" s="13"/>
      <c r="CU52" s="13"/>
      <c r="CV52" s="13"/>
      <c r="CW52" s="13"/>
      <c r="CX52" s="13"/>
      <c r="CY52" s="13"/>
      <c r="CZ52" s="13"/>
      <c r="DA52" s="13"/>
      <c r="DB52" s="13"/>
      <c r="DC52" s="13"/>
      <c r="DD52" s="13"/>
      <c r="DE52" s="13"/>
      <c r="DF52" s="13"/>
      <c r="DG52" s="13"/>
      <c r="DH52" s="13"/>
      <c r="DI52" s="13"/>
      <c r="DJ52" s="13"/>
      <c r="DK52" s="13"/>
      <c r="DL52" s="13"/>
      <c r="DM52" s="13"/>
      <c r="DN52" s="13"/>
      <c r="DO52" s="13"/>
      <c r="DP52" s="13"/>
      <c r="DQ52" s="13"/>
      <c r="DR52" s="13"/>
      <c r="DS52" s="13"/>
      <c r="DT52" s="13"/>
      <c r="DU52" s="13"/>
      <c r="DV52" s="13"/>
      <c r="DW52" s="13"/>
      <c r="DX52" s="13"/>
      <c r="DY52" s="13"/>
      <c r="DZ52" s="13"/>
      <c r="EA52" s="13"/>
      <c r="EB52" s="13"/>
      <c r="EC52" s="13"/>
      <c r="ED52" s="13"/>
      <c r="EE52" s="13"/>
      <c r="EF52" s="13"/>
      <c r="EG52" s="13"/>
      <c r="EH52" s="13"/>
      <c r="EI52" s="13"/>
      <c r="EJ52" s="13"/>
      <c r="EK52" s="13"/>
      <c r="EL52" s="13"/>
      <c r="EM52" s="13"/>
      <c r="EN52" s="13"/>
      <c r="EO52" s="13"/>
      <c r="EP52" s="13"/>
      <c r="EQ52" s="13"/>
      <c r="ER52" s="13"/>
      <c r="ES52" s="13"/>
      <c r="ET52" s="13"/>
      <c r="EU52" s="13"/>
      <c r="EV52" s="13"/>
      <c r="EW52" s="13"/>
    </row>
    <row r="53" spans="1:153" s="6" customFormat="1" ht="20.100000000000001" customHeight="1" outlineLevel="1" thickBot="1" x14ac:dyDescent="0.25">
      <c r="A53" s="28"/>
      <c r="B53" s="27"/>
      <c r="C53" s="25"/>
      <c r="D53" s="25"/>
      <c r="E53" s="25"/>
      <c r="F53" s="25"/>
      <c r="G53" s="26"/>
      <c r="H53" s="25"/>
      <c r="I53" s="25"/>
      <c r="J53" s="25"/>
      <c r="K53" s="476"/>
      <c r="L53" s="476"/>
      <c r="M53" s="476"/>
      <c r="N53" s="476"/>
      <c r="O53" s="476"/>
      <c r="P53" s="476"/>
      <c r="Q53" s="23"/>
      <c r="R53" s="23"/>
      <c r="S53" s="22">
        <f>SUM(S42:S52)</f>
        <v>0</v>
      </c>
      <c r="T53" s="17"/>
      <c r="U53" s="21"/>
      <c r="V53" s="18"/>
      <c r="W53" s="14"/>
      <c r="X53" s="14"/>
      <c r="Y53" s="14"/>
      <c r="Z53" s="13"/>
      <c r="AA53" s="13"/>
      <c r="AB53" s="13"/>
      <c r="AC53" s="13"/>
      <c r="AD53" s="13"/>
      <c r="AE53" s="15"/>
      <c r="AF53" s="19"/>
      <c r="AG53" s="19"/>
      <c r="AH53" s="19"/>
      <c r="AI53" s="19"/>
      <c r="AJ53" s="19"/>
      <c r="AK53" s="19"/>
      <c r="AL53" s="19"/>
      <c r="AM53" s="20">
        <f>SUM(AM42:AM52)</f>
        <v>0</v>
      </c>
      <c r="AN53" s="20">
        <f>SUM(AN42:AN52)</f>
        <v>0</v>
      </c>
      <c r="AO53" s="19"/>
      <c r="AP53" s="19"/>
      <c r="AQ53" s="19"/>
      <c r="AR53" s="19"/>
      <c r="AS53" s="14"/>
      <c r="AT53" s="18"/>
      <c r="AU53" s="18"/>
      <c r="AV53" s="18"/>
      <c r="AW53" s="18"/>
      <c r="AX53" s="18"/>
      <c r="AY53" s="18"/>
      <c r="AZ53" s="14"/>
      <c r="BA53" s="18"/>
      <c r="BB53" s="18"/>
      <c r="BC53" s="18"/>
      <c r="BD53" s="18"/>
      <c r="BE53" s="18"/>
      <c r="BF53" s="18"/>
      <c r="BG53" s="14"/>
      <c r="BH53" s="14"/>
      <c r="BI53" s="18"/>
      <c r="BJ53" s="18"/>
      <c r="BK53" s="18"/>
      <c r="BL53" s="18"/>
      <c r="BM53" s="18"/>
      <c r="BN53" s="18"/>
      <c r="BO53" s="13"/>
      <c r="BP53" s="15"/>
      <c r="BQ53" s="17"/>
      <c r="BR53" s="17"/>
      <c r="BS53" s="17"/>
      <c r="BT53" s="17"/>
      <c r="BU53" s="17"/>
      <c r="BV53" s="17"/>
      <c r="BW53" s="17"/>
      <c r="BX53" s="17"/>
      <c r="BY53" s="17"/>
      <c r="BZ53" s="17"/>
      <c r="CA53" s="17"/>
      <c r="CB53" s="17"/>
      <c r="CC53" s="17"/>
      <c r="CD53" s="17"/>
      <c r="CE53" s="17"/>
      <c r="CF53" s="17"/>
      <c r="CG53" s="17"/>
      <c r="CH53" s="16"/>
      <c r="CI53" s="14"/>
      <c r="CJ53" s="15"/>
      <c r="CK53" s="14"/>
      <c r="CL53" s="14"/>
      <c r="CM53" s="13"/>
      <c r="CN53" s="13"/>
      <c r="CO53" s="13"/>
      <c r="CP53" s="13"/>
      <c r="CQ53" s="13"/>
      <c r="CR53" s="13"/>
      <c r="CS53" s="13"/>
      <c r="CT53" s="13"/>
      <c r="CU53" s="13"/>
      <c r="CV53" s="13"/>
      <c r="CW53" s="13"/>
      <c r="CX53" s="13"/>
      <c r="CY53" s="13"/>
      <c r="CZ53" s="13"/>
      <c r="DA53" s="13"/>
      <c r="DB53" s="13"/>
      <c r="DC53" s="13"/>
      <c r="DD53" s="13"/>
      <c r="DE53" s="13"/>
      <c r="DF53" s="13"/>
      <c r="DG53" s="13"/>
      <c r="DH53" s="13"/>
      <c r="DI53" s="13"/>
      <c r="DJ53" s="13"/>
      <c r="DK53" s="13"/>
      <c r="DL53" s="13"/>
      <c r="DM53" s="13"/>
      <c r="DN53" s="13"/>
      <c r="DO53" s="13"/>
      <c r="DP53" s="13"/>
      <c r="DQ53" s="13"/>
      <c r="DR53" s="13"/>
      <c r="DS53" s="13"/>
      <c r="DT53" s="13"/>
      <c r="DU53" s="13"/>
      <c r="DV53" s="13"/>
      <c r="DW53" s="13"/>
      <c r="DX53" s="13"/>
      <c r="DY53" s="13"/>
      <c r="DZ53" s="13"/>
      <c r="EA53" s="13"/>
      <c r="EB53" s="13"/>
      <c r="EC53" s="13"/>
      <c r="ED53" s="13"/>
      <c r="EE53" s="13"/>
      <c r="EF53" s="13"/>
      <c r="EG53" s="13"/>
      <c r="EH53" s="13"/>
      <c r="EI53" s="13"/>
      <c r="EJ53" s="13"/>
      <c r="EK53" s="13"/>
      <c r="EL53" s="13"/>
      <c r="EM53" s="13"/>
      <c r="EN53" s="13"/>
      <c r="EO53" s="13"/>
      <c r="EP53" s="13"/>
      <c r="EQ53" s="13"/>
      <c r="ER53" s="13"/>
      <c r="ES53" s="13"/>
      <c r="ET53" s="13"/>
      <c r="EU53" s="13"/>
      <c r="EV53" s="13"/>
      <c r="EW53" s="13"/>
    </row>
    <row r="54" spans="1:153" s="6" customFormat="1" x14ac:dyDescent="0.2">
      <c r="B54" s="14"/>
      <c r="C54" s="13"/>
      <c r="D54" s="13"/>
      <c r="E54" s="130"/>
      <c r="F54" s="130"/>
      <c r="G54" s="130"/>
      <c r="H54" s="130"/>
      <c r="I54" s="129"/>
      <c r="J54" s="129"/>
      <c r="K54" s="477" t="str">
        <f>IF(COUNTBLANK(K42:K52)&lt;&gt;11,"Fehler in den Datumsangaben! Bitte prüfen!","")</f>
        <v/>
      </c>
      <c r="L54" s="477"/>
      <c r="M54" s="477"/>
      <c r="N54" s="477"/>
      <c r="O54" s="477"/>
      <c r="P54" s="23"/>
      <c r="Q54" s="23"/>
      <c r="R54" s="23"/>
      <c r="S54" s="23"/>
      <c r="T54" s="23"/>
      <c r="U54" s="128"/>
      <c r="V54" s="125"/>
      <c r="W54" s="18"/>
      <c r="X54" s="14"/>
      <c r="Y54" s="14"/>
      <c r="Z54" s="13"/>
      <c r="AA54" s="13"/>
      <c r="AB54" s="13"/>
      <c r="AC54" s="13"/>
      <c r="AD54" s="13"/>
      <c r="AE54" s="13"/>
      <c r="AF54" s="13"/>
      <c r="AG54" s="13"/>
      <c r="AH54" s="13"/>
      <c r="AI54" s="13"/>
      <c r="AJ54" s="13"/>
      <c r="AK54" s="13"/>
      <c r="AL54" s="13"/>
      <c r="AM54" s="13"/>
      <c r="AN54" s="13"/>
      <c r="AO54" s="13"/>
      <c r="AP54" s="13"/>
      <c r="AQ54" s="13"/>
      <c r="AR54" s="13"/>
      <c r="AS54" s="13"/>
      <c r="AT54" s="13"/>
      <c r="AU54" s="13"/>
      <c r="AV54" s="13"/>
      <c r="AW54" s="13"/>
      <c r="AX54" s="13"/>
      <c r="AY54" s="13"/>
      <c r="AZ54" s="13"/>
      <c r="BA54" s="13"/>
      <c r="BB54" s="13"/>
      <c r="BC54" s="13"/>
      <c r="BD54" s="13"/>
      <c r="BE54" s="13"/>
      <c r="BF54" s="13"/>
      <c r="BG54" s="13"/>
      <c r="BH54" s="13"/>
      <c r="BI54" s="13"/>
      <c r="BJ54" s="13"/>
      <c r="BK54" s="13"/>
      <c r="BL54" s="13"/>
      <c r="BM54" s="13"/>
      <c r="BN54" s="13"/>
      <c r="BO54" s="13"/>
      <c r="BP54" s="13"/>
      <c r="BQ54" s="13"/>
      <c r="BR54" s="13"/>
      <c r="BS54" s="13"/>
      <c r="BT54" s="13"/>
      <c r="BU54" s="13"/>
      <c r="BV54" s="13"/>
      <c r="BW54" s="13"/>
      <c r="BX54" s="13"/>
      <c r="BY54" s="13"/>
      <c r="BZ54" s="13"/>
      <c r="CA54" s="13"/>
      <c r="CB54" s="13"/>
      <c r="CC54" s="13"/>
      <c r="CD54" s="13"/>
      <c r="CE54" s="13"/>
      <c r="CF54" s="13"/>
      <c r="CG54" s="13"/>
      <c r="CH54" s="13"/>
      <c r="CI54" s="13"/>
      <c r="CJ54" s="13"/>
      <c r="CK54" s="13"/>
      <c r="CL54" s="13"/>
      <c r="CM54" s="13"/>
      <c r="CN54" s="13"/>
      <c r="CO54" s="13"/>
      <c r="CP54" s="13"/>
      <c r="CQ54" s="13"/>
      <c r="CR54" s="13"/>
      <c r="CS54" s="13"/>
      <c r="CT54" s="13"/>
      <c r="CU54" s="13"/>
      <c r="CV54" s="13"/>
      <c r="CW54" s="13"/>
      <c r="CX54" s="13"/>
      <c r="CY54" s="13"/>
      <c r="CZ54" s="13"/>
      <c r="DA54" s="13"/>
      <c r="DB54" s="13"/>
      <c r="DC54" s="13"/>
      <c r="DD54" s="13"/>
      <c r="DE54" s="13"/>
      <c r="DF54" s="13"/>
      <c r="DG54" s="13"/>
      <c r="DH54" s="13"/>
      <c r="DI54" s="13"/>
      <c r="DJ54" s="13"/>
      <c r="DK54" s="13"/>
      <c r="DL54" s="13"/>
      <c r="DM54" s="13"/>
      <c r="DN54" s="13"/>
      <c r="DO54" s="13"/>
      <c r="DP54" s="13"/>
      <c r="DQ54" s="13"/>
      <c r="DR54" s="13"/>
      <c r="DS54" s="13"/>
      <c r="DT54" s="13"/>
      <c r="DU54" s="13"/>
      <c r="DV54" s="13"/>
      <c r="DW54" s="13"/>
      <c r="DX54" s="13"/>
      <c r="DY54" s="13"/>
      <c r="DZ54" s="13"/>
      <c r="EA54" s="13"/>
      <c r="EB54" s="13"/>
      <c r="EC54" s="13"/>
      <c r="ED54" s="13"/>
      <c r="EE54" s="13"/>
      <c r="EF54" s="13"/>
      <c r="EG54" s="13"/>
      <c r="EH54" s="13"/>
      <c r="EI54" s="13"/>
      <c r="EJ54" s="13"/>
      <c r="EK54" s="13"/>
      <c r="EL54" s="13"/>
      <c r="EM54" s="13"/>
      <c r="EN54" s="13"/>
      <c r="EO54" s="13"/>
      <c r="EP54" s="13"/>
      <c r="EQ54" s="13"/>
      <c r="ER54" s="13"/>
      <c r="ES54" s="13"/>
      <c r="ET54" s="13"/>
      <c r="EU54" s="13"/>
      <c r="EV54" s="13"/>
      <c r="EW54" s="13"/>
    </row>
    <row r="55" spans="1:153" s="10" customFormat="1" ht="17.25" customHeight="1" outlineLevel="1" x14ac:dyDescent="0.2">
      <c r="B55" s="608">
        <f>B13</f>
        <v>0</v>
      </c>
      <c r="C55" s="608"/>
      <c r="D55" s="609" t="str">
        <f>IF(AM69&lt;&gt;0,"Es wurde eine abweichende Entgeltgruppe angegeben. Bitte hierfür eine Begründung im Prüfvermerk erfassen!","")</f>
        <v/>
      </c>
      <c r="E55" s="609"/>
      <c r="F55" s="609"/>
      <c r="G55" s="609"/>
      <c r="H55" s="609"/>
      <c r="I55" s="609"/>
      <c r="J55" s="609"/>
      <c r="K55" s="609"/>
      <c r="L55" s="609"/>
      <c r="M55" s="609"/>
      <c r="N55" s="14"/>
      <c r="O55" s="126"/>
      <c r="P55" s="126"/>
      <c r="Q55" s="126"/>
      <c r="R55" s="126"/>
      <c r="S55" s="5"/>
      <c r="T55" s="125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4"/>
      <c r="AF55" s="14"/>
      <c r="AG55" s="14"/>
      <c r="AH55" s="14"/>
      <c r="AI55" s="14"/>
      <c r="AJ55" s="14"/>
      <c r="AK55" s="14"/>
      <c r="AL55" s="14"/>
      <c r="AM55" s="14"/>
      <c r="AN55" s="14"/>
      <c r="AO55" s="14"/>
      <c r="AP55" s="14"/>
      <c r="AQ55" s="14"/>
      <c r="AR55" s="14"/>
      <c r="AS55" s="14"/>
      <c r="AT55" s="14"/>
      <c r="AU55" s="14"/>
      <c r="AV55" s="14"/>
      <c r="AW55" s="14"/>
      <c r="AX55" s="14"/>
      <c r="AY55" s="14"/>
      <c r="AZ55" s="14"/>
      <c r="BA55" s="14"/>
      <c r="BB55" s="14"/>
      <c r="BC55" s="14"/>
      <c r="BD55" s="14"/>
      <c r="BE55" s="14"/>
      <c r="BF55" s="14"/>
      <c r="BG55" s="14"/>
      <c r="BH55" s="14"/>
      <c r="BI55" s="14"/>
      <c r="BJ55" s="14"/>
      <c r="BK55" s="14"/>
      <c r="BL55" s="14"/>
      <c r="BM55" s="14"/>
      <c r="BN55" s="14"/>
      <c r="BO55" s="14"/>
      <c r="BP55" s="14"/>
      <c r="BQ55" s="14"/>
      <c r="BR55" s="14"/>
      <c r="BS55" s="14"/>
      <c r="BT55" s="14"/>
      <c r="BU55" s="14"/>
      <c r="BV55" s="14"/>
      <c r="BW55" s="14"/>
      <c r="BX55" s="14"/>
      <c r="BY55" s="14"/>
      <c r="BZ55" s="14"/>
      <c r="CA55" s="14"/>
      <c r="CB55" s="14"/>
      <c r="CC55" s="14"/>
      <c r="CD55" s="14"/>
      <c r="CE55" s="14"/>
      <c r="CF55" s="14"/>
      <c r="CG55" s="14"/>
      <c r="CH55" s="14"/>
      <c r="CI55" s="14"/>
      <c r="CJ55" s="14"/>
      <c r="CK55" s="14"/>
      <c r="CL55" s="14"/>
      <c r="CM55" s="14"/>
      <c r="CN55" s="14"/>
      <c r="CO55" s="14"/>
      <c r="CP55" s="14"/>
      <c r="CQ55" s="14"/>
      <c r="CR55" s="14"/>
      <c r="CS55" s="14"/>
      <c r="CT55" s="14"/>
      <c r="CU55" s="14"/>
      <c r="CV55" s="14"/>
      <c r="CW55" s="14"/>
      <c r="CX55" s="14"/>
      <c r="CY55" s="14"/>
      <c r="CZ55" s="14"/>
      <c r="DA55" s="14"/>
      <c r="DB55" s="14"/>
      <c r="DC55" s="14"/>
      <c r="DD55" s="14"/>
      <c r="DE55" s="14"/>
      <c r="DF55" s="14"/>
      <c r="DG55" s="14"/>
      <c r="DH55" s="14"/>
      <c r="DI55" s="14"/>
      <c r="DJ55" s="14"/>
      <c r="DK55" s="14"/>
      <c r="DL55" s="14"/>
      <c r="DM55" s="14"/>
      <c r="DN55" s="14"/>
      <c r="DO55" s="14"/>
      <c r="DP55" s="14"/>
      <c r="DQ55" s="14"/>
      <c r="DR55" s="14"/>
      <c r="DS55" s="14"/>
      <c r="DT55" s="14"/>
      <c r="DU55" s="14"/>
      <c r="DV55" s="14"/>
      <c r="DW55" s="14"/>
      <c r="DX55" s="14"/>
      <c r="DY55" s="14"/>
      <c r="DZ55" s="14"/>
      <c r="EA55" s="14"/>
      <c r="EB55" s="14"/>
      <c r="EC55" s="14"/>
      <c r="ED55" s="14"/>
      <c r="EE55" s="14"/>
      <c r="EF55" s="14"/>
      <c r="EG55" s="14"/>
      <c r="EH55" s="14"/>
      <c r="EI55" s="14"/>
      <c r="EJ55" s="14"/>
      <c r="EK55" s="14"/>
      <c r="EL55" s="14"/>
      <c r="EM55" s="14"/>
      <c r="EN55" s="14"/>
      <c r="EO55" s="14"/>
      <c r="EP55" s="14"/>
      <c r="EQ55" s="14"/>
      <c r="ER55" s="14"/>
      <c r="ES55" s="14"/>
      <c r="ET55" s="14"/>
      <c r="EU55" s="14"/>
      <c r="EV55" s="14"/>
      <c r="EW55" s="14"/>
    </row>
    <row r="56" spans="1:153" s="6" customFormat="1" ht="7.5" customHeight="1" outlineLevel="1" thickBot="1" x14ac:dyDescent="0.25">
      <c r="B56" s="127"/>
      <c r="E56" s="8"/>
      <c r="F56" s="12"/>
      <c r="G56" s="8"/>
      <c r="I56" s="8"/>
      <c r="K56" s="13"/>
      <c r="L56" s="13"/>
      <c r="M56" s="13"/>
      <c r="N56" s="13"/>
      <c r="O56" s="126"/>
      <c r="P56" s="126"/>
      <c r="Q56" s="126"/>
      <c r="R56" s="126"/>
      <c r="S56" s="5"/>
      <c r="T56" s="125"/>
      <c r="U56" s="13"/>
      <c r="V56" s="13"/>
      <c r="W56" s="14"/>
      <c r="X56" s="14"/>
      <c r="Y56" s="14"/>
      <c r="Z56" s="13"/>
      <c r="AA56" s="13"/>
      <c r="AB56" s="13"/>
      <c r="AC56" s="13"/>
      <c r="AD56" s="13"/>
      <c r="AE56" s="13"/>
      <c r="AF56" s="13"/>
      <c r="AG56" s="13"/>
      <c r="AH56" s="13"/>
      <c r="AI56" s="13"/>
      <c r="AJ56" s="13"/>
      <c r="AK56" s="13"/>
      <c r="AL56" s="13"/>
      <c r="AM56" s="13"/>
      <c r="AN56" s="13"/>
      <c r="AO56" s="13"/>
      <c r="AP56" s="13"/>
      <c r="AQ56" s="13"/>
      <c r="AR56" s="13"/>
      <c r="AS56" s="13"/>
      <c r="AT56" s="13"/>
      <c r="AU56" s="13"/>
      <c r="AV56" s="13"/>
      <c r="AW56" s="13"/>
      <c r="AX56" s="13"/>
      <c r="AY56" s="13"/>
      <c r="AZ56" s="13"/>
      <c r="BA56" s="13"/>
      <c r="BB56" s="13"/>
      <c r="BC56" s="13"/>
      <c r="BD56" s="13"/>
      <c r="BE56" s="13"/>
      <c r="BF56" s="13"/>
      <c r="BG56" s="13"/>
      <c r="BH56" s="13"/>
      <c r="BI56" s="13"/>
      <c r="BJ56" s="13"/>
      <c r="BK56" s="13"/>
      <c r="BL56" s="13"/>
      <c r="BM56" s="13"/>
      <c r="BN56" s="13"/>
      <c r="BO56" s="13"/>
      <c r="BP56" s="13"/>
      <c r="BQ56" s="13"/>
      <c r="BR56" s="13"/>
      <c r="BS56" s="13"/>
      <c r="BT56" s="13"/>
      <c r="BU56" s="13"/>
      <c r="BV56" s="13"/>
      <c r="BW56" s="13"/>
      <c r="BX56" s="13"/>
      <c r="BY56" s="13"/>
      <c r="BZ56" s="13"/>
      <c r="CA56" s="13"/>
      <c r="CB56" s="13"/>
      <c r="CC56" s="13"/>
      <c r="CD56" s="13"/>
      <c r="CE56" s="13"/>
      <c r="CF56" s="13"/>
      <c r="CG56" s="13"/>
      <c r="CH56" s="13"/>
      <c r="CI56" s="13"/>
      <c r="CJ56" s="13"/>
      <c r="CK56" s="13"/>
      <c r="CL56" s="13"/>
      <c r="CM56" s="13"/>
      <c r="CN56" s="13"/>
      <c r="CO56" s="13"/>
      <c r="CP56" s="13"/>
      <c r="CQ56" s="13"/>
      <c r="CR56" s="13"/>
      <c r="CS56" s="13"/>
      <c r="CT56" s="13"/>
      <c r="CU56" s="13"/>
      <c r="CV56" s="13"/>
      <c r="CW56" s="13"/>
      <c r="CX56" s="13"/>
      <c r="CY56" s="13"/>
      <c r="CZ56" s="13"/>
      <c r="DA56" s="13"/>
      <c r="DB56" s="13"/>
      <c r="DC56" s="13"/>
      <c r="DD56" s="13"/>
      <c r="DE56" s="13"/>
      <c r="DF56" s="13"/>
      <c r="DG56" s="13"/>
      <c r="DH56" s="13"/>
      <c r="DI56" s="13"/>
      <c r="DJ56" s="13"/>
      <c r="DK56" s="13"/>
      <c r="DL56" s="13"/>
      <c r="DM56" s="13"/>
      <c r="DN56" s="13"/>
      <c r="DO56" s="13"/>
      <c r="DP56" s="13"/>
      <c r="DQ56" s="13"/>
      <c r="DR56" s="13"/>
      <c r="DS56" s="13"/>
      <c r="DT56" s="13"/>
      <c r="DU56" s="13"/>
      <c r="DV56" s="13"/>
      <c r="DW56" s="13"/>
      <c r="DX56" s="13"/>
      <c r="DY56" s="13"/>
      <c r="DZ56" s="13"/>
      <c r="EA56" s="13"/>
      <c r="EB56" s="13"/>
      <c r="EC56" s="13"/>
      <c r="ED56" s="13"/>
      <c r="EE56" s="13"/>
      <c r="EF56" s="13"/>
      <c r="EG56" s="13"/>
      <c r="EH56" s="13"/>
      <c r="EI56" s="13"/>
      <c r="EJ56" s="13"/>
      <c r="EK56" s="13"/>
      <c r="EL56" s="13"/>
      <c r="EM56" s="13"/>
      <c r="EN56" s="13"/>
      <c r="EO56" s="13"/>
      <c r="EP56" s="13"/>
      <c r="EQ56" s="13"/>
      <c r="ER56" s="13"/>
      <c r="ES56" s="13"/>
      <c r="ET56" s="13"/>
      <c r="EU56" s="13"/>
      <c r="EV56" s="13"/>
      <c r="EW56" s="13"/>
    </row>
    <row r="57" spans="1:153" s="10" customFormat="1" ht="65.099999999999994" customHeight="1" outlineLevel="1" thickBot="1" x14ac:dyDescent="0.25">
      <c r="B57" s="124" t="s">
        <v>14</v>
      </c>
      <c r="C57" s="123" t="s">
        <v>15</v>
      </c>
      <c r="D57" s="122" t="s">
        <v>150</v>
      </c>
      <c r="E57" s="121" t="s">
        <v>149</v>
      </c>
      <c r="F57" s="121" t="s">
        <v>148</v>
      </c>
      <c r="G57" s="120" t="s">
        <v>147</v>
      </c>
      <c r="H57" s="119" t="s">
        <v>16</v>
      </c>
      <c r="I57" s="118" t="s">
        <v>17</v>
      </c>
      <c r="J57" s="117" t="s">
        <v>146</v>
      </c>
      <c r="K57" s="104"/>
      <c r="L57" s="116" t="s">
        <v>145</v>
      </c>
      <c r="M57" s="115" t="s">
        <v>144</v>
      </c>
      <c r="N57" s="115" t="s">
        <v>143</v>
      </c>
      <c r="O57" s="114" t="s">
        <v>142</v>
      </c>
      <c r="P57" s="114" t="s">
        <v>141</v>
      </c>
      <c r="Q57" s="113" t="s">
        <v>140</v>
      </c>
      <c r="R57" s="112" t="s">
        <v>139</v>
      </c>
      <c r="S57" s="111" t="s">
        <v>138</v>
      </c>
      <c r="T57" s="104"/>
      <c r="U57" s="102"/>
      <c r="V57" s="102"/>
      <c r="W57" s="102"/>
      <c r="X57" s="110" t="s">
        <v>14</v>
      </c>
      <c r="Y57" s="109" t="s">
        <v>15</v>
      </c>
      <c r="Z57" s="623" t="s">
        <v>137</v>
      </c>
      <c r="AA57" s="624"/>
      <c r="AB57" s="624"/>
      <c r="AC57" s="624"/>
      <c r="AD57" s="624"/>
      <c r="AE57" s="625"/>
      <c r="AF57" s="108" t="s">
        <v>136</v>
      </c>
      <c r="AG57" s="623" t="s">
        <v>135</v>
      </c>
      <c r="AH57" s="624"/>
      <c r="AI57" s="624"/>
      <c r="AJ57" s="624"/>
      <c r="AK57" s="624"/>
      <c r="AL57" s="625"/>
      <c r="AM57" s="107" t="s">
        <v>134</v>
      </c>
      <c r="AN57" s="106" t="s">
        <v>133</v>
      </c>
      <c r="AO57" s="14"/>
      <c r="AP57" s="14"/>
      <c r="AQ57" s="14"/>
      <c r="AR57" s="14"/>
      <c r="AS57" s="105"/>
      <c r="AT57" s="14"/>
      <c r="AU57" s="14"/>
      <c r="AV57" s="14"/>
      <c r="AW57" s="14"/>
      <c r="AX57" s="14"/>
      <c r="AY57" s="14"/>
      <c r="AZ57" s="105"/>
      <c r="BA57" s="14"/>
      <c r="BB57" s="14"/>
      <c r="BC57" s="14"/>
      <c r="BD57" s="14"/>
      <c r="BE57" s="14"/>
      <c r="BF57" s="14"/>
      <c r="BG57" s="14"/>
      <c r="BH57" s="105"/>
      <c r="BI57" s="14"/>
      <c r="BJ57" s="14"/>
      <c r="BK57" s="14"/>
      <c r="BL57" s="14"/>
      <c r="BM57" s="14"/>
      <c r="BN57" s="14"/>
      <c r="BO57" s="14"/>
      <c r="BP57" s="102"/>
      <c r="BQ57" s="104"/>
      <c r="BR57" s="104"/>
      <c r="BS57" s="102"/>
      <c r="BT57" s="102"/>
      <c r="BU57" s="102"/>
      <c r="BV57" s="102"/>
      <c r="BW57" s="104"/>
      <c r="BX57" s="104"/>
      <c r="BY57" s="102"/>
      <c r="BZ57" s="102"/>
      <c r="CA57" s="102"/>
      <c r="CB57" s="102"/>
      <c r="CC57" s="103"/>
      <c r="CD57" s="102"/>
      <c r="CE57" s="102"/>
      <c r="CF57" s="102"/>
      <c r="CG57" s="14"/>
      <c r="CH57" s="14"/>
      <c r="CI57" s="14"/>
      <c r="CJ57" s="14"/>
      <c r="CK57" s="14"/>
      <c r="CL57" s="14"/>
      <c r="CM57" s="14"/>
      <c r="CN57" s="14"/>
      <c r="CO57" s="14"/>
      <c r="CP57" s="14"/>
      <c r="CQ57" s="14"/>
      <c r="CR57" s="14"/>
      <c r="CS57" s="14"/>
      <c r="CT57" s="14"/>
      <c r="CU57" s="14"/>
      <c r="CV57" s="14"/>
      <c r="CW57" s="14"/>
      <c r="CX57" s="14"/>
      <c r="CY57" s="14"/>
      <c r="CZ57" s="14"/>
      <c r="DA57" s="14"/>
      <c r="DB57" s="14"/>
      <c r="DC57" s="14"/>
      <c r="DD57" s="14"/>
      <c r="DE57" s="14"/>
      <c r="DF57" s="14"/>
      <c r="DG57" s="14"/>
      <c r="DH57" s="14"/>
      <c r="DI57" s="14"/>
      <c r="DJ57" s="14"/>
      <c r="DK57" s="14"/>
      <c r="DL57" s="14"/>
      <c r="DM57" s="14"/>
      <c r="DN57" s="14"/>
      <c r="DO57" s="14"/>
      <c r="DP57" s="14"/>
      <c r="DQ57" s="14"/>
      <c r="DR57" s="14"/>
      <c r="DS57" s="14"/>
      <c r="DT57" s="14"/>
      <c r="DU57" s="14"/>
      <c r="DV57" s="14"/>
      <c r="DW57" s="14"/>
      <c r="DX57" s="14"/>
      <c r="DY57" s="14"/>
      <c r="DZ57" s="14"/>
      <c r="EA57" s="14"/>
      <c r="EB57" s="14"/>
      <c r="EC57" s="14"/>
      <c r="ED57" s="14"/>
      <c r="EE57" s="14"/>
      <c r="EF57" s="14"/>
      <c r="EG57" s="14"/>
      <c r="EH57" s="14"/>
      <c r="EI57" s="14"/>
      <c r="EJ57" s="14"/>
      <c r="EK57" s="14"/>
      <c r="EL57" s="14"/>
      <c r="EM57" s="14"/>
      <c r="EN57" s="14"/>
      <c r="EO57" s="14"/>
      <c r="EP57" s="14"/>
      <c r="EQ57" s="14"/>
      <c r="ER57" s="14"/>
      <c r="ES57" s="14"/>
      <c r="ET57" s="14"/>
      <c r="EU57" s="14"/>
      <c r="EV57" s="14"/>
      <c r="EW57" s="14"/>
    </row>
    <row r="58" spans="1:153" s="10" customFormat="1" ht="12.75" customHeight="1" outlineLevel="1" x14ac:dyDescent="0.2">
      <c r="A58" s="101"/>
      <c r="B58" s="100"/>
      <c r="C58" s="99"/>
      <c r="D58" s="98"/>
      <c r="E58" s="96"/>
      <c r="F58" s="97"/>
      <c r="G58" s="96">
        <f t="shared" ref="G58:G68" si="67">ROUND(E58*F58,2)</f>
        <v>0</v>
      </c>
      <c r="H58" s="95"/>
      <c r="I58" s="94"/>
      <c r="J58" s="72" t="str">
        <f t="shared" ref="J58:J68" si="68">IF(OR(G58="",G58=0),"",
IF(F58&gt;100%,"Fehler",
ROUND(1664/39.8*IF(E58&lt;39.8,E58*F58,G58)/365*
IF(OR(AND(DATEDIF(H58,I58,"M")=11,AF58=366),AND(W58=1,AF58=366)),365,AF58),2)))</f>
        <v/>
      </c>
      <c r="K58" s="53" t="str">
        <f t="shared" ref="K58:K68" si="69">IF(AND(H58="",I58=""),"",IF(OR(H58&lt;$E$13,H58&gt;$F$13,I58&lt;H58,I58&lt;$E$13,I58&gt;$F$13),"!!!",""))</f>
        <v/>
      </c>
      <c r="L58" s="92"/>
      <c r="M58" s="91"/>
      <c r="N58" s="70">
        <f t="shared" ref="N58:N68" si="70">L58*12+M58</f>
        <v>0</v>
      </c>
      <c r="O58" s="90" t="str">
        <f>IF(OR(D58="",D58="Honorar"),"",IF(VLOOKUP(D58,Durchschnittssätze!$A$5:$Q$48,5,FALSE)&lt;0,"entfällt für",IF(N58=0,"",ROUND((VLOOKUP(D58,Durchschnittssätze!$A$5:$Q$48,5,FALSE)/39.8*E58),2))))</f>
        <v/>
      </c>
      <c r="P58" s="90" t="str">
        <f>IF(OR(D58="",D58="Honorar"),"",IF(VLOOKUP(D58,Durchschnittssätze!$A$5:$Q$48,9,FALSE)&lt;0,"Beamte",IF(N58=0,"",ROUND((VLOOKUP(D58,Durchschnittssätze!$A$5:$Q$48,9,FALSE)/39.8*E58),2))))</f>
        <v/>
      </c>
      <c r="Q58" s="68" t="str">
        <f>IF(D58="Honorar",N58,IF(P58="Beamte",VLOOKUP(D58,Durchschnittssätze!$A$5:$Q$48,17,FALSE),IF(N58&lt;O58,"keine",ROUND(IF(AND(N58&gt;=O58,N58&lt;P58),VLOOKUP(D58,Durchschnittssätze!$A$5:$Q$48,13,FALSE),VLOOKUP(D58,Durchschnittssätze!$A$5:$Q$48,17,FALSE)),2))))</f>
        <v>keine</v>
      </c>
      <c r="R58" s="88" t="str">
        <f t="shared" ref="R58:R68" si="71">IF(D58="Honorar","",IF(P58="Beamte",D58,IF(N58&lt;O58,"Förderung",IF(AND(N58&gt;O58,N58&lt;P58),"Std.Satz 1","Std.Satz 2"))))</f>
        <v>Förderung</v>
      </c>
      <c r="S58" s="87">
        <f t="shared" ref="S58:S68" si="72">IF(OR(P58="Beamte",D58="Honorar"),ROUND(Q58*J58,2),IF(OR(N58&lt;O58,N58=0,G58=0),0,ROUND(Q58*J58,2)))</f>
        <v>0</v>
      </c>
      <c r="T58" s="17"/>
      <c r="U58" s="21"/>
      <c r="V58" s="18"/>
      <c r="W58" s="46">
        <f t="shared" ref="W58:W68" si="73">YEAR(I58)-YEAR(H58)+1</f>
        <v>1</v>
      </c>
      <c r="X58" s="45">
        <f t="shared" ref="X58:X68" si="74">B58</f>
        <v>0</v>
      </c>
      <c r="Y58" s="44">
        <f t="shared" ref="Y58:Y68" si="75">C58</f>
        <v>0</v>
      </c>
      <c r="Z58" s="43">
        <f t="shared" ref="Z58:Z68" si="76">IF(YEAR(H58)=$Z$9,$Z$9,"")</f>
        <v>1900</v>
      </c>
      <c r="AA58" s="42" t="str">
        <f t="shared" ref="AA58:AA68" si="77">IF(AND(Z58&lt;&gt;"",$W58&gt;1),Z58+1,IF(YEAR(H58)=$AA$9,$AA$9,""))</f>
        <v/>
      </c>
      <c r="AB58" s="41" t="str">
        <f t="shared" ref="AB58:AB68" si="78">IF(AND(OR(AA58&lt;&gt;"",YEAR(H58)=$AB$9),COUNT(Z58:AA58)&lt;W58),$AB$9,"")</f>
        <v/>
      </c>
      <c r="AC58" s="40" t="str">
        <f t="shared" ref="AC58:AC68" si="79">IF(AND(OR(AB58&lt;&gt;"",YEAR(H58)=$AC$9),COUNT(Z58:AB58)&lt;W58),$AC$9,"")</f>
        <v/>
      </c>
      <c r="AD58" s="39" t="str">
        <f t="shared" ref="AD58:AD68" si="80">IF(AND(OR(AC58&lt;&gt;"",YEAR(H58)=$AD$9),COUNT(Z58:AC58)&lt;W58),$AD$9,"")</f>
        <v/>
      </c>
      <c r="AE58" s="38" t="str">
        <f t="shared" ref="AE58:AE68" si="81">IF(AND(OR(AC58&lt;&gt;"",YEAR(H58)=$AD$9),COUNT(Z58:AD58)&lt;W58),$AE$9,"")</f>
        <v/>
      </c>
      <c r="AF58" s="37">
        <f t="shared" ref="AF58:AF68" si="82">SUM(AG58:AL58)</f>
        <v>1</v>
      </c>
      <c r="AG58" s="86">
        <f t="shared" ref="AG58:AG68" si="83">IF(Z58="","",MIN(365,
IF(YEAR(H58)=YEAR(I58),DATEDIF(H58,I58,"D")+1,
DATEDIF(H58,VLOOKUP(YEAR(H58),$AM$11:$AN$20,2,FALSE),"D")+1)))</f>
        <v>1</v>
      </c>
      <c r="AH58" s="85" t="str">
        <f t="shared" ref="AH58:AH68" si="84">IF(AA58="","",MIN(365,
IF(AND(YEAR($H58)=YEAR($I58),AA58=YEAR($H58)),DATEDIF($H58,$I58,"D")+1,
IF(AB58&lt;&gt;"",DATEDIF(MAX(VLOOKUP(AA58,$AM$11:$AP$20,3,FALSE),$H58),VLOOKUP(AA58,$AM$11:$AP$20,2,FALSE),"D")+1,
VLOOKUP(AA58,$AM$11:$AP$20,4,FALSE)-DATEDIF($I58,VLOOKUP(YEAR($I58),$AM$11:$AN$20,2,FALSE),"D")))))</f>
        <v/>
      </c>
      <c r="AI58" s="84" t="str">
        <f t="shared" ref="AI58:AI68" si="85">IF(AB58="","",MIN(365,
IF(AND(YEAR($H58)=YEAR($I58),AB58=YEAR($H58)),DATEDIF($H58,$I58,"D")+1,
IF(AC58&lt;&gt;"",DATEDIF(MAX(VLOOKUP(AB58,$AM$11:$AP$20,3,FALSE),$H58),VLOOKUP(AB58,$AM$11:$AP$20,2,FALSE),"D")+1,
VLOOKUP(AB58,$AM$11:$AP$20,4,FALSE)-DATEDIF($I58,VLOOKUP(YEAR($I58),$AM$11:$AN$20,2,FALSE),"D")))))</f>
        <v/>
      </c>
      <c r="AJ58" s="83" t="str">
        <f t="shared" ref="AJ58:AJ68" si="86">IF(AC58="","",MIN(365,
IF(AND(YEAR($H58)=YEAR($I58),AC58=YEAR($H58)),DATEDIF($H58,$I58,"D")+1,
IF(AD58&lt;&gt;"",DATEDIF(MAX(VLOOKUP(AC58,$AM$11:$AP$20,3,FALSE),$H58),VLOOKUP(AC58,$AM$11:$AP$20,2,FALSE),"D")+1,
VLOOKUP(AC58,$AM$11:$AP$20,4,FALSE)-DATEDIF($I58,VLOOKUP(YEAR($I58),$AM$11:$AN$20,2,FALSE),"D")))))</f>
        <v/>
      </c>
      <c r="AK58" s="82" t="str">
        <f t="shared" ref="AK58:AK68" si="87">IF(AD58="","",MIN(365,
IF(AND(YEAR($H58)=YEAR($I58),AD58=YEAR($H58)),DATEDIF($H58,$I58,"D")+1,
IF(AE58&lt;&gt;"",DATEDIF(MAX(VLOOKUP(AD58,$AM$11:$AP$20,3,FALSE),$H58),VLOOKUP(AD58,$AM$11:$AP$20,2,FALSE),"D")+1,
VLOOKUP(AD58,$AM$11:$AP$20,4,FALSE)-DATEDIF($I58,VLOOKUP(YEAR($I58),$AM$11:$AN$20,2,FALSE),"D")))))</f>
        <v/>
      </c>
      <c r="AL58" s="81" t="str">
        <f t="shared" ref="AL58:AL68" si="88">IF(AE58="","",MIN(365,
IF(AND(YEAR($H58)=YEAR($I58),AE58=YEAR($H58)),DATEDIF($H58,$I58,"D")+1,
VLOOKUP(AE58,$AM$11:$AP$20,4,FALSE)-DATEDIF($I58,VLOOKUP(YEAR($I58),$AM$11:$AN$20,2,FALSE),"D"))))</f>
        <v/>
      </c>
      <c r="AM58" s="30">
        <f t="shared" ref="AM58:AM68" si="89">IF(AND(D58&lt;&gt;$D$13,D58&lt;&gt;"",D58&lt;&gt;"Honorar"),1,0)</f>
        <v>0</v>
      </c>
      <c r="AN58" s="29" t="str">
        <f t="shared" ref="AN58:AN68" si="90">IF(D58="Honorar",S58,"")</f>
        <v/>
      </c>
      <c r="AO58" s="2"/>
      <c r="AP58" s="63"/>
      <c r="AQ58" s="63"/>
      <c r="AR58" s="62"/>
      <c r="AS58" s="14"/>
      <c r="AT58" s="18"/>
      <c r="AU58" s="18"/>
      <c r="AV58" s="18"/>
      <c r="AW58" s="18"/>
      <c r="AX58" s="18"/>
      <c r="AY58" s="18"/>
      <c r="AZ58" s="14"/>
      <c r="BA58" s="18"/>
      <c r="BB58" s="18"/>
      <c r="BC58" s="18"/>
      <c r="BD58" s="18"/>
      <c r="BE58" s="18"/>
      <c r="BF58" s="18"/>
      <c r="BG58" s="14"/>
      <c r="BH58" s="14"/>
      <c r="BI58" s="18"/>
      <c r="BJ58" s="18"/>
      <c r="BK58" s="18"/>
      <c r="BL58" s="18"/>
      <c r="BM58" s="18"/>
      <c r="BN58" s="18"/>
      <c r="BO58" s="14"/>
      <c r="BP58" s="15"/>
      <c r="BQ58" s="17"/>
      <c r="BR58" s="17"/>
      <c r="BS58" s="17"/>
      <c r="BT58" s="17"/>
      <c r="BU58" s="17"/>
      <c r="BV58" s="17"/>
      <c r="BW58" s="17"/>
      <c r="BX58" s="17"/>
      <c r="BY58" s="17"/>
      <c r="BZ58" s="17"/>
      <c r="CA58" s="17"/>
      <c r="CB58" s="17"/>
      <c r="CC58" s="17"/>
      <c r="CD58" s="17"/>
      <c r="CE58" s="17"/>
      <c r="CF58" s="17"/>
      <c r="CG58" s="17"/>
      <c r="CH58" s="16"/>
      <c r="CI58" s="14"/>
      <c r="CJ58" s="15"/>
      <c r="CK58" s="14"/>
      <c r="CL58" s="14"/>
      <c r="CM58" s="14"/>
      <c r="CN58" s="14"/>
      <c r="CO58" s="14"/>
      <c r="CP58" s="14"/>
      <c r="CQ58" s="14"/>
      <c r="CR58" s="14"/>
      <c r="CS58" s="14"/>
      <c r="CT58" s="14"/>
      <c r="CU58" s="14"/>
      <c r="CV58" s="14"/>
      <c r="CW58" s="14"/>
      <c r="CX58" s="14"/>
      <c r="CY58" s="14"/>
      <c r="CZ58" s="14"/>
      <c r="DA58" s="14"/>
      <c r="DB58" s="14"/>
      <c r="DC58" s="14"/>
      <c r="DD58" s="14"/>
      <c r="DE58" s="14"/>
      <c r="DF58" s="14"/>
      <c r="DG58" s="14"/>
      <c r="DH58" s="14"/>
      <c r="DI58" s="14"/>
      <c r="DJ58" s="14"/>
      <c r="DK58" s="14"/>
      <c r="DL58" s="14"/>
      <c r="DM58" s="14"/>
      <c r="DN58" s="14"/>
      <c r="DO58" s="14"/>
      <c r="DP58" s="14"/>
      <c r="DQ58" s="14"/>
      <c r="DR58" s="14"/>
      <c r="DS58" s="14"/>
      <c r="DT58" s="14"/>
      <c r="DU58" s="14"/>
      <c r="DV58" s="14"/>
      <c r="DW58" s="14"/>
      <c r="DX58" s="14"/>
      <c r="DY58" s="14"/>
      <c r="DZ58" s="14"/>
      <c r="EA58" s="14"/>
      <c r="EB58" s="14"/>
      <c r="EC58" s="14"/>
      <c r="ED58" s="14"/>
      <c r="EE58" s="14"/>
      <c r="EF58" s="14"/>
      <c r="EG58" s="14"/>
      <c r="EH58" s="14"/>
      <c r="EI58" s="14"/>
      <c r="EJ58" s="14"/>
      <c r="EK58" s="14"/>
      <c r="EL58" s="14"/>
      <c r="EM58" s="14"/>
      <c r="EN58" s="14"/>
      <c r="EO58" s="14"/>
      <c r="EP58" s="14"/>
      <c r="EQ58" s="14"/>
      <c r="ER58" s="14"/>
      <c r="ES58" s="14"/>
      <c r="ET58" s="14"/>
      <c r="EU58" s="14"/>
      <c r="EV58" s="14"/>
      <c r="EW58" s="14"/>
    </row>
    <row r="59" spans="1:153" s="6" customFormat="1" ht="12.75" customHeight="1" outlineLevel="1" x14ac:dyDescent="0.2">
      <c r="A59" s="28"/>
      <c r="B59" s="79"/>
      <c r="C59" s="80"/>
      <c r="D59" s="77"/>
      <c r="E59" s="75"/>
      <c r="F59" s="76"/>
      <c r="G59" s="75">
        <f t="shared" si="67"/>
        <v>0</v>
      </c>
      <c r="H59" s="74"/>
      <c r="I59" s="73"/>
      <c r="J59" s="72" t="str">
        <f t="shared" si="68"/>
        <v/>
      </c>
      <c r="K59" s="53" t="str">
        <f t="shared" si="69"/>
        <v/>
      </c>
      <c r="L59" s="71"/>
      <c r="M59" s="70"/>
      <c r="N59" s="70">
        <f t="shared" si="70"/>
        <v>0</v>
      </c>
      <c r="O59" s="69" t="str">
        <f>IF(OR(D59="",D59="Honorar"),"",IF(VLOOKUP(D59,Durchschnittssätze!$A$5:$Q$48,5,FALSE)&lt;0,"entfällt für",IF(N59=0,"",ROUND((VLOOKUP(D59,Durchschnittssätze!$A$5:$Q$48,5,FALSE)/39.8*E59),2))))</f>
        <v/>
      </c>
      <c r="P59" s="69" t="str">
        <f>IF(OR(D59="",D59="Honorar"),"",IF(VLOOKUP(D59,Durchschnittssätze!$A$5:$Q$48,9,FALSE)&lt;0,"Beamte",IF(N59=0,"",ROUND((VLOOKUP(D59,Durchschnittssätze!$A$5:$Q$48,9,FALSE)/39.8*E59),2))))</f>
        <v/>
      </c>
      <c r="Q59" s="68" t="str">
        <f>IF(D59="Honorar",N59,IF(P59="Beamte",VLOOKUP(D59,Durchschnittssätze!$A$5:$Q$48,17,FALSE),IF(N59&lt;O59,"keine",ROUND(IF(AND(N59&gt;=O59,N59&lt;P59),VLOOKUP(D59,Durchschnittssätze!$A$5:$Q$48,13,FALSE),VLOOKUP(D59,Durchschnittssätze!$A$5:$Q$48,17,FALSE)),2))))</f>
        <v>keine</v>
      </c>
      <c r="R59" s="67" t="str">
        <f t="shared" si="71"/>
        <v>Förderung</v>
      </c>
      <c r="S59" s="66">
        <f t="shared" si="72"/>
        <v>0</v>
      </c>
      <c r="T59" s="17"/>
      <c r="U59" s="21"/>
      <c r="V59" s="18"/>
      <c r="W59" s="46">
        <f t="shared" si="73"/>
        <v>1</v>
      </c>
      <c r="X59" s="45">
        <f t="shared" si="74"/>
        <v>0</v>
      </c>
      <c r="Y59" s="44">
        <f t="shared" si="75"/>
        <v>0</v>
      </c>
      <c r="Z59" s="43">
        <f t="shared" si="76"/>
        <v>1900</v>
      </c>
      <c r="AA59" s="42" t="str">
        <f t="shared" si="77"/>
        <v/>
      </c>
      <c r="AB59" s="41" t="str">
        <f t="shared" si="78"/>
        <v/>
      </c>
      <c r="AC59" s="40" t="str">
        <f t="shared" si="79"/>
        <v/>
      </c>
      <c r="AD59" s="39" t="str">
        <f t="shared" si="80"/>
        <v/>
      </c>
      <c r="AE59" s="38" t="str">
        <f t="shared" si="81"/>
        <v/>
      </c>
      <c r="AF59" s="37">
        <f t="shared" si="82"/>
        <v>1</v>
      </c>
      <c r="AG59" s="43">
        <f t="shared" si="83"/>
        <v>1</v>
      </c>
      <c r="AH59" s="42" t="str">
        <f t="shared" si="84"/>
        <v/>
      </c>
      <c r="AI59" s="41" t="str">
        <f t="shared" si="85"/>
        <v/>
      </c>
      <c r="AJ59" s="40" t="str">
        <f t="shared" si="86"/>
        <v/>
      </c>
      <c r="AK59" s="65" t="str">
        <f t="shared" si="87"/>
        <v/>
      </c>
      <c r="AL59" s="64" t="str">
        <f t="shared" si="88"/>
        <v/>
      </c>
      <c r="AM59" s="30">
        <f t="shared" si="89"/>
        <v>0</v>
      </c>
      <c r="AN59" s="29" t="str">
        <f t="shared" si="90"/>
        <v/>
      </c>
      <c r="AO59" s="2"/>
      <c r="AP59" s="63"/>
      <c r="AQ59" s="63"/>
      <c r="AR59" s="62"/>
      <c r="AS59" s="14"/>
      <c r="AT59" s="18"/>
      <c r="AU59" s="18"/>
      <c r="AV59" s="18"/>
      <c r="AW59" s="18"/>
      <c r="AX59" s="18"/>
      <c r="AY59" s="18"/>
      <c r="AZ59" s="14"/>
      <c r="BA59" s="18"/>
      <c r="BB59" s="18"/>
      <c r="BC59" s="18"/>
      <c r="BD59" s="18"/>
      <c r="BE59" s="18"/>
      <c r="BF59" s="18"/>
      <c r="BG59" s="14"/>
      <c r="BH59" s="14"/>
      <c r="BI59" s="18"/>
      <c r="BJ59" s="18"/>
      <c r="BK59" s="18"/>
      <c r="BL59" s="18"/>
      <c r="BM59" s="18"/>
      <c r="BN59" s="18"/>
      <c r="BO59" s="13"/>
      <c r="BP59" s="15"/>
      <c r="BQ59" s="17"/>
      <c r="BR59" s="17"/>
      <c r="BS59" s="17"/>
      <c r="BT59" s="17"/>
      <c r="BU59" s="17"/>
      <c r="BV59" s="17"/>
      <c r="BW59" s="17"/>
      <c r="BX59" s="17"/>
      <c r="BY59" s="17"/>
      <c r="BZ59" s="17"/>
      <c r="CA59" s="17"/>
      <c r="CB59" s="17"/>
      <c r="CC59" s="17"/>
      <c r="CD59" s="17"/>
      <c r="CE59" s="17"/>
      <c r="CF59" s="17"/>
      <c r="CG59" s="17"/>
      <c r="CH59" s="16"/>
      <c r="CI59" s="14"/>
      <c r="CJ59" s="15"/>
      <c r="CK59" s="14"/>
      <c r="CL59" s="14"/>
      <c r="CM59" s="13"/>
      <c r="CN59" s="13"/>
      <c r="CO59" s="13"/>
      <c r="CP59" s="13"/>
      <c r="CQ59" s="13"/>
      <c r="CR59" s="13"/>
      <c r="CS59" s="13"/>
      <c r="CT59" s="13"/>
      <c r="CU59" s="13"/>
      <c r="CV59" s="13"/>
      <c r="CW59" s="13"/>
      <c r="CX59" s="13"/>
      <c r="CY59" s="13"/>
      <c r="CZ59" s="13"/>
      <c r="DA59" s="13"/>
      <c r="DB59" s="13"/>
      <c r="DC59" s="13"/>
      <c r="DD59" s="13"/>
      <c r="DE59" s="13"/>
      <c r="DF59" s="13"/>
      <c r="DG59" s="13"/>
      <c r="DH59" s="13"/>
      <c r="DI59" s="13"/>
      <c r="DJ59" s="13"/>
      <c r="DK59" s="13"/>
      <c r="DL59" s="13"/>
      <c r="DM59" s="13"/>
      <c r="DN59" s="13"/>
      <c r="DO59" s="13"/>
      <c r="DP59" s="13"/>
      <c r="DQ59" s="13"/>
      <c r="DR59" s="13"/>
      <c r="DS59" s="13"/>
      <c r="DT59" s="13"/>
      <c r="DU59" s="13"/>
      <c r="DV59" s="13"/>
      <c r="DW59" s="13"/>
      <c r="DX59" s="13"/>
      <c r="DY59" s="13"/>
      <c r="DZ59" s="13"/>
      <c r="EA59" s="13"/>
      <c r="EB59" s="13"/>
      <c r="EC59" s="13"/>
      <c r="ED59" s="13"/>
      <c r="EE59" s="13"/>
      <c r="EF59" s="13"/>
      <c r="EG59" s="13"/>
      <c r="EH59" s="13"/>
      <c r="EI59" s="13"/>
      <c r="EJ59" s="13"/>
      <c r="EK59" s="13"/>
      <c r="EL59" s="13"/>
      <c r="EM59" s="13"/>
      <c r="EN59" s="13"/>
      <c r="EO59" s="13"/>
      <c r="EP59" s="13"/>
      <c r="EQ59" s="13"/>
      <c r="ER59" s="13"/>
      <c r="ES59" s="13"/>
      <c r="ET59" s="13"/>
      <c r="EU59" s="13"/>
      <c r="EV59" s="13"/>
      <c r="EW59" s="13"/>
    </row>
    <row r="60" spans="1:153" s="6" customFormat="1" ht="12.75" customHeight="1" outlineLevel="1" x14ac:dyDescent="0.2">
      <c r="A60" s="28"/>
      <c r="B60" s="79"/>
      <c r="C60" s="80"/>
      <c r="D60" s="77"/>
      <c r="E60" s="75"/>
      <c r="F60" s="76"/>
      <c r="G60" s="75">
        <f t="shared" si="67"/>
        <v>0</v>
      </c>
      <c r="H60" s="74"/>
      <c r="I60" s="73"/>
      <c r="J60" s="72" t="str">
        <f t="shared" si="68"/>
        <v/>
      </c>
      <c r="K60" s="53" t="str">
        <f t="shared" si="69"/>
        <v/>
      </c>
      <c r="L60" s="71"/>
      <c r="M60" s="70"/>
      <c r="N60" s="70">
        <f t="shared" si="70"/>
        <v>0</v>
      </c>
      <c r="O60" s="69" t="str">
        <f>IF(OR(D60="",D60="Honorar"),"",IF(VLOOKUP(D60,Durchschnittssätze!$A$5:$Q$48,5,FALSE)&lt;0,"entfällt für",IF(N60=0,"",ROUND((VLOOKUP(D60,Durchschnittssätze!$A$5:$Q$48,5,FALSE)/39.8*E60),2))))</f>
        <v/>
      </c>
      <c r="P60" s="69" t="str">
        <f>IF(OR(D60="",D60="Honorar"),"",IF(VLOOKUP(D60,Durchschnittssätze!$A$5:$Q$48,9,FALSE)&lt;0,"Beamte",IF(N60=0,"",ROUND((VLOOKUP(D60,Durchschnittssätze!$A$5:$Q$48,9,FALSE)/39.8*E60),2))))</f>
        <v/>
      </c>
      <c r="Q60" s="68" t="str">
        <f>IF(D60="Honorar",N60,IF(P60="Beamte",VLOOKUP(D60,Durchschnittssätze!$A$5:$Q$48,17,FALSE),IF(N60&lt;O60,"keine",ROUND(IF(AND(N60&gt;=O60,N60&lt;P60),VLOOKUP(D60,Durchschnittssätze!$A$5:$Q$48,13,FALSE),VLOOKUP(D60,Durchschnittssätze!$A$5:$Q$48,17,FALSE)),2))))</f>
        <v>keine</v>
      </c>
      <c r="R60" s="67" t="str">
        <f t="shared" si="71"/>
        <v>Förderung</v>
      </c>
      <c r="S60" s="66">
        <f t="shared" si="72"/>
        <v>0</v>
      </c>
      <c r="T60" s="17"/>
      <c r="U60" s="21"/>
      <c r="V60" s="18"/>
      <c r="W60" s="46">
        <f t="shared" si="73"/>
        <v>1</v>
      </c>
      <c r="X60" s="45">
        <f t="shared" si="74"/>
        <v>0</v>
      </c>
      <c r="Y60" s="44">
        <f t="shared" si="75"/>
        <v>0</v>
      </c>
      <c r="Z60" s="43">
        <f t="shared" si="76"/>
        <v>1900</v>
      </c>
      <c r="AA60" s="42" t="str">
        <f t="shared" si="77"/>
        <v/>
      </c>
      <c r="AB60" s="41" t="str">
        <f t="shared" si="78"/>
        <v/>
      </c>
      <c r="AC60" s="40" t="str">
        <f t="shared" si="79"/>
        <v/>
      </c>
      <c r="AD60" s="39" t="str">
        <f t="shared" si="80"/>
        <v/>
      </c>
      <c r="AE60" s="38" t="str">
        <f t="shared" si="81"/>
        <v/>
      </c>
      <c r="AF60" s="37">
        <f t="shared" si="82"/>
        <v>1</v>
      </c>
      <c r="AG60" s="43">
        <f t="shared" si="83"/>
        <v>1</v>
      </c>
      <c r="AH60" s="42" t="str">
        <f t="shared" si="84"/>
        <v/>
      </c>
      <c r="AI60" s="41" t="str">
        <f t="shared" si="85"/>
        <v/>
      </c>
      <c r="AJ60" s="40" t="str">
        <f t="shared" si="86"/>
        <v/>
      </c>
      <c r="AK60" s="65" t="str">
        <f t="shared" si="87"/>
        <v/>
      </c>
      <c r="AL60" s="64" t="str">
        <f t="shared" si="88"/>
        <v/>
      </c>
      <c r="AM60" s="30">
        <f t="shared" si="89"/>
        <v>0</v>
      </c>
      <c r="AN60" s="29" t="str">
        <f t="shared" si="90"/>
        <v/>
      </c>
      <c r="AO60" s="2"/>
      <c r="AP60" s="63"/>
      <c r="AQ60" s="63"/>
      <c r="AR60" s="62"/>
      <c r="AS60" s="14"/>
      <c r="AT60" s="18"/>
      <c r="AU60" s="18"/>
      <c r="AV60" s="18"/>
      <c r="AW60" s="18"/>
      <c r="AX60" s="18"/>
      <c r="AY60" s="18"/>
      <c r="AZ60" s="14"/>
      <c r="BA60" s="18"/>
      <c r="BB60" s="18"/>
      <c r="BC60" s="18"/>
      <c r="BD60" s="18"/>
      <c r="BE60" s="18"/>
      <c r="BF60" s="18"/>
      <c r="BG60" s="14"/>
      <c r="BH60" s="14"/>
      <c r="BI60" s="18"/>
      <c r="BJ60" s="18"/>
      <c r="BK60" s="18"/>
      <c r="BL60" s="18"/>
      <c r="BM60" s="18"/>
      <c r="BN60" s="18"/>
      <c r="BO60" s="13"/>
      <c r="BP60" s="15"/>
      <c r="BQ60" s="17"/>
      <c r="BR60" s="17"/>
      <c r="BS60" s="17"/>
      <c r="BT60" s="17"/>
      <c r="BU60" s="17"/>
      <c r="BV60" s="17"/>
      <c r="BW60" s="17"/>
      <c r="BX60" s="17"/>
      <c r="BY60" s="17"/>
      <c r="BZ60" s="17"/>
      <c r="CA60" s="17"/>
      <c r="CB60" s="17"/>
      <c r="CC60" s="17"/>
      <c r="CD60" s="17"/>
      <c r="CE60" s="17"/>
      <c r="CF60" s="17"/>
      <c r="CG60" s="17"/>
      <c r="CH60" s="16"/>
      <c r="CI60" s="14"/>
      <c r="CJ60" s="15"/>
      <c r="CK60" s="14"/>
      <c r="CL60" s="14"/>
      <c r="CM60" s="13"/>
      <c r="CN60" s="13"/>
      <c r="CO60" s="13"/>
      <c r="CP60" s="13"/>
      <c r="CQ60" s="13"/>
      <c r="CR60" s="13"/>
      <c r="CS60" s="13"/>
      <c r="CT60" s="13"/>
      <c r="CU60" s="13"/>
      <c r="CV60" s="13"/>
      <c r="CW60" s="13"/>
      <c r="CX60" s="13"/>
      <c r="CY60" s="13"/>
      <c r="CZ60" s="13"/>
      <c r="DA60" s="13"/>
      <c r="DB60" s="13"/>
      <c r="DC60" s="13"/>
      <c r="DD60" s="13"/>
      <c r="DE60" s="13"/>
      <c r="DF60" s="13"/>
      <c r="DG60" s="13"/>
      <c r="DH60" s="13"/>
      <c r="DI60" s="13"/>
      <c r="DJ60" s="13"/>
      <c r="DK60" s="13"/>
      <c r="DL60" s="13"/>
      <c r="DM60" s="13"/>
      <c r="DN60" s="13"/>
      <c r="DO60" s="13"/>
      <c r="DP60" s="13"/>
      <c r="DQ60" s="13"/>
      <c r="DR60" s="13"/>
      <c r="DS60" s="13"/>
      <c r="DT60" s="13"/>
      <c r="DU60" s="13"/>
      <c r="DV60" s="13"/>
      <c r="DW60" s="13"/>
      <c r="DX60" s="13"/>
      <c r="DY60" s="13"/>
      <c r="DZ60" s="13"/>
      <c r="EA60" s="13"/>
      <c r="EB60" s="13"/>
      <c r="EC60" s="13"/>
      <c r="ED60" s="13"/>
      <c r="EE60" s="13"/>
      <c r="EF60" s="13"/>
      <c r="EG60" s="13"/>
      <c r="EH60" s="13"/>
      <c r="EI60" s="13"/>
      <c r="EJ60" s="13"/>
      <c r="EK60" s="13"/>
      <c r="EL60" s="13"/>
      <c r="EM60" s="13"/>
      <c r="EN60" s="13"/>
      <c r="EO60" s="13"/>
      <c r="EP60" s="13"/>
      <c r="EQ60" s="13"/>
      <c r="ER60" s="13"/>
      <c r="ES60" s="13"/>
      <c r="ET60" s="13"/>
      <c r="EU60" s="13"/>
      <c r="EV60" s="13"/>
      <c r="EW60" s="13"/>
    </row>
    <row r="61" spans="1:153" s="6" customFormat="1" ht="12.75" customHeight="1" outlineLevel="1" x14ac:dyDescent="0.2">
      <c r="A61" s="28"/>
      <c r="B61" s="79"/>
      <c r="C61" s="78"/>
      <c r="D61" s="77"/>
      <c r="E61" s="75"/>
      <c r="F61" s="76"/>
      <c r="G61" s="75">
        <f t="shared" si="67"/>
        <v>0</v>
      </c>
      <c r="H61" s="74"/>
      <c r="I61" s="73"/>
      <c r="J61" s="72" t="str">
        <f t="shared" si="68"/>
        <v/>
      </c>
      <c r="K61" s="53" t="str">
        <f t="shared" si="69"/>
        <v/>
      </c>
      <c r="L61" s="71"/>
      <c r="M61" s="70"/>
      <c r="N61" s="70">
        <f t="shared" si="70"/>
        <v>0</v>
      </c>
      <c r="O61" s="69" t="str">
        <f>IF(OR(D61="",D61="Honorar"),"",IF(VLOOKUP(D61,Durchschnittssätze!$A$5:$Q$48,5,FALSE)&lt;0,"entfällt für",IF(N61=0,"",ROUND((VLOOKUP(D61,Durchschnittssätze!$A$5:$Q$48,5,FALSE)/39.8*E61),2))))</f>
        <v/>
      </c>
      <c r="P61" s="69" t="str">
        <f>IF(OR(D61="",D61="Honorar"),"",IF(VLOOKUP(D61,Durchschnittssätze!$A$5:$Q$48,9,FALSE)&lt;0,"Beamte",IF(N61=0,"",ROUND((VLOOKUP(D61,Durchschnittssätze!$A$5:$Q$48,9,FALSE)/39.8*E61),2))))</f>
        <v/>
      </c>
      <c r="Q61" s="68" t="str">
        <f>IF(D61="Honorar",N61,IF(P61="Beamte",VLOOKUP(D61,Durchschnittssätze!$A$5:$Q$48,17,FALSE),IF(N61&lt;O61,"keine",ROUND(IF(AND(N61&gt;=O61,N61&lt;P61),VLOOKUP(D61,Durchschnittssätze!$A$5:$Q$48,13,FALSE),VLOOKUP(D61,Durchschnittssätze!$A$5:$Q$48,17,FALSE)),2))))</f>
        <v>keine</v>
      </c>
      <c r="R61" s="67" t="str">
        <f t="shared" si="71"/>
        <v>Förderung</v>
      </c>
      <c r="S61" s="66">
        <f t="shared" si="72"/>
        <v>0</v>
      </c>
      <c r="T61" s="17"/>
      <c r="U61" s="21"/>
      <c r="V61" s="18"/>
      <c r="W61" s="46">
        <f t="shared" si="73"/>
        <v>1</v>
      </c>
      <c r="X61" s="45">
        <f t="shared" si="74"/>
        <v>0</v>
      </c>
      <c r="Y61" s="44">
        <f t="shared" si="75"/>
        <v>0</v>
      </c>
      <c r="Z61" s="43">
        <f t="shared" si="76"/>
        <v>1900</v>
      </c>
      <c r="AA61" s="42" t="str">
        <f t="shared" si="77"/>
        <v/>
      </c>
      <c r="AB61" s="41" t="str">
        <f t="shared" si="78"/>
        <v/>
      </c>
      <c r="AC61" s="40" t="str">
        <f t="shared" si="79"/>
        <v/>
      </c>
      <c r="AD61" s="39" t="str">
        <f t="shared" si="80"/>
        <v/>
      </c>
      <c r="AE61" s="38" t="str">
        <f t="shared" si="81"/>
        <v/>
      </c>
      <c r="AF61" s="37">
        <f t="shared" si="82"/>
        <v>1</v>
      </c>
      <c r="AG61" s="43">
        <f t="shared" si="83"/>
        <v>1</v>
      </c>
      <c r="AH61" s="42" t="str">
        <f t="shared" si="84"/>
        <v/>
      </c>
      <c r="AI61" s="41" t="str">
        <f t="shared" si="85"/>
        <v/>
      </c>
      <c r="AJ61" s="40" t="str">
        <f t="shared" si="86"/>
        <v/>
      </c>
      <c r="AK61" s="65" t="str">
        <f t="shared" si="87"/>
        <v/>
      </c>
      <c r="AL61" s="64" t="str">
        <f t="shared" si="88"/>
        <v/>
      </c>
      <c r="AM61" s="30">
        <f t="shared" si="89"/>
        <v>0</v>
      </c>
      <c r="AN61" s="29" t="str">
        <f t="shared" si="90"/>
        <v/>
      </c>
      <c r="AO61" s="2"/>
      <c r="AP61" s="63"/>
      <c r="AQ61" s="63"/>
      <c r="AR61" s="62"/>
      <c r="AS61" s="14"/>
      <c r="AT61" s="18"/>
      <c r="AU61" s="18"/>
      <c r="AV61" s="18"/>
      <c r="AW61" s="18"/>
      <c r="AX61" s="18"/>
      <c r="AY61" s="18"/>
      <c r="AZ61" s="14"/>
      <c r="BA61" s="18"/>
      <c r="BB61" s="18"/>
      <c r="BC61" s="18"/>
      <c r="BD61" s="18"/>
      <c r="BE61" s="18"/>
      <c r="BF61" s="18"/>
      <c r="BG61" s="14"/>
      <c r="BH61" s="14"/>
      <c r="BI61" s="18"/>
      <c r="BJ61" s="18"/>
      <c r="BK61" s="18"/>
      <c r="BL61" s="18"/>
      <c r="BM61" s="18"/>
      <c r="BN61" s="18"/>
      <c r="BO61" s="13"/>
      <c r="BP61" s="15"/>
      <c r="BQ61" s="17"/>
      <c r="BR61" s="17"/>
      <c r="BS61" s="17"/>
      <c r="BT61" s="17"/>
      <c r="BU61" s="17"/>
      <c r="BV61" s="17"/>
      <c r="BW61" s="17"/>
      <c r="BX61" s="17"/>
      <c r="BY61" s="17"/>
      <c r="BZ61" s="17"/>
      <c r="CA61" s="17"/>
      <c r="CB61" s="17"/>
      <c r="CC61" s="17"/>
      <c r="CD61" s="17"/>
      <c r="CE61" s="17"/>
      <c r="CF61" s="17"/>
      <c r="CG61" s="17"/>
      <c r="CH61" s="16"/>
      <c r="CI61" s="14"/>
      <c r="CJ61" s="15"/>
      <c r="CK61" s="14"/>
      <c r="CL61" s="14"/>
      <c r="CM61" s="13"/>
      <c r="CN61" s="13"/>
      <c r="CO61" s="13"/>
      <c r="CP61" s="13"/>
      <c r="CQ61" s="13"/>
      <c r="CR61" s="13"/>
      <c r="CS61" s="13"/>
      <c r="CT61" s="13"/>
      <c r="CU61" s="13"/>
      <c r="CV61" s="13"/>
      <c r="CW61" s="13"/>
      <c r="CX61" s="13"/>
      <c r="CY61" s="13"/>
      <c r="CZ61" s="13"/>
      <c r="DA61" s="13"/>
      <c r="DB61" s="13"/>
      <c r="DC61" s="13"/>
      <c r="DD61" s="13"/>
      <c r="DE61" s="13"/>
      <c r="DF61" s="13"/>
      <c r="DG61" s="13"/>
      <c r="DH61" s="13"/>
      <c r="DI61" s="13"/>
      <c r="DJ61" s="13"/>
      <c r="DK61" s="13"/>
      <c r="DL61" s="13"/>
      <c r="DM61" s="13"/>
      <c r="DN61" s="13"/>
      <c r="DO61" s="13"/>
      <c r="DP61" s="13"/>
      <c r="DQ61" s="13"/>
      <c r="DR61" s="13"/>
      <c r="DS61" s="13"/>
      <c r="DT61" s="13"/>
      <c r="DU61" s="13"/>
      <c r="DV61" s="13"/>
      <c r="DW61" s="13"/>
      <c r="DX61" s="13"/>
      <c r="DY61" s="13"/>
      <c r="DZ61" s="13"/>
      <c r="EA61" s="13"/>
      <c r="EB61" s="13"/>
      <c r="EC61" s="13"/>
      <c r="ED61" s="13"/>
      <c r="EE61" s="13"/>
      <c r="EF61" s="13"/>
      <c r="EG61" s="13"/>
      <c r="EH61" s="13"/>
      <c r="EI61" s="13"/>
      <c r="EJ61" s="13"/>
      <c r="EK61" s="13"/>
      <c r="EL61" s="13"/>
      <c r="EM61" s="13"/>
      <c r="EN61" s="13"/>
      <c r="EO61" s="13"/>
      <c r="EP61" s="13"/>
      <c r="EQ61" s="13"/>
      <c r="ER61" s="13"/>
      <c r="ES61" s="13"/>
      <c r="ET61" s="13"/>
      <c r="EU61" s="13"/>
      <c r="EV61" s="13"/>
      <c r="EW61" s="13"/>
    </row>
    <row r="62" spans="1:153" s="6" customFormat="1" ht="12.75" customHeight="1" outlineLevel="1" x14ac:dyDescent="0.2">
      <c r="A62" s="28"/>
      <c r="B62" s="79"/>
      <c r="C62" s="80"/>
      <c r="D62" s="77"/>
      <c r="E62" s="75"/>
      <c r="F62" s="76"/>
      <c r="G62" s="75">
        <f t="shared" si="67"/>
        <v>0</v>
      </c>
      <c r="H62" s="74"/>
      <c r="I62" s="73"/>
      <c r="J62" s="72" t="str">
        <f t="shared" si="68"/>
        <v/>
      </c>
      <c r="K62" s="53" t="str">
        <f t="shared" si="69"/>
        <v/>
      </c>
      <c r="L62" s="71"/>
      <c r="M62" s="70"/>
      <c r="N62" s="70">
        <f t="shared" si="70"/>
        <v>0</v>
      </c>
      <c r="O62" s="69" t="str">
        <f>IF(OR(D62="",D62="Honorar"),"",IF(VLOOKUP(D62,Durchschnittssätze!$A$5:$Q$48,5,FALSE)&lt;0,"entfällt für",IF(N62=0,"",ROUND((VLOOKUP(D62,Durchschnittssätze!$A$5:$Q$48,5,FALSE)/39.8*E62),2))))</f>
        <v/>
      </c>
      <c r="P62" s="69" t="str">
        <f>IF(OR(D62="",D62="Honorar"),"",IF(VLOOKUP(D62,Durchschnittssätze!$A$5:$Q$48,9,FALSE)&lt;0,"Beamte",IF(N62=0,"",ROUND((VLOOKUP(D62,Durchschnittssätze!$A$5:$Q$48,9,FALSE)/39.8*E62),2))))</f>
        <v/>
      </c>
      <c r="Q62" s="68" t="str">
        <f>IF(D62="Honorar",N62,IF(P62="Beamte",VLOOKUP(D62,Durchschnittssätze!$A$5:$Q$48,17,FALSE),IF(N62&lt;O62,"keine",ROUND(IF(AND(N62&gt;=O62,N62&lt;P62),VLOOKUP(D62,Durchschnittssätze!$A$5:$Q$48,13,FALSE),VLOOKUP(D62,Durchschnittssätze!$A$5:$Q$48,17,FALSE)),2))))</f>
        <v>keine</v>
      </c>
      <c r="R62" s="67" t="str">
        <f t="shared" si="71"/>
        <v>Förderung</v>
      </c>
      <c r="S62" s="66">
        <f t="shared" si="72"/>
        <v>0</v>
      </c>
      <c r="T62" s="17"/>
      <c r="U62" s="21"/>
      <c r="V62" s="18"/>
      <c r="W62" s="46">
        <f t="shared" si="73"/>
        <v>1</v>
      </c>
      <c r="X62" s="45">
        <f t="shared" si="74"/>
        <v>0</v>
      </c>
      <c r="Y62" s="44">
        <f t="shared" si="75"/>
        <v>0</v>
      </c>
      <c r="Z62" s="43">
        <f t="shared" si="76"/>
        <v>1900</v>
      </c>
      <c r="AA62" s="42" t="str">
        <f t="shared" si="77"/>
        <v/>
      </c>
      <c r="AB62" s="41" t="str">
        <f t="shared" si="78"/>
        <v/>
      </c>
      <c r="AC62" s="40" t="str">
        <f t="shared" si="79"/>
        <v/>
      </c>
      <c r="AD62" s="39" t="str">
        <f t="shared" si="80"/>
        <v/>
      </c>
      <c r="AE62" s="38" t="str">
        <f t="shared" si="81"/>
        <v/>
      </c>
      <c r="AF62" s="37">
        <f t="shared" si="82"/>
        <v>1</v>
      </c>
      <c r="AG62" s="43">
        <f t="shared" si="83"/>
        <v>1</v>
      </c>
      <c r="AH62" s="42" t="str">
        <f t="shared" si="84"/>
        <v/>
      </c>
      <c r="AI62" s="41" t="str">
        <f t="shared" si="85"/>
        <v/>
      </c>
      <c r="AJ62" s="40" t="str">
        <f t="shared" si="86"/>
        <v/>
      </c>
      <c r="AK62" s="65" t="str">
        <f t="shared" si="87"/>
        <v/>
      </c>
      <c r="AL62" s="64" t="str">
        <f t="shared" si="88"/>
        <v/>
      </c>
      <c r="AM62" s="30">
        <f t="shared" si="89"/>
        <v>0</v>
      </c>
      <c r="AN62" s="29" t="str">
        <f t="shared" si="90"/>
        <v/>
      </c>
      <c r="AO62" s="2"/>
      <c r="AP62" s="63"/>
      <c r="AQ62" s="63"/>
      <c r="AR62" s="62"/>
      <c r="AS62" s="14"/>
      <c r="AT62" s="18"/>
      <c r="AU62" s="18"/>
      <c r="AV62" s="18"/>
      <c r="AW62" s="18"/>
      <c r="AX62" s="18"/>
      <c r="AY62" s="18"/>
      <c r="AZ62" s="14"/>
      <c r="BA62" s="18"/>
      <c r="BB62" s="18"/>
      <c r="BC62" s="18"/>
      <c r="BD62" s="18"/>
      <c r="BE62" s="18"/>
      <c r="BF62" s="18"/>
      <c r="BG62" s="14"/>
      <c r="BH62" s="14"/>
      <c r="BI62" s="18"/>
      <c r="BJ62" s="18"/>
      <c r="BK62" s="18"/>
      <c r="BL62" s="18"/>
      <c r="BM62" s="18"/>
      <c r="BN62" s="18"/>
      <c r="BO62" s="13"/>
      <c r="BP62" s="15"/>
      <c r="BQ62" s="17"/>
      <c r="BR62" s="17"/>
      <c r="BS62" s="17"/>
      <c r="BT62" s="17"/>
      <c r="BU62" s="17"/>
      <c r="BV62" s="17"/>
      <c r="BW62" s="17"/>
      <c r="BX62" s="17"/>
      <c r="BY62" s="17"/>
      <c r="BZ62" s="17"/>
      <c r="CA62" s="17"/>
      <c r="CB62" s="17"/>
      <c r="CC62" s="17"/>
      <c r="CD62" s="17"/>
      <c r="CE62" s="17"/>
      <c r="CF62" s="17"/>
      <c r="CG62" s="17"/>
      <c r="CH62" s="16"/>
      <c r="CI62" s="14"/>
      <c r="CJ62" s="15"/>
      <c r="CK62" s="14"/>
      <c r="CL62" s="14"/>
      <c r="CM62" s="13"/>
      <c r="CN62" s="13"/>
      <c r="CO62" s="13"/>
      <c r="CP62" s="13"/>
      <c r="CQ62" s="13"/>
      <c r="CR62" s="13"/>
      <c r="CS62" s="13"/>
      <c r="CT62" s="13"/>
      <c r="CU62" s="13"/>
      <c r="CV62" s="13"/>
      <c r="CW62" s="13"/>
      <c r="CX62" s="13"/>
      <c r="CY62" s="13"/>
      <c r="CZ62" s="13"/>
      <c r="DA62" s="13"/>
      <c r="DB62" s="13"/>
      <c r="DC62" s="13"/>
      <c r="DD62" s="13"/>
      <c r="DE62" s="13"/>
      <c r="DF62" s="13"/>
      <c r="DG62" s="13"/>
      <c r="DH62" s="13"/>
      <c r="DI62" s="13"/>
      <c r="DJ62" s="13"/>
      <c r="DK62" s="13"/>
      <c r="DL62" s="13"/>
      <c r="DM62" s="13"/>
      <c r="DN62" s="13"/>
      <c r="DO62" s="13"/>
      <c r="DP62" s="13"/>
      <c r="DQ62" s="13"/>
      <c r="DR62" s="13"/>
      <c r="DS62" s="13"/>
      <c r="DT62" s="13"/>
      <c r="DU62" s="13"/>
      <c r="DV62" s="13"/>
      <c r="DW62" s="13"/>
      <c r="DX62" s="13"/>
      <c r="DY62" s="13"/>
      <c r="DZ62" s="13"/>
      <c r="EA62" s="13"/>
      <c r="EB62" s="13"/>
      <c r="EC62" s="13"/>
      <c r="ED62" s="13"/>
      <c r="EE62" s="13"/>
      <c r="EF62" s="13"/>
      <c r="EG62" s="13"/>
      <c r="EH62" s="13"/>
      <c r="EI62" s="13"/>
      <c r="EJ62" s="13"/>
      <c r="EK62" s="13"/>
      <c r="EL62" s="13"/>
      <c r="EM62" s="13"/>
      <c r="EN62" s="13"/>
      <c r="EO62" s="13"/>
      <c r="EP62" s="13"/>
      <c r="EQ62" s="13"/>
      <c r="ER62" s="13"/>
      <c r="ES62" s="13"/>
      <c r="ET62" s="13"/>
      <c r="EU62" s="13"/>
      <c r="EV62" s="13"/>
      <c r="EW62" s="13"/>
    </row>
    <row r="63" spans="1:153" s="6" customFormat="1" ht="12.75" customHeight="1" outlineLevel="1" x14ac:dyDescent="0.2">
      <c r="A63" s="28"/>
      <c r="B63" s="79"/>
      <c r="C63" s="80"/>
      <c r="D63" s="77"/>
      <c r="E63" s="75"/>
      <c r="F63" s="76"/>
      <c r="G63" s="75">
        <f t="shared" si="67"/>
        <v>0</v>
      </c>
      <c r="H63" s="74"/>
      <c r="I63" s="73"/>
      <c r="J63" s="72" t="str">
        <f t="shared" si="68"/>
        <v/>
      </c>
      <c r="K63" s="53" t="str">
        <f t="shared" si="69"/>
        <v/>
      </c>
      <c r="L63" s="71"/>
      <c r="M63" s="70"/>
      <c r="N63" s="70">
        <f t="shared" si="70"/>
        <v>0</v>
      </c>
      <c r="O63" s="69" t="str">
        <f>IF(OR(D63="",D63="Honorar"),"",IF(VLOOKUP(D63,Durchschnittssätze!$A$5:$Q$48,5,FALSE)&lt;0,"entfällt für",IF(N63=0,"",ROUND((VLOOKUP(D63,Durchschnittssätze!$A$5:$Q$48,5,FALSE)/39.8*E63),2))))</f>
        <v/>
      </c>
      <c r="P63" s="69" t="str">
        <f>IF(OR(D63="",D63="Honorar"),"",IF(VLOOKUP(D63,Durchschnittssätze!$A$5:$Q$48,9,FALSE)&lt;0,"Beamte",IF(N63=0,"",ROUND((VLOOKUP(D63,Durchschnittssätze!$A$5:$Q$48,9,FALSE)/39.8*E63),2))))</f>
        <v/>
      </c>
      <c r="Q63" s="68" t="str">
        <f>IF(D63="Honorar",N63,IF(P63="Beamte",VLOOKUP(D63,Durchschnittssätze!$A$5:$Q$48,17,FALSE),IF(N63&lt;O63,"keine",ROUND(IF(AND(N63&gt;=O63,N63&lt;P63),VLOOKUP(D63,Durchschnittssätze!$A$5:$Q$48,13,FALSE),VLOOKUP(D63,Durchschnittssätze!$A$5:$Q$48,17,FALSE)),2))))</f>
        <v>keine</v>
      </c>
      <c r="R63" s="67" t="str">
        <f t="shared" si="71"/>
        <v>Förderung</v>
      </c>
      <c r="S63" s="66">
        <f t="shared" si="72"/>
        <v>0</v>
      </c>
      <c r="T63" s="17"/>
      <c r="U63" s="21"/>
      <c r="V63" s="18"/>
      <c r="W63" s="46">
        <f t="shared" si="73"/>
        <v>1</v>
      </c>
      <c r="X63" s="45">
        <f t="shared" si="74"/>
        <v>0</v>
      </c>
      <c r="Y63" s="44">
        <f t="shared" si="75"/>
        <v>0</v>
      </c>
      <c r="Z63" s="43">
        <f t="shared" si="76"/>
        <v>1900</v>
      </c>
      <c r="AA63" s="42" t="str">
        <f t="shared" si="77"/>
        <v/>
      </c>
      <c r="AB63" s="41" t="str">
        <f t="shared" si="78"/>
        <v/>
      </c>
      <c r="AC63" s="40" t="str">
        <f t="shared" si="79"/>
        <v/>
      </c>
      <c r="AD63" s="39" t="str">
        <f t="shared" si="80"/>
        <v/>
      </c>
      <c r="AE63" s="38" t="str">
        <f t="shared" si="81"/>
        <v/>
      </c>
      <c r="AF63" s="37">
        <f t="shared" si="82"/>
        <v>1</v>
      </c>
      <c r="AG63" s="43">
        <f t="shared" si="83"/>
        <v>1</v>
      </c>
      <c r="AH63" s="42" t="str">
        <f t="shared" si="84"/>
        <v/>
      </c>
      <c r="AI63" s="41" t="str">
        <f t="shared" si="85"/>
        <v/>
      </c>
      <c r="AJ63" s="40" t="str">
        <f t="shared" si="86"/>
        <v/>
      </c>
      <c r="AK63" s="65" t="str">
        <f t="shared" si="87"/>
        <v/>
      </c>
      <c r="AL63" s="64" t="str">
        <f t="shared" si="88"/>
        <v/>
      </c>
      <c r="AM63" s="30">
        <f t="shared" si="89"/>
        <v>0</v>
      </c>
      <c r="AN63" s="29" t="str">
        <f t="shared" si="90"/>
        <v/>
      </c>
      <c r="AO63" s="2"/>
      <c r="AP63" s="63"/>
      <c r="AQ63" s="63"/>
      <c r="AR63" s="62"/>
      <c r="AS63" s="14"/>
      <c r="AT63" s="18"/>
      <c r="AU63" s="18"/>
      <c r="AV63" s="18"/>
      <c r="AW63" s="18"/>
      <c r="AX63" s="18"/>
      <c r="AY63" s="18"/>
      <c r="AZ63" s="14"/>
      <c r="BA63" s="18"/>
      <c r="BB63" s="18"/>
      <c r="BC63" s="18"/>
      <c r="BD63" s="18"/>
      <c r="BE63" s="18"/>
      <c r="BF63" s="18"/>
      <c r="BG63" s="14"/>
      <c r="BH63" s="14"/>
      <c r="BI63" s="18"/>
      <c r="BJ63" s="18"/>
      <c r="BK63" s="18"/>
      <c r="BL63" s="18"/>
      <c r="BM63" s="18"/>
      <c r="BN63" s="18"/>
      <c r="BO63" s="13"/>
      <c r="BP63" s="15"/>
      <c r="BQ63" s="17"/>
      <c r="BR63" s="17"/>
      <c r="BS63" s="17"/>
      <c r="BT63" s="17"/>
      <c r="BU63" s="17"/>
      <c r="BV63" s="17"/>
      <c r="BW63" s="17"/>
      <c r="BX63" s="17"/>
      <c r="BY63" s="17"/>
      <c r="BZ63" s="17"/>
      <c r="CA63" s="17"/>
      <c r="CB63" s="17"/>
      <c r="CC63" s="17"/>
      <c r="CD63" s="17"/>
      <c r="CE63" s="17"/>
      <c r="CF63" s="17"/>
      <c r="CG63" s="17"/>
      <c r="CH63" s="16"/>
      <c r="CI63" s="14"/>
      <c r="CJ63" s="15"/>
      <c r="CK63" s="14"/>
      <c r="CL63" s="14"/>
      <c r="CM63" s="13"/>
      <c r="CN63" s="13"/>
      <c r="CO63" s="13"/>
      <c r="CP63" s="13"/>
      <c r="CQ63" s="13"/>
      <c r="CR63" s="13"/>
      <c r="CS63" s="13"/>
      <c r="CT63" s="13"/>
      <c r="CU63" s="13"/>
      <c r="CV63" s="13"/>
      <c r="CW63" s="13"/>
      <c r="CX63" s="13"/>
      <c r="CY63" s="13"/>
      <c r="CZ63" s="13"/>
      <c r="DA63" s="13"/>
      <c r="DB63" s="13"/>
      <c r="DC63" s="13"/>
      <c r="DD63" s="13"/>
      <c r="DE63" s="13"/>
      <c r="DF63" s="13"/>
      <c r="DG63" s="13"/>
      <c r="DH63" s="13"/>
      <c r="DI63" s="13"/>
      <c r="DJ63" s="13"/>
      <c r="DK63" s="13"/>
      <c r="DL63" s="13"/>
      <c r="DM63" s="13"/>
      <c r="DN63" s="13"/>
      <c r="DO63" s="13"/>
      <c r="DP63" s="13"/>
      <c r="DQ63" s="13"/>
      <c r="DR63" s="13"/>
      <c r="DS63" s="13"/>
      <c r="DT63" s="13"/>
      <c r="DU63" s="13"/>
      <c r="DV63" s="13"/>
      <c r="DW63" s="13"/>
      <c r="DX63" s="13"/>
      <c r="DY63" s="13"/>
      <c r="DZ63" s="13"/>
      <c r="EA63" s="13"/>
      <c r="EB63" s="13"/>
      <c r="EC63" s="13"/>
      <c r="ED63" s="13"/>
      <c r="EE63" s="13"/>
      <c r="EF63" s="13"/>
      <c r="EG63" s="13"/>
      <c r="EH63" s="13"/>
      <c r="EI63" s="13"/>
      <c r="EJ63" s="13"/>
      <c r="EK63" s="13"/>
      <c r="EL63" s="13"/>
      <c r="EM63" s="13"/>
      <c r="EN63" s="13"/>
      <c r="EO63" s="13"/>
      <c r="EP63" s="13"/>
      <c r="EQ63" s="13"/>
      <c r="ER63" s="13"/>
      <c r="ES63" s="13"/>
      <c r="ET63" s="13"/>
      <c r="EU63" s="13"/>
      <c r="EV63" s="13"/>
      <c r="EW63" s="13"/>
    </row>
    <row r="64" spans="1:153" s="6" customFormat="1" ht="12.75" customHeight="1" outlineLevel="1" x14ac:dyDescent="0.2">
      <c r="A64" s="28"/>
      <c r="B64" s="79"/>
      <c r="C64" s="78"/>
      <c r="D64" s="77"/>
      <c r="E64" s="75"/>
      <c r="F64" s="76"/>
      <c r="G64" s="75">
        <f t="shared" si="67"/>
        <v>0</v>
      </c>
      <c r="H64" s="74"/>
      <c r="I64" s="73"/>
      <c r="J64" s="72" t="str">
        <f t="shared" si="68"/>
        <v/>
      </c>
      <c r="K64" s="53" t="str">
        <f t="shared" si="69"/>
        <v/>
      </c>
      <c r="L64" s="71"/>
      <c r="M64" s="70"/>
      <c r="N64" s="70">
        <f t="shared" si="70"/>
        <v>0</v>
      </c>
      <c r="O64" s="69" t="str">
        <f>IF(OR(D64="",D64="Honorar"),"",IF(VLOOKUP(D64,Durchschnittssätze!$A$5:$Q$48,5,FALSE)&lt;0,"entfällt für",IF(N64=0,"",ROUND((VLOOKUP(D64,Durchschnittssätze!$A$5:$Q$48,5,FALSE)/39.8*E64),2))))</f>
        <v/>
      </c>
      <c r="P64" s="69" t="str">
        <f>IF(OR(D64="",D64="Honorar"),"",IF(VLOOKUP(D64,Durchschnittssätze!$A$5:$Q$48,9,FALSE)&lt;0,"Beamte",IF(N64=0,"",ROUND((VLOOKUP(D64,Durchschnittssätze!$A$5:$Q$48,9,FALSE)/39.8*E64),2))))</f>
        <v/>
      </c>
      <c r="Q64" s="68" t="str">
        <f>IF(D64="Honorar",N64,IF(P64="Beamte",VLOOKUP(D64,Durchschnittssätze!$A$5:$Q$48,17,FALSE),IF(N64&lt;O64,"keine",ROUND(IF(AND(N64&gt;=O64,N64&lt;P64),VLOOKUP(D64,Durchschnittssätze!$A$5:$Q$48,13,FALSE),VLOOKUP(D64,Durchschnittssätze!$A$5:$Q$48,17,FALSE)),2))))</f>
        <v>keine</v>
      </c>
      <c r="R64" s="67" t="str">
        <f t="shared" si="71"/>
        <v>Förderung</v>
      </c>
      <c r="S64" s="66">
        <f t="shared" si="72"/>
        <v>0</v>
      </c>
      <c r="T64" s="17"/>
      <c r="U64" s="21"/>
      <c r="V64" s="18"/>
      <c r="W64" s="46">
        <f t="shared" si="73"/>
        <v>1</v>
      </c>
      <c r="X64" s="45">
        <f t="shared" si="74"/>
        <v>0</v>
      </c>
      <c r="Y64" s="44">
        <f t="shared" si="75"/>
        <v>0</v>
      </c>
      <c r="Z64" s="43">
        <f t="shared" si="76"/>
        <v>1900</v>
      </c>
      <c r="AA64" s="42" t="str">
        <f t="shared" si="77"/>
        <v/>
      </c>
      <c r="AB64" s="41" t="str">
        <f t="shared" si="78"/>
        <v/>
      </c>
      <c r="AC64" s="40" t="str">
        <f t="shared" si="79"/>
        <v/>
      </c>
      <c r="AD64" s="39" t="str">
        <f t="shared" si="80"/>
        <v/>
      </c>
      <c r="AE64" s="38" t="str">
        <f t="shared" si="81"/>
        <v/>
      </c>
      <c r="AF64" s="37">
        <f t="shared" si="82"/>
        <v>1</v>
      </c>
      <c r="AG64" s="43">
        <f t="shared" si="83"/>
        <v>1</v>
      </c>
      <c r="AH64" s="42" t="str">
        <f t="shared" si="84"/>
        <v/>
      </c>
      <c r="AI64" s="41" t="str">
        <f t="shared" si="85"/>
        <v/>
      </c>
      <c r="AJ64" s="40" t="str">
        <f t="shared" si="86"/>
        <v/>
      </c>
      <c r="AK64" s="65" t="str">
        <f t="shared" si="87"/>
        <v/>
      </c>
      <c r="AL64" s="64" t="str">
        <f t="shared" si="88"/>
        <v/>
      </c>
      <c r="AM64" s="30">
        <f t="shared" si="89"/>
        <v>0</v>
      </c>
      <c r="AN64" s="29" t="str">
        <f t="shared" si="90"/>
        <v/>
      </c>
      <c r="AO64" s="2"/>
      <c r="AP64" s="63"/>
      <c r="AQ64" s="63"/>
      <c r="AR64" s="62"/>
      <c r="AS64" s="14"/>
      <c r="AT64" s="18"/>
      <c r="AU64" s="18"/>
      <c r="AV64" s="18"/>
      <c r="AW64" s="18"/>
      <c r="AX64" s="18"/>
      <c r="AY64" s="18"/>
      <c r="AZ64" s="14"/>
      <c r="BA64" s="18"/>
      <c r="BB64" s="18"/>
      <c r="BC64" s="18"/>
      <c r="BD64" s="18"/>
      <c r="BE64" s="18"/>
      <c r="BF64" s="18"/>
      <c r="BG64" s="14"/>
      <c r="BH64" s="14"/>
      <c r="BI64" s="18"/>
      <c r="BJ64" s="18"/>
      <c r="BK64" s="18"/>
      <c r="BL64" s="18"/>
      <c r="BM64" s="18"/>
      <c r="BN64" s="18"/>
      <c r="BO64" s="13"/>
      <c r="BP64" s="15"/>
      <c r="BQ64" s="17"/>
      <c r="BR64" s="17"/>
      <c r="BS64" s="17"/>
      <c r="BT64" s="17"/>
      <c r="BU64" s="17"/>
      <c r="BV64" s="17"/>
      <c r="BW64" s="17"/>
      <c r="BX64" s="17"/>
      <c r="BY64" s="17"/>
      <c r="BZ64" s="17"/>
      <c r="CA64" s="17"/>
      <c r="CB64" s="17"/>
      <c r="CC64" s="17"/>
      <c r="CD64" s="17"/>
      <c r="CE64" s="17"/>
      <c r="CF64" s="17"/>
      <c r="CG64" s="17"/>
      <c r="CH64" s="16"/>
      <c r="CI64" s="14"/>
      <c r="CJ64" s="15"/>
      <c r="CK64" s="14"/>
      <c r="CL64" s="14"/>
      <c r="CM64" s="13"/>
      <c r="CN64" s="13"/>
      <c r="CO64" s="13"/>
      <c r="CP64" s="13"/>
      <c r="CQ64" s="13"/>
      <c r="CR64" s="13"/>
      <c r="CS64" s="13"/>
      <c r="CT64" s="13"/>
      <c r="CU64" s="13"/>
      <c r="CV64" s="13"/>
      <c r="CW64" s="13"/>
      <c r="CX64" s="13"/>
      <c r="CY64" s="13"/>
      <c r="CZ64" s="13"/>
      <c r="DA64" s="13"/>
      <c r="DB64" s="13"/>
      <c r="DC64" s="13"/>
      <c r="DD64" s="13"/>
      <c r="DE64" s="13"/>
      <c r="DF64" s="13"/>
      <c r="DG64" s="13"/>
      <c r="DH64" s="13"/>
      <c r="DI64" s="13"/>
      <c r="DJ64" s="13"/>
      <c r="DK64" s="13"/>
      <c r="DL64" s="13"/>
      <c r="DM64" s="13"/>
      <c r="DN64" s="13"/>
      <c r="DO64" s="13"/>
      <c r="DP64" s="13"/>
      <c r="DQ64" s="13"/>
      <c r="DR64" s="13"/>
      <c r="DS64" s="13"/>
      <c r="DT64" s="13"/>
      <c r="DU64" s="13"/>
      <c r="DV64" s="13"/>
      <c r="DW64" s="13"/>
      <c r="DX64" s="13"/>
      <c r="DY64" s="13"/>
      <c r="DZ64" s="13"/>
      <c r="EA64" s="13"/>
      <c r="EB64" s="13"/>
      <c r="EC64" s="13"/>
      <c r="ED64" s="13"/>
      <c r="EE64" s="13"/>
      <c r="EF64" s="13"/>
      <c r="EG64" s="13"/>
      <c r="EH64" s="13"/>
      <c r="EI64" s="13"/>
      <c r="EJ64" s="13"/>
      <c r="EK64" s="13"/>
      <c r="EL64" s="13"/>
      <c r="EM64" s="13"/>
      <c r="EN64" s="13"/>
      <c r="EO64" s="13"/>
      <c r="EP64" s="13"/>
      <c r="EQ64" s="13"/>
      <c r="ER64" s="13"/>
      <c r="ES64" s="13"/>
      <c r="ET64" s="13"/>
      <c r="EU64" s="13"/>
      <c r="EV64" s="13"/>
      <c r="EW64" s="13"/>
    </row>
    <row r="65" spans="1:153" s="6" customFormat="1" ht="12.75" customHeight="1" outlineLevel="1" x14ac:dyDescent="0.2">
      <c r="A65" s="28"/>
      <c r="B65" s="79"/>
      <c r="C65" s="80"/>
      <c r="D65" s="77"/>
      <c r="E65" s="75"/>
      <c r="F65" s="76"/>
      <c r="G65" s="75">
        <f t="shared" si="67"/>
        <v>0</v>
      </c>
      <c r="H65" s="74"/>
      <c r="I65" s="73"/>
      <c r="J65" s="72" t="str">
        <f t="shared" si="68"/>
        <v/>
      </c>
      <c r="K65" s="53" t="str">
        <f t="shared" si="69"/>
        <v/>
      </c>
      <c r="L65" s="71"/>
      <c r="M65" s="70"/>
      <c r="N65" s="70">
        <f t="shared" si="70"/>
        <v>0</v>
      </c>
      <c r="O65" s="69" t="str">
        <f>IF(OR(D65="",D65="Honorar"),"",IF(VLOOKUP(D65,Durchschnittssätze!$A$5:$Q$48,5,FALSE)&lt;0,"entfällt für",IF(N65=0,"",ROUND((VLOOKUP(D65,Durchschnittssätze!$A$5:$Q$48,5,FALSE)/39.8*E65),2))))</f>
        <v/>
      </c>
      <c r="P65" s="69" t="str">
        <f>IF(OR(D65="",D65="Honorar"),"",IF(VLOOKUP(D65,Durchschnittssätze!$A$5:$Q$48,9,FALSE)&lt;0,"Beamte",IF(N65=0,"",ROUND((VLOOKUP(D65,Durchschnittssätze!$A$5:$Q$48,9,FALSE)/39.8*E65),2))))</f>
        <v/>
      </c>
      <c r="Q65" s="68" t="str">
        <f>IF(D65="Honorar",N65,IF(P65="Beamte",VLOOKUP(D65,Durchschnittssätze!$A$5:$Q$48,17,FALSE),IF(N65&lt;O65,"keine",ROUND(IF(AND(N65&gt;=O65,N65&lt;P65),VLOOKUP(D65,Durchschnittssätze!$A$5:$Q$48,13,FALSE),VLOOKUP(D65,Durchschnittssätze!$A$5:$Q$48,17,FALSE)),2))))</f>
        <v>keine</v>
      </c>
      <c r="R65" s="67" t="str">
        <f t="shared" si="71"/>
        <v>Förderung</v>
      </c>
      <c r="S65" s="66">
        <f t="shared" si="72"/>
        <v>0</v>
      </c>
      <c r="T65" s="17"/>
      <c r="U65" s="21"/>
      <c r="V65" s="18"/>
      <c r="W65" s="46">
        <f t="shared" si="73"/>
        <v>1</v>
      </c>
      <c r="X65" s="45">
        <f t="shared" si="74"/>
        <v>0</v>
      </c>
      <c r="Y65" s="44">
        <f t="shared" si="75"/>
        <v>0</v>
      </c>
      <c r="Z65" s="43">
        <f t="shared" si="76"/>
        <v>1900</v>
      </c>
      <c r="AA65" s="42" t="str">
        <f t="shared" si="77"/>
        <v/>
      </c>
      <c r="AB65" s="41" t="str">
        <f t="shared" si="78"/>
        <v/>
      </c>
      <c r="AC65" s="40" t="str">
        <f t="shared" si="79"/>
        <v/>
      </c>
      <c r="AD65" s="39" t="str">
        <f t="shared" si="80"/>
        <v/>
      </c>
      <c r="AE65" s="38" t="str">
        <f t="shared" si="81"/>
        <v/>
      </c>
      <c r="AF65" s="37">
        <f t="shared" si="82"/>
        <v>1</v>
      </c>
      <c r="AG65" s="43">
        <f t="shared" si="83"/>
        <v>1</v>
      </c>
      <c r="AH65" s="42" t="str">
        <f t="shared" si="84"/>
        <v/>
      </c>
      <c r="AI65" s="41" t="str">
        <f t="shared" si="85"/>
        <v/>
      </c>
      <c r="AJ65" s="40" t="str">
        <f t="shared" si="86"/>
        <v/>
      </c>
      <c r="AK65" s="65" t="str">
        <f t="shared" si="87"/>
        <v/>
      </c>
      <c r="AL65" s="64" t="str">
        <f t="shared" si="88"/>
        <v/>
      </c>
      <c r="AM65" s="30">
        <f t="shared" si="89"/>
        <v>0</v>
      </c>
      <c r="AN65" s="29" t="str">
        <f t="shared" si="90"/>
        <v/>
      </c>
      <c r="AO65" s="2"/>
      <c r="AP65" s="63"/>
      <c r="AQ65" s="63"/>
      <c r="AR65" s="62"/>
      <c r="AS65" s="14"/>
      <c r="AT65" s="18"/>
      <c r="AU65" s="18"/>
      <c r="AV65" s="18"/>
      <c r="AW65" s="18"/>
      <c r="AX65" s="18"/>
      <c r="AY65" s="18"/>
      <c r="AZ65" s="14"/>
      <c r="BA65" s="18"/>
      <c r="BB65" s="18"/>
      <c r="BC65" s="18"/>
      <c r="BD65" s="18"/>
      <c r="BE65" s="18"/>
      <c r="BF65" s="18"/>
      <c r="BG65" s="14"/>
      <c r="BH65" s="14"/>
      <c r="BI65" s="18"/>
      <c r="BJ65" s="18"/>
      <c r="BK65" s="18"/>
      <c r="BL65" s="18"/>
      <c r="BM65" s="18"/>
      <c r="BN65" s="18"/>
      <c r="BO65" s="13"/>
      <c r="BP65" s="15"/>
      <c r="BQ65" s="17"/>
      <c r="BR65" s="17"/>
      <c r="BS65" s="17"/>
      <c r="BT65" s="17"/>
      <c r="BU65" s="17"/>
      <c r="BV65" s="17"/>
      <c r="BW65" s="17"/>
      <c r="BX65" s="17"/>
      <c r="BY65" s="17"/>
      <c r="BZ65" s="17"/>
      <c r="CA65" s="17"/>
      <c r="CB65" s="17"/>
      <c r="CC65" s="17"/>
      <c r="CD65" s="17"/>
      <c r="CE65" s="17"/>
      <c r="CF65" s="17"/>
      <c r="CG65" s="17"/>
      <c r="CH65" s="16"/>
      <c r="CI65" s="14"/>
      <c r="CJ65" s="15"/>
      <c r="CK65" s="14"/>
      <c r="CL65" s="14"/>
      <c r="CM65" s="13"/>
      <c r="CN65" s="13"/>
      <c r="CO65" s="13"/>
      <c r="CP65" s="13"/>
      <c r="CQ65" s="13"/>
      <c r="CR65" s="13"/>
      <c r="CS65" s="13"/>
      <c r="CT65" s="13"/>
      <c r="CU65" s="13"/>
      <c r="CV65" s="13"/>
      <c r="CW65" s="13"/>
      <c r="CX65" s="13"/>
      <c r="CY65" s="13"/>
      <c r="CZ65" s="13"/>
      <c r="DA65" s="13"/>
      <c r="DB65" s="13"/>
      <c r="DC65" s="13"/>
      <c r="DD65" s="13"/>
      <c r="DE65" s="13"/>
      <c r="DF65" s="13"/>
      <c r="DG65" s="13"/>
      <c r="DH65" s="13"/>
      <c r="DI65" s="13"/>
      <c r="DJ65" s="13"/>
      <c r="DK65" s="13"/>
      <c r="DL65" s="13"/>
      <c r="DM65" s="13"/>
      <c r="DN65" s="13"/>
      <c r="DO65" s="13"/>
      <c r="DP65" s="13"/>
      <c r="DQ65" s="13"/>
      <c r="DR65" s="13"/>
      <c r="DS65" s="13"/>
      <c r="DT65" s="13"/>
      <c r="DU65" s="13"/>
      <c r="DV65" s="13"/>
      <c r="DW65" s="13"/>
      <c r="DX65" s="13"/>
      <c r="DY65" s="13"/>
      <c r="DZ65" s="13"/>
      <c r="EA65" s="13"/>
      <c r="EB65" s="13"/>
      <c r="EC65" s="13"/>
      <c r="ED65" s="13"/>
      <c r="EE65" s="13"/>
      <c r="EF65" s="13"/>
      <c r="EG65" s="13"/>
      <c r="EH65" s="13"/>
      <c r="EI65" s="13"/>
      <c r="EJ65" s="13"/>
      <c r="EK65" s="13"/>
      <c r="EL65" s="13"/>
      <c r="EM65" s="13"/>
      <c r="EN65" s="13"/>
      <c r="EO65" s="13"/>
      <c r="EP65" s="13"/>
      <c r="EQ65" s="13"/>
      <c r="ER65" s="13"/>
      <c r="ES65" s="13"/>
      <c r="ET65" s="13"/>
      <c r="EU65" s="13"/>
      <c r="EV65" s="13"/>
      <c r="EW65" s="13"/>
    </row>
    <row r="66" spans="1:153" s="6" customFormat="1" ht="12.75" customHeight="1" outlineLevel="1" x14ac:dyDescent="0.2">
      <c r="A66" s="28"/>
      <c r="B66" s="79"/>
      <c r="C66" s="80"/>
      <c r="D66" s="77"/>
      <c r="E66" s="75"/>
      <c r="F66" s="76"/>
      <c r="G66" s="75">
        <f t="shared" si="67"/>
        <v>0</v>
      </c>
      <c r="H66" s="74"/>
      <c r="I66" s="73"/>
      <c r="J66" s="72" t="str">
        <f t="shared" si="68"/>
        <v/>
      </c>
      <c r="K66" s="53" t="str">
        <f t="shared" si="69"/>
        <v/>
      </c>
      <c r="L66" s="71"/>
      <c r="M66" s="70"/>
      <c r="N66" s="70">
        <f t="shared" si="70"/>
        <v>0</v>
      </c>
      <c r="O66" s="69" t="str">
        <f>IF(OR(D66="",D66="Honorar"),"",IF(VLOOKUP(D66,Durchschnittssätze!$A$5:$Q$48,5,FALSE)&lt;0,"entfällt für",IF(N66=0,"",ROUND((VLOOKUP(D66,Durchschnittssätze!$A$5:$Q$48,5,FALSE)/39.8*E66),2))))</f>
        <v/>
      </c>
      <c r="P66" s="69" t="str">
        <f>IF(OR(D66="",D66="Honorar"),"",IF(VLOOKUP(D66,Durchschnittssätze!$A$5:$Q$48,9,FALSE)&lt;0,"Beamte",IF(N66=0,"",ROUND((VLOOKUP(D66,Durchschnittssätze!$A$5:$Q$48,9,FALSE)/39.8*E66),2))))</f>
        <v/>
      </c>
      <c r="Q66" s="68" t="str">
        <f>IF(D66="Honorar",N66,IF(P66="Beamte",VLOOKUP(D66,Durchschnittssätze!$A$5:$Q$48,17,FALSE),IF(N66&lt;O66,"keine",ROUND(IF(AND(N66&gt;=O66,N66&lt;P66),VLOOKUP(D66,Durchschnittssätze!$A$5:$Q$48,13,FALSE),VLOOKUP(D66,Durchschnittssätze!$A$5:$Q$48,17,FALSE)),2))))</f>
        <v>keine</v>
      </c>
      <c r="R66" s="67" t="str">
        <f t="shared" si="71"/>
        <v>Förderung</v>
      </c>
      <c r="S66" s="66">
        <f t="shared" si="72"/>
        <v>0</v>
      </c>
      <c r="T66" s="17"/>
      <c r="U66" s="21"/>
      <c r="V66" s="18"/>
      <c r="W66" s="46">
        <f t="shared" si="73"/>
        <v>1</v>
      </c>
      <c r="X66" s="45">
        <f t="shared" si="74"/>
        <v>0</v>
      </c>
      <c r="Y66" s="44">
        <f t="shared" si="75"/>
        <v>0</v>
      </c>
      <c r="Z66" s="43">
        <f t="shared" si="76"/>
        <v>1900</v>
      </c>
      <c r="AA66" s="42" t="str">
        <f t="shared" si="77"/>
        <v/>
      </c>
      <c r="AB66" s="41" t="str">
        <f t="shared" si="78"/>
        <v/>
      </c>
      <c r="AC66" s="40" t="str">
        <f t="shared" si="79"/>
        <v/>
      </c>
      <c r="AD66" s="39" t="str">
        <f t="shared" si="80"/>
        <v/>
      </c>
      <c r="AE66" s="38" t="str">
        <f t="shared" si="81"/>
        <v/>
      </c>
      <c r="AF66" s="37">
        <f t="shared" si="82"/>
        <v>1</v>
      </c>
      <c r="AG66" s="43">
        <f t="shared" si="83"/>
        <v>1</v>
      </c>
      <c r="AH66" s="42" t="str">
        <f t="shared" si="84"/>
        <v/>
      </c>
      <c r="AI66" s="41" t="str">
        <f t="shared" si="85"/>
        <v/>
      </c>
      <c r="AJ66" s="40" t="str">
        <f t="shared" si="86"/>
        <v/>
      </c>
      <c r="AK66" s="65" t="str">
        <f t="shared" si="87"/>
        <v/>
      </c>
      <c r="AL66" s="64" t="str">
        <f t="shared" si="88"/>
        <v/>
      </c>
      <c r="AM66" s="30">
        <f t="shared" si="89"/>
        <v>0</v>
      </c>
      <c r="AN66" s="29" t="str">
        <f t="shared" si="90"/>
        <v/>
      </c>
      <c r="AO66" s="2"/>
      <c r="AP66" s="63"/>
      <c r="AQ66" s="63"/>
      <c r="AR66" s="62"/>
      <c r="AS66" s="14"/>
      <c r="AT66" s="18"/>
      <c r="AU66" s="18"/>
      <c r="AV66" s="18"/>
      <c r="AW66" s="18"/>
      <c r="AX66" s="18"/>
      <c r="AY66" s="18"/>
      <c r="AZ66" s="14"/>
      <c r="BA66" s="18"/>
      <c r="BB66" s="18"/>
      <c r="BC66" s="18"/>
      <c r="BD66" s="18"/>
      <c r="BE66" s="18"/>
      <c r="BF66" s="18"/>
      <c r="BG66" s="14"/>
      <c r="BH66" s="14"/>
      <c r="BI66" s="18"/>
      <c r="BJ66" s="18"/>
      <c r="BK66" s="18"/>
      <c r="BL66" s="18"/>
      <c r="BM66" s="18"/>
      <c r="BN66" s="18"/>
      <c r="BO66" s="13"/>
      <c r="BP66" s="15"/>
      <c r="BQ66" s="17"/>
      <c r="BR66" s="17"/>
      <c r="BS66" s="17"/>
      <c r="BT66" s="17"/>
      <c r="BU66" s="17"/>
      <c r="BV66" s="17"/>
      <c r="BW66" s="17"/>
      <c r="BX66" s="17"/>
      <c r="BY66" s="17"/>
      <c r="BZ66" s="17"/>
      <c r="CA66" s="17"/>
      <c r="CB66" s="17"/>
      <c r="CC66" s="17"/>
      <c r="CD66" s="17"/>
      <c r="CE66" s="17"/>
      <c r="CF66" s="17"/>
      <c r="CG66" s="17"/>
      <c r="CH66" s="16"/>
      <c r="CI66" s="14"/>
      <c r="CJ66" s="15"/>
      <c r="CK66" s="14"/>
      <c r="CL66" s="14"/>
      <c r="CM66" s="13"/>
      <c r="CN66" s="13"/>
      <c r="CO66" s="13"/>
      <c r="CP66" s="13"/>
      <c r="CQ66" s="13"/>
      <c r="CR66" s="13"/>
      <c r="CS66" s="13"/>
      <c r="CT66" s="13"/>
      <c r="CU66" s="13"/>
      <c r="CV66" s="13"/>
      <c r="CW66" s="13"/>
      <c r="CX66" s="13"/>
      <c r="CY66" s="13"/>
      <c r="CZ66" s="13"/>
      <c r="DA66" s="13"/>
      <c r="DB66" s="13"/>
      <c r="DC66" s="13"/>
      <c r="DD66" s="13"/>
      <c r="DE66" s="13"/>
      <c r="DF66" s="13"/>
      <c r="DG66" s="13"/>
      <c r="DH66" s="13"/>
      <c r="DI66" s="13"/>
      <c r="DJ66" s="13"/>
      <c r="DK66" s="13"/>
      <c r="DL66" s="13"/>
      <c r="DM66" s="13"/>
      <c r="DN66" s="13"/>
      <c r="DO66" s="13"/>
      <c r="DP66" s="13"/>
      <c r="DQ66" s="13"/>
      <c r="DR66" s="13"/>
      <c r="DS66" s="13"/>
      <c r="DT66" s="13"/>
      <c r="DU66" s="13"/>
      <c r="DV66" s="13"/>
      <c r="DW66" s="13"/>
      <c r="DX66" s="13"/>
      <c r="DY66" s="13"/>
      <c r="DZ66" s="13"/>
      <c r="EA66" s="13"/>
      <c r="EB66" s="13"/>
      <c r="EC66" s="13"/>
      <c r="ED66" s="13"/>
      <c r="EE66" s="13"/>
      <c r="EF66" s="13"/>
      <c r="EG66" s="13"/>
      <c r="EH66" s="13"/>
      <c r="EI66" s="13"/>
      <c r="EJ66" s="13"/>
      <c r="EK66" s="13"/>
      <c r="EL66" s="13"/>
      <c r="EM66" s="13"/>
      <c r="EN66" s="13"/>
      <c r="EO66" s="13"/>
      <c r="EP66" s="13"/>
      <c r="EQ66" s="13"/>
      <c r="ER66" s="13"/>
      <c r="ES66" s="13"/>
      <c r="ET66" s="13"/>
      <c r="EU66" s="13"/>
      <c r="EV66" s="13"/>
      <c r="EW66" s="13"/>
    </row>
    <row r="67" spans="1:153" s="6" customFormat="1" ht="12.75" customHeight="1" outlineLevel="1" x14ac:dyDescent="0.2">
      <c r="A67" s="28"/>
      <c r="B67" s="79"/>
      <c r="C67" s="78"/>
      <c r="D67" s="77"/>
      <c r="E67" s="75"/>
      <c r="F67" s="76"/>
      <c r="G67" s="75">
        <f t="shared" si="67"/>
        <v>0</v>
      </c>
      <c r="H67" s="74"/>
      <c r="I67" s="73"/>
      <c r="J67" s="72" t="str">
        <f t="shared" si="68"/>
        <v/>
      </c>
      <c r="K67" s="53" t="str">
        <f t="shared" si="69"/>
        <v/>
      </c>
      <c r="L67" s="71"/>
      <c r="M67" s="70"/>
      <c r="N67" s="70">
        <f t="shared" si="70"/>
        <v>0</v>
      </c>
      <c r="O67" s="69" t="str">
        <f>IF(OR(D67="",D67="Honorar"),"",IF(VLOOKUP(D67,Durchschnittssätze!$A$5:$Q$48,5,FALSE)&lt;0,"entfällt für",IF(N67=0,"",ROUND((VLOOKUP(D67,Durchschnittssätze!$A$5:$Q$48,5,FALSE)/39.8*E67),2))))</f>
        <v/>
      </c>
      <c r="P67" s="69" t="str">
        <f>IF(OR(D67="",D67="Honorar"),"",IF(VLOOKUP(D67,Durchschnittssätze!$A$5:$Q$48,9,FALSE)&lt;0,"Beamte",IF(N67=0,"",ROUND((VLOOKUP(D67,Durchschnittssätze!$A$5:$Q$48,9,FALSE)/39.8*E67),2))))</f>
        <v/>
      </c>
      <c r="Q67" s="68" t="str">
        <f>IF(D67="Honorar",N67,IF(P67="Beamte",VLOOKUP(D67,Durchschnittssätze!$A$5:$Q$48,17,FALSE),IF(N67&lt;O67,"keine",ROUND(IF(AND(N67&gt;=O67,N67&lt;P67),VLOOKUP(D67,Durchschnittssätze!$A$5:$Q$48,13,FALSE),VLOOKUP(D67,Durchschnittssätze!$A$5:$Q$48,17,FALSE)),2))))</f>
        <v>keine</v>
      </c>
      <c r="R67" s="67" t="str">
        <f t="shared" si="71"/>
        <v>Förderung</v>
      </c>
      <c r="S67" s="66">
        <f t="shared" si="72"/>
        <v>0</v>
      </c>
      <c r="T67" s="17"/>
      <c r="U67" s="21"/>
      <c r="V67" s="18"/>
      <c r="W67" s="46">
        <f t="shared" si="73"/>
        <v>1</v>
      </c>
      <c r="X67" s="45">
        <f t="shared" si="74"/>
        <v>0</v>
      </c>
      <c r="Y67" s="44">
        <f t="shared" si="75"/>
        <v>0</v>
      </c>
      <c r="Z67" s="43">
        <f t="shared" si="76"/>
        <v>1900</v>
      </c>
      <c r="AA67" s="42" t="str">
        <f t="shared" si="77"/>
        <v/>
      </c>
      <c r="AB67" s="41" t="str">
        <f t="shared" si="78"/>
        <v/>
      </c>
      <c r="AC67" s="40" t="str">
        <f t="shared" si="79"/>
        <v/>
      </c>
      <c r="AD67" s="39" t="str">
        <f t="shared" si="80"/>
        <v/>
      </c>
      <c r="AE67" s="38" t="str">
        <f t="shared" si="81"/>
        <v/>
      </c>
      <c r="AF67" s="37">
        <f t="shared" si="82"/>
        <v>1</v>
      </c>
      <c r="AG67" s="43">
        <f t="shared" si="83"/>
        <v>1</v>
      </c>
      <c r="AH67" s="42" t="str">
        <f t="shared" si="84"/>
        <v/>
      </c>
      <c r="AI67" s="41" t="str">
        <f t="shared" si="85"/>
        <v/>
      </c>
      <c r="AJ67" s="40" t="str">
        <f t="shared" si="86"/>
        <v/>
      </c>
      <c r="AK67" s="65" t="str">
        <f t="shared" si="87"/>
        <v/>
      </c>
      <c r="AL67" s="64" t="str">
        <f t="shared" si="88"/>
        <v/>
      </c>
      <c r="AM67" s="30">
        <f t="shared" si="89"/>
        <v>0</v>
      </c>
      <c r="AN67" s="29" t="str">
        <f t="shared" si="90"/>
        <v/>
      </c>
      <c r="AO67" s="2"/>
      <c r="AP67" s="63"/>
      <c r="AQ67" s="63"/>
      <c r="AR67" s="62"/>
      <c r="AS67" s="14"/>
      <c r="AT67" s="18"/>
      <c r="AU67" s="18"/>
      <c r="AV67" s="18"/>
      <c r="AW67" s="18"/>
      <c r="AX67" s="18"/>
      <c r="AY67" s="18"/>
      <c r="AZ67" s="14"/>
      <c r="BA67" s="18"/>
      <c r="BB67" s="18"/>
      <c r="BC67" s="18"/>
      <c r="BD67" s="18"/>
      <c r="BE67" s="18"/>
      <c r="BF67" s="18"/>
      <c r="BG67" s="14"/>
      <c r="BH67" s="14"/>
      <c r="BI67" s="18"/>
      <c r="BJ67" s="18"/>
      <c r="BK67" s="18"/>
      <c r="BL67" s="18"/>
      <c r="BM67" s="18"/>
      <c r="BN67" s="18"/>
      <c r="BO67" s="13"/>
      <c r="BP67" s="15"/>
      <c r="BQ67" s="17"/>
      <c r="BR67" s="17"/>
      <c r="BS67" s="17"/>
      <c r="BT67" s="17"/>
      <c r="BU67" s="17"/>
      <c r="BV67" s="17"/>
      <c r="BW67" s="17"/>
      <c r="BX67" s="17"/>
      <c r="BY67" s="17"/>
      <c r="BZ67" s="17"/>
      <c r="CA67" s="17"/>
      <c r="CB67" s="17"/>
      <c r="CC67" s="17"/>
      <c r="CD67" s="17"/>
      <c r="CE67" s="17"/>
      <c r="CF67" s="17"/>
      <c r="CG67" s="17"/>
      <c r="CH67" s="16"/>
      <c r="CI67" s="14"/>
      <c r="CJ67" s="15"/>
      <c r="CK67" s="14"/>
      <c r="CL67" s="14"/>
      <c r="CM67" s="13"/>
      <c r="CN67" s="13"/>
      <c r="CO67" s="13"/>
      <c r="CP67" s="13"/>
      <c r="CQ67" s="13"/>
      <c r="CR67" s="13"/>
      <c r="CS67" s="13"/>
      <c r="CT67" s="13"/>
      <c r="CU67" s="13"/>
      <c r="CV67" s="13"/>
      <c r="CW67" s="13"/>
      <c r="CX67" s="13"/>
      <c r="CY67" s="13"/>
      <c r="CZ67" s="13"/>
      <c r="DA67" s="13"/>
      <c r="DB67" s="13"/>
      <c r="DC67" s="13"/>
      <c r="DD67" s="13"/>
      <c r="DE67" s="13"/>
      <c r="DF67" s="13"/>
      <c r="DG67" s="13"/>
      <c r="DH67" s="13"/>
      <c r="DI67" s="13"/>
      <c r="DJ67" s="13"/>
      <c r="DK67" s="13"/>
      <c r="DL67" s="13"/>
      <c r="DM67" s="13"/>
      <c r="DN67" s="13"/>
      <c r="DO67" s="13"/>
      <c r="DP67" s="13"/>
      <c r="DQ67" s="13"/>
      <c r="DR67" s="13"/>
      <c r="DS67" s="13"/>
      <c r="DT67" s="13"/>
      <c r="DU67" s="13"/>
      <c r="DV67" s="13"/>
      <c r="DW67" s="13"/>
      <c r="DX67" s="13"/>
      <c r="DY67" s="13"/>
      <c r="DZ67" s="13"/>
      <c r="EA67" s="13"/>
      <c r="EB67" s="13"/>
      <c r="EC67" s="13"/>
      <c r="ED67" s="13"/>
      <c r="EE67" s="13"/>
      <c r="EF67" s="13"/>
      <c r="EG67" s="13"/>
      <c r="EH67" s="13"/>
      <c r="EI67" s="13"/>
      <c r="EJ67" s="13"/>
      <c r="EK67" s="13"/>
      <c r="EL67" s="13"/>
      <c r="EM67" s="13"/>
      <c r="EN67" s="13"/>
      <c r="EO67" s="13"/>
      <c r="EP67" s="13"/>
      <c r="EQ67" s="13"/>
      <c r="ER67" s="13"/>
      <c r="ES67" s="13"/>
      <c r="ET67" s="13"/>
      <c r="EU67" s="13"/>
      <c r="EV67" s="13"/>
      <c r="EW67" s="13"/>
    </row>
    <row r="68" spans="1:153" s="6" customFormat="1" ht="12.75" customHeight="1" outlineLevel="1" thickBot="1" x14ac:dyDescent="0.25">
      <c r="A68" s="28"/>
      <c r="B68" s="61"/>
      <c r="C68" s="60"/>
      <c r="D68" s="59"/>
      <c r="E68" s="57"/>
      <c r="F68" s="58"/>
      <c r="G68" s="57">
        <f t="shared" si="67"/>
        <v>0</v>
      </c>
      <c r="H68" s="56"/>
      <c r="I68" s="55"/>
      <c r="J68" s="54" t="str">
        <f t="shared" si="68"/>
        <v/>
      </c>
      <c r="K68" s="53" t="str">
        <f t="shared" si="69"/>
        <v/>
      </c>
      <c r="L68" s="52"/>
      <c r="M68" s="51"/>
      <c r="N68" s="51">
        <f t="shared" si="70"/>
        <v>0</v>
      </c>
      <c r="O68" s="50" t="str">
        <f>IF(OR(D68="",D68="Honorar"),"",IF(VLOOKUP(D68,Durchschnittssätze!$A$5:$Q$48,5,FALSE)&lt;0,"entfällt für",IF(N68=0,"",ROUND((VLOOKUP(D68,Durchschnittssätze!$A$5:$Q$48,5,FALSE)/39.8*E68),2))))</f>
        <v/>
      </c>
      <c r="P68" s="50" t="str">
        <f>IF(OR(D68="",D68="Honorar"),"",IF(VLOOKUP(D68,Durchschnittssätze!$A$5:$Q$48,9,FALSE)&lt;0,"Beamte",IF(N68=0,"",ROUND((VLOOKUP(D68,Durchschnittssätze!$A$5:$Q$48,9,FALSE)/39.8*E68),2))))</f>
        <v/>
      </c>
      <c r="Q68" s="49" t="str">
        <f>IF(D68="Honorar",N68,IF(P68="Beamte",VLOOKUP(D68,Durchschnittssätze!$A$5:$Q$48,17,FALSE),IF(N68&lt;O68,"keine",ROUND(IF(AND(N68&gt;=O68,N68&lt;P68),VLOOKUP(D68,Durchschnittssätze!$A$5:$Q$48,13,FALSE),VLOOKUP(D68,Durchschnittssätze!$A$5:$Q$48,17,FALSE)),2))))</f>
        <v>keine</v>
      </c>
      <c r="R68" s="48" t="str">
        <f t="shared" si="71"/>
        <v>Förderung</v>
      </c>
      <c r="S68" s="47">
        <f t="shared" si="72"/>
        <v>0</v>
      </c>
      <c r="T68" s="17"/>
      <c r="U68" s="21"/>
      <c r="V68" s="18"/>
      <c r="W68" s="46">
        <f t="shared" si="73"/>
        <v>1</v>
      </c>
      <c r="X68" s="45">
        <f t="shared" si="74"/>
        <v>0</v>
      </c>
      <c r="Y68" s="44">
        <f t="shared" si="75"/>
        <v>0</v>
      </c>
      <c r="Z68" s="43">
        <f t="shared" si="76"/>
        <v>1900</v>
      </c>
      <c r="AA68" s="42" t="str">
        <f t="shared" si="77"/>
        <v/>
      </c>
      <c r="AB68" s="41" t="str">
        <f t="shared" si="78"/>
        <v/>
      </c>
      <c r="AC68" s="40" t="str">
        <f t="shared" si="79"/>
        <v/>
      </c>
      <c r="AD68" s="39" t="str">
        <f t="shared" si="80"/>
        <v/>
      </c>
      <c r="AE68" s="38" t="str">
        <f t="shared" si="81"/>
        <v/>
      </c>
      <c r="AF68" s="37">
        <f t="shared" si="82"/>
        <v>1</v>
      </c>
      <c r="AG68" s="36">
        <f t="shared" si="83"/>
        <v>1</v>
      </c>
      <c r="AH68" s="35" t="str">
        <f t="shared" si="84"/>
        <v/>
      </c>
      <c r="AI68" s="34" t="str">
        <f t="shared" si="85"/>
        <v/>
      </c>
      <c r="AJ68" s="33" t="str">
        <f t="shared" si="86"/>
        <v/>
      </c>
      <c r="AK68" s="32" t="str">
        <f t="shared" si="87"/>
        <v/>
      </c>
      <c r="AL68" s="31" t="str">
        <f t="shared" si="88"/>
        <v/>
      </c>
      <c r="AM68" s="30">
        <f t="shared" si="89"/>
        <v>0</v>
      </c>
      <c r="AN68" s="29" t="str">
        <f t="shared" si="90"/>
        <v/>
      </c>
      <c r="AO68" s="19"/>
      <c r="AP68" s="19"/>
      <c r="AQ68" s="19"/>
      <c r="AR68" s="19"/>
      <c r="AS68" s="14"/>
      <c r="AT68" s="18"/>
      <c r="AU68" s="18"/>
      <c r="AV68" s="18"/>
      <c r="AW68" s="18"/>
      <c r="AX68" s="18"/>
      <c r="AY68" s="18"/>
      <c r="AZ68" s="14"/>
      <c r="BA68" s="18"/>
      <c r="BB68" s="18"/>
      <c r="BC68" s="18"/>
      <c r="BD68" s="18"/>
      <c r="BE68" s="18"/>
      <c r="BF68" s="18"/>
      <c r="BG68" s="14"/>
      <c r="BH68" s="14"/>
      <c r="BI68" s="18"/>
      <c r="BJ68" s="18"/>
      <c r="BK68" s="18"/>
      <c r="BL68" s="18"/>
      <c r="BM68" s="18"/>
      <c r="BN68" s="18"/>
      <c r="BO68" s="13"/>
      <c r="BP68" s="15"/>
      <c r="BQ68" s="17"/>
      <c r="BR68" s="17"/>
      <c r="BS68" s="17"/>
      <c r="BT68" s="17"/>
      <c r="BU68" s="17"/>
      <c r="BV68" s="17"/>
      <c r="BW68" s="17"/>
      <c r="BX68" s="17"/>
      <c r="BY68" s="17"/>
      <c r="BZ68" s="17"/>
      <c r="CA68" s="17"/>
      <c r="CB68" s="17"/>
      <c r="CC68" s="17"/>
      <c r="CD68" s="17"/>
      <c r="CE68" s="17"/>
      <c r="CF68" s="17"/>
      <c r="CG68" s="17"/>
      <c r="CH68" s="16"/>
      <c r="CI68" s="14"/>
      <c r="CJ68" s="15"/>
      <c r="CK68" s="14"/>
      <c r="CL68" s="14"/>
      <c r="CM68" s="13"/>
      <c r="CN68" s="13"/>
      <c r="CO68" s="13"/>
      <c r="CP68" s="13"/>
      <c r="CQ68" s="13"/>
      <c r="CR68" s="13"/>
      <c r="CS68" s="13"/>
      <c r="CT68" s="13"/>
      <c r="CU68" s="13"/>
      <c r="CV68" s="13"/>
      <c r="CW68" s="13"/>
      <c r="CX68" s="13"/>
      <c r="CY68" s="13"/>
      <c r="CZ68" s="13"/>
      <c r="DA68" s="13"/>
      <c r="DB68" s="13"/>
      <c r="DC68" s="13"/>
      <c r="DD68" s="13"/>
      <c r="DE68" s="13"/>
      <c r="DF68" s="13"/>
      <c r="DG68" s="13"/>
      <c r="DH68" s="13"/>
      <c r="DI68" s="13"/>
      <c r="DJ68" s="13"/>
      <c r="DK68" s="13"/>
      <c r="DL68" s="13"/>
      <c r="DM68" s="13"/>
      <c r="DN68" s="13"/>
      <c r="DO68" s="13"/>
      <c r="DP68" s="13"/>
      <c r="DQ68" s="13"/>
      <c r="DR68" s="13"/>
      <c r="DS68" s="13"/>
      <c r="DT68" s="13"/>
      <c r="DU68" s="13"/>
      <c r="DV68" s="13"/>
      <c r="DW68" s="13"/>
      <c r="DX68" s="13"/>
      <c r="DY68" s="13"/>
      <c r="DZ68" s="13"/>
      <c r="EA68" s="13"/>
      <c r="EB68" s="13"/>
      <c r="EC68" s="13"/>
      <c r="ED68" s="13"/>
      <c r="EE68" s="13"/>
      <c r="EF68" s="13"/>
      <c r="EG68" s="13"/>
      <c r="EH68" s="13"/>
      <c r="EI68" s="13"/>
      <c r="EJ68" s="13"/>
      <c r="EK68" s="13"/>
      <c r="EL68" s="13"/>
      <c r="EM68" s="13"/>
      <c r="EN68" s="13"/>
      <c r="EO68" s="13"/>
      <c r="EP68" s="13"/>
      <c r="EQ68" s="13"/>
      <c r="ER68" s="13"/>
      <c r="ES68" s="13"/>
      <c r="ET68" s="13"/>
      <c r="EU68" s="13"/>
      <c r="EV68" s="13"/>
      <c r="EW68" s="13"/>
    </row>
    <row r="69" spans="1:153" s="6" customFormat="1" ht="20.100000000000001" customHeight="1" outlineLevel="1" thickBot="1" x14ac:dyDescent="0.25">
      <c r="A69" s="28"/>
      <c r="B69" s="27"/>
      <c r="C69" s="25"/>
      <c r="D69" s="25"/>
      <c r="E69" s="25"/>
      <c r="F69" s="25"/>
      <c r="G69" s="26"/>
      <c r="H69" s="25"/>
      <c r="I69" s="25"/>
      <c r="J69" s="24"/>
      <c r="K69" s="476"/>
      <c r="L69" s="476"/>
      <c r="M69" s="476"/>
      <c r="N69" s="476"/>
      <c r="O69" s="476"/>
      <c r="P69" s="476"/>
      <c r="Q69" s="23"/>
      <c r="R69" s="23"/>
      <c r="S69" s="22">
        <f>SUM(S58:S68)</f>
        <v>0</v>
      </c>
      <c r="T69" s="17"/>
      <c r="U69" s="21"/>
      <c r="V69" s="18"/>
      <c r="W69" s="14"/>
      <c r="X69" s="14"/>
      <c r="Y69" s="14"/>
      <c r="Z69" s="13"/>
      <c r="AA69" s="13"/>
      <c r="AB69" s="13"/>
      <c r="AC69" s="13"/>
      <c r="AD69" s="13"/>
      <c r="AE69" s="15"/>
      <c r="AF69" s="19"/>
      <c r="AG69" s="19"/>
      <c r="AH69" s="19"/>
      <c r="AI69" s="19"/>
      <c r="AJ69" s="19"/>
      <c r="AK69" s="19"/>
      <c r="AL69" s="19"/>
      <c r="AM69" s="20">
        <f>SUM(AM58:AM68)</f>
        <v>0</v>
      </c>
      <c r="AN69" s="20">
        <f>SUM(AN58:AN68)</f>
        <v>0</v>
      </c>
      <c r="AO69" s="19"/>
      <c r="AP69" s="19"/>
      <c r="AQ69" s="19"/>
      <c r="AR69" s="19"/>
      <c r="AS69" s="14"/>
      <c r="AT69" s="18"/>
      <c r="AU69" s="18"/>
      <c r="AV69" s="18"/>
      <c r="AW69" s="18"/>
      <c r="AX69" s="18"/>
      <c r="AY69" s="18"/>
      <c r="AZ69" s="14"/>
      <c r="BA69" s="18"/>
      <c r="BB69" s="18"/>
      <c r="BC69" s="18"/>
      <c r="BD69" s="18"/>
      <c r="BE69" s="18"/>
      <c r="BF69" s="18"/>
      <c r="BG69" s="14"/>
      <c r="BH69" s="14"/>
      <c r="BI69" s="18"/>
      <c r="BJ69" s="18"/>
      <c r="BK69" s="18"/>
      <c r="BL69" s="18"/>
      <c r="BM69" s="18"/>
      <c r="BN69" s="18"/>
      <c r="BO69" s="13"/>
      <c r="BP69" s="15"/>
      <c r="BQ69" s="17"/>
      <c r="BR69" s="17"/>
      <c r="BS69" s="17"/>
      <c r="BT69" s="17"/>
      <c r="BU69" s="17"/>
      <c r="BV69" s="17"/>
      <c r="BW69" s="17"/>
      <c r="BX69" s="17"/>
      <c r="BY69" s="17"/>
      <c r="BZ69" s="17"/>
      <c r="CA69" s="17"/>
      <c r="CB69" s="17"/>
      <c r="CC69" s="17"/>
      <c r="CD69" s="17"/>
      <c r="CE69" s="17"/>
      <c r="CF69" s="17"/>
      <c r="CG69" s="17"/>
      <c r="CH69" s="16"/>
      <c r="CI69" s="14"/>
      <c r="CJ69" s="15"/>
      <c r="CK69" s="14"/>
      <c r="CL69" s="14"/>
      <c r="CM69" s="13"/>
      <c r="CN69" s="13"/>
      <c r="CO69" s="13"/>
      <c r="CP69" s="13"/>
      <c r="CQ69" s="13"/>
      <c r="CR69" s="13"/>
      <c r="CS69" s="13"/>
      <c r="CT69" s="13"/>
      <c r="CU69" s="13"/>
      <c r="CV69" s="13"/>
      <c r="CW69" s="13"/>
      <c r="CX69" s="13"/>
      <c r="CY69" s="13"/>
      <c r="CZ69" s="13"/>
      <c r="DA69" s="13"/>
      <c r="DB69" s="13"/>
      <c r="DC69" s="13"/>
      <c r="DD69" s="13"/>
      <c r="DE69" s="13"/>
      <c r="DF69" s="13"/>
      <c r="DG69" s="13"/>
      <c r="DH69" s="13"/>
      <c r="DI69" s="13"/>
      <c r="DJ69" s="13"/>
      <c r="DK69" s="13"/>
      <c r="DL69" s="13"/>
      <c r="DM69" s="13"/>
      <c r="DN69" s="13"/>
      <c r="DO69" s="13"/>
      <c r="DP69" s="13"/>
      <c r="DQ69" s="13"/>
      <c r="DR69" s="13"/>
      <c r="DS69" s="13"/>
      <c r="DT69" s="13"/>
      <c r="DU69" s="13"/>
      <c r="DV69" s="13"/>
      <c r="DW69" s="13"/>
      <c r="DX69" s="13"/>
      <c r="DY69" s="13"/>
      <c r="DZ69" s="13"/>
      <c r="EA69" s="13"/>
      <c r="EB69" s="13"/>
      <c r="EC69" s="13"/>
      <c r="ED69" s="13"/>
      <c r="EE69" s="13"/>
      <c r="EF69" s="13"/>
      <c r="EG69" s="13"/>
      <c r="EH69" s="13"/>
      <c r="EI69" s="13"/>
      <c r="EJ69" s="13"/>
      <c r="EK69" s="13"/>
      <c r="EL69" s="13"/>
      <c r="EM69" s="13"/>
      <c r="EN69" s="13"/>
      <c r="EO69" s="13"/>
      <c r="EP69" s="13"/>
      <c r="EQ69" s="13"/>
      <c r="ER69" s="13"/>
      <c r="ES69" s="13"/>
      <c r="ET69" s="13"/>
      <c r="EU69" s="13"/>
      <c r="EV69" s="13"/>
      <c r="EW69" s="13"/>
    </row>
    <row r="70" spans="1:153" s="6" customFormat="1" x14ac:dyDescent="0.2">
      <c r="B70" s="14"/>
      <c r="C70" s="13"/>
      <c r="D70" s="13"/>
      <c r="E70" s="130"/>
      <c r="F70" s="130"/>
      <c r="G70" s="130"/>
      <c r="H70" s="130"/>
      <c r="I70" s="129"/>
      <c r="J70" s="129"/>
      <c r="K70" s="477" t="str">
        <f>IF(COUNTBLANK(K58:K68)&lt;&gt;11,"Fehler in den Datumsangaben! Bitte prüfen!","")</f>
        <v/>
      </c>
      <c r="L70" s="477"/>
      <c r="M70" s="477"/>
      <c r="N70" s="477"/>
      <c r="O70" s="477"/>
      <c r="P70" s="23"/>
      <c r="Q70" s="23"/>
      <c r="R70" s="23"/>
      <c r="S70" s="23"/>
      <c r="T70" s="23"/>
      <c r="U70" s="128"/>
      <c r="V70" s="125"/>
      <c r="W70" s="18"/>
      <c r="X70" s="14"/>
      <c r="Y70" s="14"/>
      <c r="Z70" s="13"/>
      <c r="AA70" s="13"/>
      <c r="AB70" s="13"/>
      <c r="AC70" s="13"/>
      <c r="AD70" s="13"/>
      <c r="AE70" s="13"/>
      <c r="AF70" s="13"/>
      <c r="AG70" s="13"/>
      <c r="AH70" s="13"/>
      <c r="AI70" s="13"/>
      <c r="AJ70" s="13"/>
      <c r="AK70" s="13"/>
      <c r="AL70" s="13"/>
      <c r="AM70" s="13"/>
      <c r="AN70" s="13"/>
      <c r="AO70" s="13"/>
      <c r="AP70" s="13"/>
      <c r="AQ70" s="13"/>
      <c r="AR70" s="13"/>
      <c r="AS70" s="13"/>
      <c r="AT70" s="13"/>
      <c r="AU70" s="13"/>
      <c r="AV70" s="13"/>
      <c r="AW70" s="13"/>
      <c r="AX70" s="13"/>
      <c r="AY70" s="13"/>
      <c r="AZ70" s="13"/>
      <c r="BA70" s="13"/>
      <c r="BB70" s="13"/>
      <c r="BC70" s="13"/>
      <c r="BD70" s="13"/>
      <c r="BE70" s="13"/>
      <c r="BF70" s="13"/>
      <c r="BG70" s="13"/>
      <c r="BH70" s="13"/>
      <c r="BI70" s="13"/>
      <c r="BJ70" s="13"/>
      <c r="BK70" s="13"/>
      <c r="BL70" s="13"/>
      <c r="BM70" s="13"/>
      <c r="BN70" s="13"/>
      <c r="BO70" s="13"/>
      <c r="BP70" s="13"/>
      <c r="BQ70" s="13"/>
      <c r="BR70" s="13"/>
      <c r="BS70" s="13"/>
      <c r="BT70" s="13"/>
      <c r="BU70" s="13"/>
      <c r="BV70" s="13"/>
      <c r="BW70" s="13"/>
      <c r="BX70" s="13"/>
      <c r="BY70" s="13"/>
      <c r="BZ70" s="13"/>
      <c r="CA70" s="13"/>
      <c r="CB70" s="13"/>
      <c r="CC70" s="13"/>
      <c r="CD70" s="13"/>
      <c r="CE70" s="13"/>
      <c r="CF70" s="13"/>
      <c r="CG70" s="13"/>
      <c r="CH70" s="13"/>
      <c r="CI70" s="13"/>
      <c r="CJ70" s="13"/>
      <c r="CK70" s="13"/>
      <c r="CL70" s="13"/>
      <c r="CM70" s="13"/>
      <c r="CN70" s="13"/>
      <c r="CO70" s="13"/>
      <c r="CP70" s="13"/>
      <c r="CQ70" s="13"/>
      <c r="CR70" s="13"/>
      <c r="CS70" s="13"/>
      <c r="CT70" s="13"/>
      <c r="CU70" s="13"/>
      <c r="CV70" s="13"/>
      <c r="CW70" s="13"/>
      <c r="CX70" s="13"/>
      <c r="CY70" s="13"/>
      <c r="CZ70" s="13"/>
      <c r="DA70" s="13"/>
      <c r="DB70" s="13"/>
      <c r="DC70" s="13"/>
      <c r="DD70" s="13"/>
      <c r="DE70" s="13"/>
      <c r="DF70" s="13"/>
      <c r="DG70" s="13"/>
      <c r="DH70" s="13"/>
      <c r="DI70" s="13"/>
      <c r="DJ70" s="13"/>
      <c r="DK70" s="13"/>
      <c r="DL70" s="13"/>
      <c r="DM70" s="13"/>
      <c r="DN70" s="13"/>
      <c r="DO70" s="13"/>
      <c r="DP70" s="13"/>
      <c r="DQ70" s="13"/>
      <c r="DR70" s="13"/>
      <c r="DS70" s="13"/>
      <c r="DT70" s="13"/>
      <c r="DU70" s="13"/>
      <c r="DV70" s="13"/>
      <c r="DW70" s="13"/>
      <c r="DX70" s="13"/>
      <c r="DY70" s="13"/>
      <c r="DZ70" s="13"/>
      <c r="EA70" s="13"/>
      <c r="EB70" s="13"/>
      <c r="EC70" s="13"/>
      <c r="ED70" s="13"/>
      <c r="EE70" s="13"/>
      <c r="EF70" s="13"/>
      <c r="EG70" s="13"/>
      <c r="EH70" s="13"/>
      <c r="EI70" s="13"/>
      <c r="EJ70" s="13"/>
      <c r="EK70" s="13"/>
      <c r="EL70" s="13"/>
      <c r="EM70" s="13"/>
      <c r="EN70" s="13"/>
      <c r="EO70" s="13"/>
      <c r="EP70" s="13"/>
      <c r="EQ70" s="13"/>
      <c r="ER70" s="13"/>
      <c r="ES70" s="13"/>
      <c r="ET70" s="13"/>
      <c r="EU70" s="13"/>
      <c r="EV70" s="13"/>
      <c r="EW70" s="13"/>
    </row>
    <row r="71" spans="1:153" s="10" customFormat="1" ht="17.25" customHeight="1" outlineLevel="1" x14ac:dyDescent="0.2">
      <c r="B71" s="608">
        <f>$B$14</f>
        <v>0</v>
      </c>
      <c r="C71" s="608"/>
      <c r="D71" s="609" t="str">
        <f>IF(AM85&lt;&gt;0,"Es wurde eine abweichende Entgeltgruppe angegeben. Bitte hierfür eine Begründung im Prüfvermerk erfassen!","")</f>
        <v/>
      </c>
      <c r="E71" s="609"/>
      <c r="F71" s="609"/>
      <c r="G71" s="609"/>
      <c r="H71" s="609"/>
      <c r="I71" s="609"/>
      <c r="J71" s="609"/>
      <c r="K71" s="609"/>
      <c r="L71" s="609"/>
      <c r="M71" s="609"/>
      <c r="N71" s="14"/>
      <c r="O71" s="126"/>
      <c r="P71" s="126"/>
      <c r="Q71" s="126"/>
      <c r="R71" s="126"/>
      <c r="S71" s="5"/>
      <c r="T71" s="125"/>
      <c r="U71" s="14"/>
      <c r="V71" s="14"/>
      <c r="W71" s="14"/>
      <c r="X71" s="14"/>
      <c r="Y71" s="14"/>
      <c r="Z71" s="14"/>
      <c r="AA71" s="14"/>
      <c r="AB71" s="14"/>
      <c r="AC71" s="14"/>
      <c r="AD71" s="14"/>
      <c r="AE71" s="14"/>
      <c r="AF71" s="14"/>
      <c r="AG71" s="14"/>
      <c r="AH71" s="14"/>
      <c r="AI71" s="14"/>
      <c r="AJ71" s="14"/>
      <c r="AK71" s="14"/>
      <c r="AL71" s="14"/>
      <c r="AM71" s="14"/>
      <c r="AN71" s="14"/>
      <c r="AO71" s="14"/>
      <c r="AP71" s="14"/>
      <c r="AQ71" s="14"/>
      <c r="AR71" s="14"/>
      <c r="AS71" s="14"/>
      <c r="AT71" s="14"/>
      <c r="AU71" s="14"/>
      <c r="AV71" s="14"/>
      <c r="AW71" s="14"/>
      <c r="AX71" s="14"/>
      <c r="AY71" s="14"/>
      <c r="AZ71" s="14"/>
      <c r="BA71" s="14"/>
      <c r="BB71" s="14"/>
      <c r="BC71" s="14"/>
      <c r="BD71" s="14"/>
      <c r="BE71" s="14"/>
      <c r="BF71" s="14"/>
      <c r="BG71" s="14"/>
      <c r="BH71" s="14"/>
      <c r="BI71" s="14"/>
      <c r="BJ71" s="14"/>
      <c r="BK71" s="14"/>
      <c r="BL71" s="14"/>
      <c r="BM71" s="14"/>
      <c r="BN71" s="14"/>
      <c r="BO71" s="14"/>
      <c r="BP71" s="14"/>
      <c r="BQ71" s="14"/>
      <c r="BR71" s="14"/>
      <c r="BS71" s="14"/>
      <c r="BT71" s="14"/>
      <c r="BU71" s="14"/>
      <c r="BV71" s="14"/>
      <c r="BW71" s="14"/>
      <c r="BX71" s="14"/>
      <c r="BY71" s="14"/>
      <c r="BZ71" s="14"/>
      <c r="CA71" s="14"/>
      <c r="CB71" s="14"/>
      <c r="CC71" s="14"/>
      <c r="CD71" s="14"/>
      <c r="CE71" s="14"/>
      <c r="CF71" s="14"/>
      <c r="CG71" s="14"/>
      <c r="CH71" s="14"/>
      <c r="CI71" s="14"/>
      <c r="CJ71" s="14"/>
      <c r="CK71" s="14"/>
      <c r="CL71" s="14"/>
      <c r="CM71" s="14"/>
      <c r="CN71" s="14"/>
      <c r="CO71" s="14"/>
      <c r="CP71" s="14"/>
      <c r="CQ71" s="14"/>
      <c r="CR71" s="14"/>
      <c r="CS71" s="14"/>
      <c r="CT71" s="14"/>
      <c r="CU71" s="14"/>
      <c r="CV71" s="14"/>
      <c r="CW71" s="14"/>
      <c r="CX71" s="14"/>
      <c r="CY71" s="14"/>
      <c r="CZ71" s="14"/>
      <c r="DA71" s="14"/>
      <c r="DB71" s="14"/>
      <c r="DC71" s="14"/>
      <c r="DD71" s="14"/>
      <c r="DE71" s="14"/>
      <c r="DF71" s="14"/>
      <c r="DG71" s="14"/>
      <c r="DH71" s="14"/>
      <c r="DI71" s="14"/>
      <c r="DJ71" s="14"/>
      <c r="DK71" s="14"/>
      <c r="DL71" s="14"/>
      <c r="DM71" s="14"/>
      <c r="DN71" s="14"/>
      <c r="DO71" s="14"/>
      <c r="DP71" s="14"/>
      <c r="DQ71" s="14"/>
      <c r="DR71" s="14"/>
      <c r="DS71" s="14"/>
      <c r="DT71" s="14"/>
      <c r="DU71" s="14"/>
      <c r="DV71" s="14"/>
      <c r="DW71" s="14"/>
      <c r="DX71" s="14"/>
      <c r="DY71" s="14"/>
      <c r="DZ71" s="14"/>
      <c r="EA71" s="14"/>
      <c r="EB71" s="14"/>
      <c r="EC71" s="14"/>
      <c r="ED71" s="14"/>
      <c r="EE71" s="14"/>
      <c r="EF71" s="14"/>
      <c r="EG71" s="14"/>
      <c r="EH71" s="14"/>
      <c r="EI71" s="14"/>
      <c r="EJ71" s="14"/>
      <c r="EK71" s="14"/>
      <c r="EL71" s="14"/>
      <c r="EM71" s="14"/>
      <c r="EN71" s="14"/>
      <c r="EO71" s="14"/>
      <c r="EP71" s="14"/>
      <c r="EQ71" s="14"/>
      <c r="ER71" s="14"/>
      <c r="ES71" s="14"/>
      <c r="ET71" s="14"/>
      <c r="EU71" s="14"/>
      <c r="EV71" s="14"/>
      <c r="EW71" s="14"/>
    </row>
    <row r="72" spans="1:153" s="6" customFormat="1" ht="7.5" customHeight="1" outlineLevel="1" thickBot="1" x14ac:dyDescent="0.25">
      <c r="B72" s="127"/>
      <c r="E72" s="8"/>
      <c r="F72" s="12"/>
      <c r="G72" s="8"/>
      <c r="I72" s="8"/>
      <c r="K72" s="13"/>
      <c r="L72" s="13"/>
      <c r="M72" s="13"/>
      <c r="N72" s="13"/>
      <c r="O72" s="126"/>
      <c r="P72" s="126"/>
      <c r="Q72" s="126"/>
      <c r="R72" s="126"/>
      <c r="S72" s="5"/>
      <c r="T72" s="125"/>
      <c r="U72" s="13"/>
      <c r="V72" s="13"/>
      <c r="W72" s="14"/>
      <c r="X72" s="14"/>
      <c r="Y72" s="14"/>
      <c r="Z72" s="13"/>
      <c r="AA72" s="13"/>
      <c r="AB72" s="13"/>
      <c r="AC72" s="13"/>
      <c r="AD72" s="13"/>
      <c r="AE72" s="13"/>
      <c r="AF72" s="13"/>
      <c r="AG72" s="13"/>
      <c r="AH72" s="13"/>
      <c r="AI72" s="13"/>
      <c r="AJ72" s="13"/>
      <c r="AK72" s="13"/>
      <c r="AL72" s="13"/>
      <c r="AM72" s="13"/>
      <c r="AN72" s="13"/>
      <c r="AO72" s="13"/>
      <c r="AP72" s="13"/>
      <c r="AQ72" s="13"/>
      <c r="AR72" s="13"/>
      <c r="AS72" s="13"/>
      <c r="AT72" s="13"/>
      <c r="AU72" s="13"/>
      <c r="AV72" s="13"/>
      <c r="AW72" s="13"/>
      <c r="AX72" s="13"/>
      <c r="AY72" s="13"/>
      <c r="AZ72" s="13"/>
      <c r="BA72" s="13"/>
      <c r="BB72" s="13"/>
      <c r="BC72" s="13"/>
      <c r="BD72" s="13"/>
      <c r="BE72" s="13"/>
      <c r="BF72" s="13"/>
      <c r="BG72" s="13"/>
      <c r="BH72" s="13"/>
      <c r="BI72" s="13"/>
      <c r="BJ72" s="13"/>
      <c r="BK72" s="13"/>
      <c r="BL72" s="13"/>
      <c r="BM72" s="13"/>
      <c r="BN72" s="13"/>
      <c r="BO72" s="13"/>
      <c r="BP72" s="13"/>
      <c r="BQ72" s="13"/>
      <c r="BR72" s="13"/>
      <c r="BS72" s="13"/>
      <c r="BT72" s="13"/>
      <c r="BU72" s="13"/>
      <c r="BV72" s="13"/>
      <c r="BW72" s="13"/>
      <c r="BX72" s="13"/>
      <c r="BY72" s="13"/>
      <c r="BZ72" s="13"/>
      <c r="CA72" s="13"/>
      <c r="CB72" s="13"/>
      <c r="CC72" s="13"/>
      <c r="CD72" s="13"/>
      <c r="CE72" s="13"/>
      <c r="CF72" s="13"/>
      <c r="CG72" s="13"/>
      <c r="CH72" s="13"/>
      <c r="CI72" s="13"/>
      <c r="CJ72" s="13"/>
      <c r="CK72" s="13"/>
      <c r="CL72" s="13"/>
      <c r="CM72" s="13"/>
      <c r="CN72" s="13"/>
      <c r="CO72" s="13"/>
      <c r="CP72" s="13"/>
      <c r="CQ72" s="13"/>
      <c r="CR72" s="13"/>
      <c r="CS72" s="13"/>
      <c r="CT72" s="13"/>
      <c r="CU72" s="13"/>
      <c r="CV72" s="13"/>
      <c r="CW72" s="13"/>
      <c r="CX72" s="13"/>
      <c r="CY72" s="13"/>
      <c r="CZ72" s="13"/>
      <c r="DA72" s="13"/>
      <c r="DB72" s="13"/>
      <c r="DC72" s="13"/>
      <c r="DD72" s="13"/>
      <c r="DE72" s="13"/>
      <c r="DF72" s="13"/>
      <c r="DG72" s="13"/>
      <c r="DH72" s="13"/>
      <c r="DI72" s="13"/>
      <c r="DJ72" s="13"/>
      <c r="DK72" s="13"/>
      <c r="DL72" s="13"/>
      <c r="DM72" s="13"/>
      <c r="DN72" s="13"/>
      <c r="DO72" s="13"/>
      <c r="DP72" s="13"/>
      <c r="DQ72" s="13"/>
      <c r="DR72" s="13"/>
      <c r="DS72" s="13"/>
      <c r="DT72" s="13"/>
      <c r="DU72" s="13"/>
      <c r="DV72" s="13"/>
      <c r="DW72" s="13"/>
      <c r="DX72" s="13"/>
      <c r="DY72" s="13"/>
      <c r="DZ72" s="13"/>
      <c r="EA72" s="13"/>
      <c r="EB72" s="13"/>
      <c r="EC72" s="13"/>
      <c r="ED72" s="13"/>
      <c r="EE72" s="13"/>
      <c r="EF72" s="13"/>
      <c r="EG72" s="13"/>
      <c r="EH72" s="13"/>
      <c r="EI72" s="13"/>
      <c r="EJ72" s="13"/>
      <c r="EK72" s="13"/>
      <c r="EL72" s="13"/>
      <c r="EM72" s="13"/>
      <c r="EN72" s="13"/>
      <c r="EO72" s="13"/>
      <c r="EP72" s="13"/>
      <c r="EQ72" s="13"/>
      <c r="ER72" s="13"/>
      <c r="ES72" s="13"/>
      <c r="ET72" s="13"/>
      <c r="EU72" s="13"/>
      <c r="EV72" s="13"/>
      <c r="EW72" s="13"/>
    </row>
    <row r="73" spans="1:153" s="10" customFormat="1" ht="65.099999999999994" customHeight="1" outlineLevel="1" thickBot="1" x14ac:dyDescent="0.25">
      <c r="B73" s="124" t="s">
        <v>14</v>
      </c>
      <c r="C73" s="123" t="s">
        <v>15</v>
      </c>
      <c r="D73" s="122" t="s">
        <v>150</v>
      </c>
      <c r="E73" s="121" t="s">
        <v>149</v>
      </c>
      <c r="F73" s="121" t="s">
        <v>148</v>
      </c>
      <c r="G73" s="120" t="s">
        <v>147</v>
      </c>
      <c r="H73" s="119" t="s">
        <v>16</v>
      </c>
      <c r="I73" s="118" t="s">
        <v>17</v>
      </c>
      <c r="J73" s="117" t="s">
        <v>146</v>
      </c>
      <c r="K73" s="104"/>
      <c r="L73" s="116" t="s">
        <v>145</v>
      </c>
      <c r="M73" s="115" t="s">
        <v>144</v>
      </c>
      <c r="N73" s="115" t="s">
        <v>143</v>
      </c>
      <c r="O73" s="114" t="s">
        <v>142</v>
      </c>
      <c r="P73" s="114" t="s">
        <v>141</v>
      </c>
      <c r="Q73" s="113" t="s">
        <v>140</v>
      </c>
      <c r="R73" s="112" t="s">
        <v>139</v>
      </c>
      <c r="S73" s="111" t="s">
        <v>138</v>
      </c>
      <c r="T73" s="104"/>
      <c r="U73" s="102"/>
      <c r="V73" s="102"/>
      <c r="W73" s="102"/>
      <c r="X73" s="110" t="s">
        <v>14</v>
      </c>
      <c r="Y73" s="109" t="s">
        <v>15</v>
      </c>
      <c r="Z73" s="623" t="s">
        <v>137</v>
      </c>
      <c r="AA73" s="624"/>
      <c r="AB73" s="624"/>
      <c r="AC73" s="624"/>
      <c r="AD73" s="624"/>
      <c r="AE73" s="625"/>
      <c r="AF73" s="108" t="s">
        <v>136</v>
      </c>
      <c r="AG73" s="623" t="s">
        <v>135</v>
      </c>
      <c r="AH73" s="624"/>
      <c r="AI73" s="624"/>
      <c r="AJ73" s="624"/>
      <c r="AK73" s="624"/>
      <c r="AL73" s="625"/>
      <c r="AM73" s="107" t="s">
        <v>134</v>
      </c>
      <c r="AN73" s="106" t="s">
        <v>133</v>
      </c>
      <c r="AO73" s="14"/>
      <c r="AP73" s="14"/>
      <c r="AQ73" s="14"/>
      <c r="AR73" s="14"/>
      <c r="AS73" s="105"/>
      <c r="AT73" s="14"/>
      <c r="AU73" s="14"/>
      <c r="AV73" s="14"/>
      <c r="AW73" s="14"/>
      <c r="AX73" s="14"/>
      <c r="AY73" s="14"/>
      <c r="AZ73" s="105"/>
      <c r="BA73" s="14"/>
      <c r="BB73" s="14"/>
      <c r="BC73" s="14"/>
      <c r="BD73" s="14"/>
      <c r="BE73" s="14"/>
      <c r="BF73" s="14"/>
      <c r="BG73" s="14"/>
      <c r="BH73" s="105"/>
      <c r="BI73" s="14"/>
      <c r="BJ73" s="14"/>
      <c r="BK73" s="14"/>
      <c r="BL73" s="14"/>
      <c r="BM73" s="14"/>
      <c r="BN73" s="14"/>
      <c r="BO73" s="14"/>
      <c r="BP73" s="102"/>
      <c r="BQ73" s="104"/>
      <c r="BR73" s="104"/>
      <c r="BS73" s="102"/>
      <c r="BT73" s="102"/>
      <c r="BU73" s="102"/>
      <c r="BV73" s="102"/>
      <c r="BW73" s="104"/>
      <c r="BX73" s="104"/>
      <c r="BY73" s="102"/>
      <c r="BZ73" s="102"/>
      <c r="CA73" s="102"/>
      <c r="CB73" s="102"/>
      <c r="CC73" s="103"/>
      <c r="CD73" s="102"/>
      <c r="CE73" s="102"/>
      <c r="CF73" s="102"/>
      <c r="CG73" s="14"/>
      <c r="CH73" s="14"/>
      <c r="CI73" s="14"/>
      <c r="CJ73" s="14"/>
      <c r="CK73" s="14"/>
      <c r="CL73" s="14"/>
      <c r="CM73" s="14"/>
      <c r="CN73" s="14"/>
      <c r="CO73" s="14"/>
      <c r="CP73" s="14"/>
      <c r="CQ73" s="14"/>
      <c r="CR73" s="14"/>
      <c r="CS73" s="14"/>
      <c r="CT73" s="14"/>
      <c r="CU73" s="14"/>
      <c r="CV73" s="14"/>
      <c r="CW73" s="14"/>
      <c r="CX73" s="14"/>
      <c r="CY73" s="14"/>
      <c r="CZ73" s="14"/>
      <c r="DA73" s="14"/>
      <c r="DB73" s="14"/>
      <c r="DC73" s="14"/>
      <c r="DD73" s="14"/>
      <c r="DE73" s="14"/>
      <c r="DF73" s="14"/>
      <c r="DG73" s="14"/>
      <c r="DH73" s="14"/>
      <c r="DI73" s="14"/>
      <c r="DJ73" s="14"/>
      <c r="DK73" s="14"/>
      <c r="DL73" s="14"/>
      <c r="DM73" s="14"/>
      <c r="DN73" s="14"/>
      <c r="DO73" s="14"/>
      <c r="DP73" s="14"/>
      <c r="DQ73" s="14"/>
      <c r="DR73" s="14"/>
      <c r="DS73" s="14"/>
      <c r="DT73" s="14"/>
      <c r="DU73" s="14"/>
      <c r="DV73" s="14"/>
      <c r="DW73" s="14"/>
      <c r="DX73" s="14"/>
      <c r="DY73" s="14"/>
      <c r="DZ73" s="14"/>
      <c r="EA73" s="14"/>
      <c r="EB73" s="14"/>
      <c r="EC73" s="14"/>
      <c r="ED73" s="14"/>
      <c r="EE73" s="14"/>
      <c r="EF73" s="14"/>
      <c r="EG73" s="14"/>
      <c r="EH73" s="14"/>
      <c r="EI73" s="14"/>
      <c r="EJ73" s="14"/>
      <c r="EK73" s="14"/>
      <c r="EL73" s="14"/>
      <c r="EM73" s="14"/>
      <c r="EN73" s="14"/>
      <c r="EO73" s="14"/>
      <c r="EP73" s="14"/>
      <c r="EQ73" s="14"/>
      <c r="ER73" s="14"/>
      <c r="ES73" s="14"/>
      <c r="ET73" s="14"/>
      <c r="EU73" s="14"/>
      <c r="EV73" s="14"/>
      <c r="EW73" s="14"/>
    </row>
    <row r="74" spans="1:153" s="10" customFormat="1" ht="12.75" customHeight="1" outlineLevel="1" x14ac:dyDescent="0.2">
      <c r="A74" s="101"/>
      <c r="B74" s="100"/>
      <c r="C74" s="99"/>
      <c r="D74" s="98"/>
      <c r="E74" s="96"/>
      <c r="F74" s="97"/>
      <c r="G74" s="96">
        <f t="shared" ref="G74:G84" si="91">ROUND(E74*F74,2)</f>
        <v>0</v>
      </c>
      <c r="H74" s="95"/>
      <c r="I74" s="94"/>
      <c r="J74" s="93" t="str">
        <f t="shared" ref="J74:J84" si="92">IF(OR(G74="",G74=0),"",
IF(F74&gt;100%,"Fehler",
ROUND(1664/39.8*IF(E74&lt;39.8,E74*F74,G74)/365*
IF(OR(AND(DATEDIF(H74,I74,"M")=11,AF74=366),AND(W74=1,AF74=366)),365,AF74),2)))</f>
        <v/>
      </c>
      <c r="K74" s="53" t="str">
        <f t="shared" ref="K74:K84" si="93">IF(AND(H74="",I74=""),"",IF(OR(H74&lt;$E$14,H74&gt;$F$14,I74&lt;H74,I74&lt;$E$14,I74&gt;$F$14),"!!!",""))</f>
        <v/>
      </c>
      <c r="L74" s="92"/>
      <c r="M74" s="91"/>
      <c r="N74" s="91">
        <f t="shared" ref="N74:N84" si="94">L74*12+M74</f>
        <v>0</v>
      </c>
      <c r="O74" s="90" t="str">
        <f>IF(OR(D74="",D74="Honorar"),"",IF(VLOOKUP(D74,Durchschnittssätze!$A$5:$Q$48,5,FALSE)&lt;0,"entfällt für",IF(N74=0,"",ROUND((VLOOKUP(D74,Durchschnittssätze!$A$5:$Q$48,5,FALSE)/39.8*E74),2))))</f>
        <v/>
      </c>
      <c r="P74" s="90" t="str">
        <f>IF(OR(D74="",D74="Honorar"),"",IF(VLOOKUP(D74,Durchschnittssätze!$A$5:$Q$48,9,FALSE)&lt;0,"Beamte",IF(N74=0,"",ROUND((VLOOKUP(D74,Durchschnittssätze!$A$5:$Q$48,9,FALSE)/39.8*E74),2))))</f>
        <v/>
      </c>
      <c r="Q74" s="89" t="str">
        <f>IF(D74="Honorar",N74,IF(P74="Beamte",VLOOKUP(D74,Durchschnittssätze!$A$5:$Q$48,17,FALSE),IF(N74&lt;O74,"keine",ROUND(IF(AND(N74&gt;=O74,N74&lt;P74),VLOOKUP(D74,Durchschnittssätze!$A$5:$Q$48,13,FALSE),VLOOKUP(D74,Durchschnittssätze!$A$5:$Q$48,17,FALSE)),2))))</f>
        <v>keine</v>
      </c>
      <c r="R74" s="88" t="str">
        <f t="shared" ref="R74:R84" si="95">IF(D74="Honorar","",IF(P74="Beamte",D74,IF(N74&lt;O74,"Förderung",IF(AND(N74&gt;O74,N74&lt;P74),"Std.Satz 1","Std.Satz 2"))))</f>
        <v>Förderung</v>
      </c>
      <c r="S74" s="87">
        <f t="shared" ref="S74:S84" si="96">IF(OR(P74="Beamte",D74="Honorar"),ROUND(Q74*J74,2),IF(OR(N74&lt;O74,N74=0,G74=0),0,ROUND(Q74*J74,2)))</f>
        <v>0</v>
      </c>
      <c r="T74" s="17"/>
      <c r="U74" s="21"/>
      <c r="V74" s="18"/>
      <c r="W74" s="46">
        <f t="shared" ref="W74:W84" si="97">YEAR(I74)-YEAR(H74)+1</f>
        <v>1</v>
      </c>
      <c r="X74" s="45">
        <f t="shared" ref="X74:X84" si="98">B74</f>
        <v>0</v>
      </c>
      <c r="Y74" s="44">
        <f t="shared" ref="Y74:Y84" si="99">C74</f>
        <v>0</v>
      </c>
      <c r="Z74" s="43">
        <f t="shared" ref="Z74:Z84" si="100">IF(YEAR(H74)=$Z$9,$Z$9,"")</f>
        <v>1900</v>
      </c>
      <c r="AA74" s="42" t="str">
        <f t="shared" ref="AA74:AA84" si="101">IF(AND(Z74&lt;&gt;"",$W74&gt;1),Z74+1,IF(YEAR(H74)=$AA$9,$AA$9,""))</f>
        <v/>
      </c>
      <c r="AB74" s="41" t="str">
        <f t="shared" ref="AB74:AB84" si="102">IF(AND(OR(AA74&lt;&gt;"",YEAR(H74)=$AB$9),COUNT(Z74:AA74)&lt;W74),$AB$9,"")</f>
        <v/>
      </c>
      <c r="AC74" s="40" t="str">
        <f t="shared" ref="AC74:AC84" si="103">IF(AND(OR(AB74&lt;&gt;"",YEAR(H74)=$AC$9),COUNT(Z74:AB74)&lt;W74),$AC$9,"")</f>
        <v/>
      </c>
      <c r="AD74" s="39" t="str">
        <f t="shared" ref="AD74:AD84" si="104">IF(AND(OR(AC74&lt;&gt;"",YEAR(H74)=$AD$9),COUNT(Z74:AC74)&lt;W74),$AD$9,"")</f>
        <v/>
      </c>
      <c r="AE74" s="38" t="str">
        <f t="shared" ref="AE74:AE84" si="105">IF(AND(OR(AC74&lt;&gt;"",YEAR(H74)=$AD$9),COUNT(Z74:AD74)&lt;W74),$AE$9,"")</f>
        <v/>
      </c>
      <c r="AF74" s="37">
        <f t="shared" ref="AF74:AF84" si="106">SUM(AG74:AL74)</f>
        <v>1</v>
      </c>
      <c r="AG74" s="86">
        <f t="shared" ref="AG74:AG84" si="107">IF(Z74="","",MIN(365,
IF(YEAR(H74)=YEAR(I74),DATEDIF(H74,I74,"D")+1,
DATEDIF(H74,VLOOKUP(YEAR(H74),$AM$11:$AN$20,2,FALSE),"D")+1)))</f>
        <v>1</v>
      </c>
      <c r="AH74" s="85" t="str">
        <f t="shared" ref="AH74:AH84" si="108">IF(AA74="","",MIN(365,
IF(AND(YEAR($H74)=YEAR($I74),AA74=YEAR($H74)),DATEDIF($H74,$I74,"D")+1,
IF(AB74&lt;&gt;"",DATEDIF(MAX(VLOOKUP(AA74,$AM$11:$AP$20,3,FALSE),$H74),VLOOKUP(AA74,$AM$11:$AP$20,2,FALSE),"D")+1,
VLOOKUP(AA74,$AM$11:$AP$20,4,FALSE)-DATEDIF($I74,VLOOKUP(YEAR($I74),$AM$11:$AN$20,2,FALSE),"D")))))</f>
        <v/>
      </c>
      <c r="AI74" s="84" t="str">
        <f t="shared" ref="AI74:AI84" si="109">IF(AB74="","",MIN(365,
IF(AND(YEAR($H74)=YEAR($I74),AB74=YEAR($H74)),DATEDIF($H74,$I74,"D")+1,
IF(AC74&lt;&gt;"",DATEDIF(MAX(VLOOKUP(AB74,$AM$11:$AP$20,3,FALSE),$H74),VLOOKUP(AB74,$AM$11:$AP$20,2,FALSE),"D")+1,
VLOOKUP(AB74,$AM$11:$AP$20,4,FALSE)-DATEDIF($I74,VLOOKUP(YEAR($I74),$AM$11:$AN$20,2,FALSE),"D")))))</f>
        <v/>
      </c>
      <c r="AJ74" s="83" t="str">
        <f t="shared" ref="AJ74:AJ84" si="110">IF(AC74="","",MIN(365,
IF(AND(YEAR($H74)=YEAR($I74),AC74=YEAR($H74)),DATEDIF($H74,$I74,"D")+1,
IF(AD74&lt;&gt;"",DATEDIF(MAX(VLOOKUP(AC74,$AM$11:$AP$20,3,FALSE),$H74),VLOOKUP(AC74,$AM$11:$AP$20,2,FALSE),"D")+1,
VLOOKUP(AC74,$AM$11:$AP$20,4,FALSE)-DATEDIF($I74,VLOOKUP(YEAR($I74),$AM$11:$AN$20,2,FALSE),"D")))))</f>
        <v/>
      </c>
      <c r="AK74" s="82" t="str">
        <f t="shared" ref="AK74:AK84" si="111">IF(AD74="","",MIN(365,
IF(AND(YEAR($H74)=YEAR($I74),AD74=YEAR($H74)),DATEDIF($H74,$I74,"D")+1,
IF(AE74&lt;&gt;"",DATEDIF(MAX(VLOOKUP(AD74,$AM$11:$AP$20,3,FALSE),$H74),VLOOKUP(AD74,$AM$11:$AP$20,2,FALSE),"D")+1,
VLOOKUP(AD74,$AM$11:$AP$20,4,FALSE)-DATEDIF($I74,VLOOKUP(YEAR($I74),$AM$11:$AN$20,2,FALSE),"D")))))</f>
        <v/>
      </c>
      <c r="AL74" s="81" t="str">
        <f t="shared" ref="AL74:AL84" si="112">IF(AE74="","",MIN(365,
IF(AND(YEAR($H74)=YEAR($I74),AE74=YEAR($H74)),DATEDIF($H74,$I74,"D")+1,
VLOOKUP(AE74,$AM$11:$AP$20,4,FALSE)-DATEDIF($I74,VLOOKUP(YEAR($I74),$AM$11:$AN$20,2,FALSE),"D"))))</f>
        <v/>
      </c>
      <c r="AM74" s="30">
        <f t="shared" ref="AM74:AM84" si="113">IF(AND(D74&lt;&gt;$D$14,D74&lt;&gt;"",D74&lt;&gt;"Honorar"),1,0)</f>
        <v>0</v>
      </c>
      <c r="AN74" s="29" t="str">
        <f t="shared" ref="AN74:AN84" si="114">IF(D74="Honorar",S74,"")</f>
        <v/>
      </c>
      <c r="AO74" s="2"/>
      <c r="AP74" s="63"/>
      <c r="AQ74" s="63"/>
      <c r="AR74" s="62"/>
      <c r="AS74" s="14"/>
      <c r="AT74" s="18"/>
      <c r="AU74" s="18"/>
      <c r="AV74" s="18"/>
      <c r="AW74" s="18"/>
      <c r="AX74" s="18"/>
      <c r="AY74" s="18"/>
      <c r="AZ74" s="14"/>
      <c r="BA74" s="18"/>
      <c r="BB74" s="18"/>
      <c r="BC74" s="18"/>
      <c r="BD74" s="18"/>
      <c r="BE74" s="18"/>
      <c r="BF74" s="18"/>
      <c r="BG74" s="14"/>
      <c r="BH74" s="14"/>
      <c r="BI74" s="18"/>
      <c r="BJ74" s="18"/>
      <c r="BK74" s="18"/>
      <c r="BL74" s="18"/>
      <c r="BM74" s="18"/>
      <c r="BN74" s="18"/>
      <c r="BO74" s="14"/>
      <c r="BP74" s="15"/>
      <c r="BQ74" s="17"/>
      <c r="BR74" s="17"/>
      <c r="BS74" s="17"/>
      <c r="BT74" s="17"/>
      <c r="BU74" s="17"/>
      <c r="BV74" s="17"/>
      <c r="BW74" s="17"/>
      <c r="BX74" s="17"/>
      <c r="BY74" s="17"/>
      <c r="BZ74" s="17"/>
      <c r="CA74" s="17"/>
      <c r="CB74" s="17"/>
      <c r="CC74" s="17"/>
      <c r="CD74" s="17"/>
      <c r="CE74" s="17"/>
      <c r="CF74" s="17"/>
      <c r="CG74" s="17"/>
      <c r="CH74" s="16"/>
      <c r="CI74" s="14"/>
      <c r="CJ74" s="15"/>
      <c r="CK74" s="14"/>
      <c r="CL74" s="14"/>
      <c r="CM74" s="14"/>
      <c r="CN74" s="14"/>
      <c r="CO74" s="14"/>
      <c r="CP74" s="14"/>
      <c r="CQ74" s="14"/>
      <c r="CR74" s="14"/>
      <c r="CS74" s="14"/>
      <c r="CT74" s="14"/>
      <c r="CU74" s="14"/>
      <c r="CV74" s="14"/>
      <c r="CW74" s="14"/>
      <c r="CX74" s="14"/>
      <c r="CY74" s="14"/>
      <c r="CZ74" s="14"/>
      <c r="DA74" s="14"/>
      <c r="DB74" s="14"/>
      <c r="DC74" s="14"/>
      <c r="DD74" s="14"/>
      <c r="DE74" s="14"/>
      <c r="DF74" s="14"/>
      <c r="DG74" s="14"/>
      <c r="DH74" s="14"/>
      <c r="DI74" s="14"/>
      <c r="DJ74" s="14"/>
      <c r="DK74" s="14"/>
      <c r="DL74" s="14"/>
      <c r="DM74" s="14"/>
      <c r="DN74" s="14"/>
      <c r="DO74" s="14"/>
      <c r="DP74" s="14"/>
      <c r="DQ74" s="14"/>
      <c r="DR74" s="14"/>
      <c r="DS74" s="14"/>
      <c r="DT74" s="14"/>
      <c r="DU74" s="14"/>
      <c r="DV74" s="14"/>
      <c r="DW74" s="14"/>
      <c r="DX74" s="14"/>
      <c r="DY74" s="14"/>
      <c r="DZ74" s="14"/>
      <c r="EA74" s="14"/>
      <c r="EB74" s="14"/>
      <c r="EC74" s="14"/>
      <c r="ED74" s="14"/>
      <c r="EE74" s="14"/>
      <c r="EF74" s="14"/>
      <c r="EG74" s="14"/>
      <c r="EH74" s="14"/>
      <c r="EI74" s="14"/>
      <c r="EJ74" s="14"/>
      <c r="EK74" s="14"/>
      <c r="EL74" s="14"/>
      <c r="EM74" s="14"/>
      <c r="EN74" s="14"/>
      <c r="EO74" s="14"/>
      <c r="EP74" s="14"/>
      <c r="EQ74" s="14"/>
      <c r="ER74" s="14"/>
      <c r="ES74" s="14"/>
      <c r="ET74" s="14"/>
      <c r="EU74" s="14"/>
      <c r="EV74" s="14"/>
      <c r="EW74" s="14"/>
    </row>
    <row r="75" spans="1:153" s="6" customFormat="1" ht="12.75" customHeight="1" outlineLevel="1" x14ac:dyDescent="0.2">
      <c r="A75" s="28"/>
      <c r="B75" s="79"/>
      <c r="C75" s="80"/>
      <c r="D75" s="77"/>
      <c r="E75" s="75"/>
      <c r="F75" s="76"/>
      <c r="G75" s="75">
        <f t="shared" si="91"/>
        <v>0</v>
      </c>
      <c r="H75" s="74"/>
      <c r="I75" s="73"/>
      <c r="J75" s="72" t="str">
        <f t="shared" si="92"/>
        <v/>
      </c>
      <c r="K75" s="53" t="str">
        <f t="shared" si="93"/>
        <v/>
      </c>
      <c r="L75" s="71"/>
      <c r="M75" s="70"/>
      <c r="N75" s="70">
        <f t="shared" si="94"/>
        <v>0</v>
      </c>
      <c r="O75" s="69" t="str">
        <f>IF(OR(D75="",D75="Honorar"),"",IF(VLOOKUP(D75,Durchschnittssätze!$A$5:$Q$48,5,FALSE)&lt;0,"entfällt für",IF(N75=0,"",ROUND((VLOOKUP(D75,Durchschnittssätze!$A$5:$Q$48,5,FALSE)/39.8*E75),2))))</f>
        <v/>
      </c>
      <c r="P75" s="69" t="str">
        <f>IF(OR(D75="",D75="Honorar"),"",IF(VLOOKUP(D75,Durchschnittssätze!$A$5:$Q$48,9,FALSE)&lt;0,"Beamte",IF(N75=0,"",ROUND((VLOOKUP(D75,Durchschnittssätze!$A$5:$Q$48,9,FALSE)/39.8*E75),2))))</f>
        <v/>
      </c>
      <c r="Q75" s="68" t="str">
        <f>IF(D75="Honorar",N75,IF(P75="Beamte",VLOOKUP(D75,Durchschnittssätze!$A$5:$Q$48,17,FALSE),IF(N75&lt;O75,"keine",ROUND(IF(AND(N75&gt;=O75,N75&lt;P75),VLOOKUP(D75,Durchschnittssätze!$A$5:$Q$48,13,FALSE),VLOOKUP(D75,Durchschnittssätze!$A$5:$Q$48,17,FALSE)),2))))</f>
        <v>keine</v>
      </c>
      <c r="R75" s="67" t="str">
        <f t="shared" si="95"/>
        <v>Förderung</v>
      </c>
      <c r="S75" s="66">
        <f t="shared" si="96"/>
        <v>0</v>
      </c>
      <c r="T75" s="17"/>
      <c r="U75" s="21"/>
      <c r="V75" s="18"/>
      <c r="W75" s="46">
        <f t="shared" si="97"/>
        <v>1</v>
      </c>
      <c r="X75" s="45">
        <f t="shared" si="98"/>
        <v>0</v>
      </c>
      <c r="Y75" s="44">
        <f t="shared" si="99"/>
        <v>0</v>
      </c>
      <c r="Z75" s="43">
        <f t="shared" si="100"/>
        <v>1900</v>
      </c>
      <c r="AA75" s="42" t="str">
        <f t="shared" si="101"/>
        <v/>
      </c>
      <c r="AB75" s="41" t="str">
        <f t="shared" si="102"/>
        <v/>
      </c>
      <c r="AC75" s="40" t="str">
        <f t="shared" si="103"/>
        <v/>
      </c>
      <c r="AD75" s="39" t="str">
        <f t="shared" si="104"/>
        <v/>
      </c>
      <c r="AE75" s="38" t="str">
        <f t="shared" si="105"/>
        <v/>
      </c>
      <c r="AF75" s="37">
        <f t="shared" si="106"/>
        <v>1</v>
      </c>
      <c r="AG75" s="43">
        <f t="shared" si="107"/>
        <v>1</v>
      </c>
      <c r="AH75" s="42" t="str">
        <f t="shared" si="108"/>
        <v/>
      </c>
      <c r="AI75" s="41" t="str">
        <f t="shared" si="109"/>
        <v/>
      </c>
      <c r="AJ75" s="40" t="str">
        <f t="shared" si="110"/>
        <v/>
      </c>
      <c r="AK75" s="65" t="str">
        <f t="shared" si="111"/>
        <v/>
      </c>
      <c r="AL75" s="64" t="str">
        <f t="shared" si="112"/>
        <v/>
      </c>
      <c r="AM75" s="30">
        <f t="shared" si="113"/>
        <v>0</v>
      </c>
      <c r="AN75" s="29" t="str">
        <f t="shared" si="114"/>
        <v/>
      </c>
      <c r="AO75" s="2"/>
      <c r="AP75" s="63"/>
      <c r="AQ75" s="63"/>
      <c r="AR75" s="62"/>
      <c r="AS75" s="14"/>
      <c r="AT75" s="18"/>
      <c r="AU75" s="18"/>
      <c r="AV75" s="18"/>
      <c r="AW75" s="18"/>
      <c r="AX75" s="18"/>
      <c r="AY75" s="18"/>
      <c r="AZ75" s="14"/>
      <c r="BA75" s="18"/>
      <c r="BB75" s="18"/>
      <c r="BC75" s="18"/>
      <c r="BD75" s="18"/>
      <c r="BE75" s="18"/>
      <c r="BF75" s="18"/>
      <c r="BG75" s="14"/>
      <c r="BH75" s="14"/>
      <c r="BI75" s="18"/>
      <c r="BJ75" s="18"/>
      <c r="BK75" s="18"/>
      <c r="BL75" s="18"/>
      <c r="BM75" s="18"/>
      <c r="BN75" s="18"/>
      <c r="BO75" s="13"/>
      <c r="BP75" s="15"/>
      <c r="BQ75" s="17"/>
      <c r="BR75" s="17"/>
      <c r="BS75" s="17"/>
      <c r="BT75" s="17"/>
      <c r="BU75" s="17"/>
      <c r="BV75" s="17"/>
      <c r="BW75" s="17"/>
      <c r="BX75" s="17"/>
      <c r="BY75" s="17"/>
      <c r="BZ75" s="17"/>
      <c r="CA75" s="17"/>
      <c r="CB75" s="17"/>
      <c r="CC75" s="17"/>
      <c r="CD75" s="17"/>
      <c r="CE75" s="17"/>
      <c r="CF75" s="17"/>
      <c r="CG75" s="17"/>
      <c r="CH75" s="16"/>
      <c r="CI75" s="14"/>
      <c r="CJ75" s="15"/>
      <c r="CK75" s="14"/>
      <c r="CL75" s="14"/>
      <c r="CM75" s="13"/>
      <c r="CN75" s="13"/>
      <c r="CO75" s="13"/>
      <c r="CP75" s="13"/>
      <c r="CQ75" s="13"/>
      <c r="CR75" s="13"/>
      <c r="CS75" s="13"/>
      <c r="CT75" s="13"/>
      <c r="CU75" s="13"/>
      <c r="CV75" s="13"/>
      <c r="CW75" s="13"/>
      <c r="CX75" s="13"/>
      <c r="CY75" s="13"/>
      <c r="CZ75" s="13"/>
      <c r="DA75" s="13"/>
      <c r="DB75" s="13"/>
      <c r="DC75" s="13"/>
      <c r="DD75" s="13"/>
      <c r="DE75" s="13"/>
      <c r="DF75" s="13"/>
      <c r="DG75" s="13"/>
      <c r="DH75" s="13"/>
      <c r="DI75" s="13"/>
      <c r="DJ75" s="13"/>
      <c r="DK75" s="13"/>
      <c r="DL75" s="13"/>
      <c r="DM75" s="13"/>
      <c r="DN75" s="13"/>
      <c r="DO75" s="13"/>
      <c r="DP75" s="13"/>
      <c r="DQ75" s="13"/>
      <c r="DR75" s="13"/>
      <c r="DS75" s="13"/>
      <c r="DT75" s="13"/>
      <c r="DU75" s="13"/>
      <c r="DV75" s="13"/>
      <c r="DW75" s="13"/>
      <c r="DX75" s="13"/>
      <c r="DY75" s="13"/>
      <c r="DZ75" s="13"/>
      <c r="EA75" s="13"/>
      <c r="EB75" s="13"/>
      <c r="EC75" s="13"/>
      <c r="ED75" s="13"/>
      <c r="EE75" s="13"/>
      <c r="EF75" s="13"/>
      <c r="EG75" s="13"/>
      <c r="EH75" s="13"/>
      <c r="EI75" s="13"/>
      <c r="EJ75" s="13"/>
      <c r="EK75" s="13"/>
      <c r="EL75" s="13"/>
      <c r="EM75" s="13"/>
      <c r="EN75" s="13"/>
      <c r="EO75" s="13"/>
      <c r="EP75" s="13"/>
      <c r="EQ75" s="13"/>
      <c r="ER75" s="13"/>
      <c r="ES75" s="13"/>
      <c r="ET75" s="13"/>
      <c r="EU75" s="13"/>
      <c r="EV75" s="13"/>
      <c r="EW75" s="13"/>
    </row>
    <row r="76" spans="1:153" s="6" customFormat="1" ht="12.75" customHeight="1" outlineLevel="1" x14ac:dyDescent="0.2">
      <c r="A76" s="28"/>
      <c r="B76" s="79"/>
      <c r="C76" s="80"/>
      <c r="D76" s="77"/>
      <c r="E76" s="75"/>
      <c r="F76" s="76"/>
      <c r="G76" s="75">
        <f t="shared" si="91"/>
        <v>0</v>
      </c>
      <c r="H76" s="74"/>
      <c r="I76" s="73"/>
      <c r="J76" s="72" t="str">
        <f t="shared" si="92"/>
        <v/>
      </c>
      <c r="K76" s="53" t="str">
        <f t="shared" si="93"/>
        <v/>
      </c>
      <c r="L76" s="71"/>
      <c r="M76" s="70"/>
      <c r="N76" s="70">
        <f t="shared" si="94"/>
        <v>0</v>
      </c>
      <c r="O76" s="69" t="str">
        <f>IF(OR(D76="",D76="Honorar"),"",IF(VLOOKUP(D76,Durchschnittssätze!$A$5:$Q$48,5,FALSE)&lt;0,"entfällt für",IF(N76=0,"",ROUND((VLOOKUP(D76,Durchschnittssätze!$A$5:$Q$48,5,FALSE)/39.8*E76),2))))</f>
        <v/>
      </c>
      <c r="P76" s="69" t="str">
        <f>IF(OR(D76="",D76="Honorar"),"",IF(VLOOKUP(D76,Durchschnittssätze!$A$5:$Q$48,9,FALSE)&lt;0,"Beamte",IF(N76=0,"",ROUND((VLOOKUP(D76,Durchschnittssätze!$A$5:$Q$48,9,FALSE)/39.8*E76),2))))</f>
        <v/>
      </c>
      <c r="Q76" s="68" t="str">
        <f>IF(D76="Honorar",N76,IF(P76="Beamte",VLOOKUP(D76,Durchschnittssätze!$A$5:$Q$48,17,FALSE),IF(N76&lt;O76,"keine",ROUND(IF(AND(N76&gt;=O76,N76&lt;P76),VLOOKUP(D76,Durchschnittssätze!$A$5:$Q$48,13,FALSE),VLOOKUP(D76,Durchschnittssätze!$A$5:$Q$48,17,FALSE)),2))))</f>
        <v>keine</v>
      </c>
      <c r="R76" s="67" t="str">
        <f t="shared" si="95"/>
        <v>Förderung</v>
      </c>
      <c r="S76" s="66">
        <f t="shared" si="96"/>
        <v>0</v>
      </c>
      <c r="T76" s="17"/>
      <c r="U76" s="21"/>
      <c r="V76" s="18"/>
      <c r="W76" s="46">
        <f t="shared" si="97"/>
        <v>1</v>
      </c>
      <c r="X76" s="45">
        <f t="shared" si="98"/>
        <v>0</v>
      </c>
      <c r="Y76" s="44">
        <f t="shared" si="99"/>
        <v>0</v>
      </c>
      <c r="Z76" s="43">
        <f t="shared" si="100"/>
        <v>1900</v>
      </c>
      <c r="AA76" s="42" t="str">
        <f t="shared" si="101"/>
        <v/>
      </c>
      <c r="AB76" s="41" t="str">
        <f t="shared" si="102"/>
        <v/>
      </c>
      <c r="AC76" s="40" t="str">
        <f t="shared" si="103"/>
        <v/>
      </c>
      <c r="AD76" s="39" t="str">
        <f t="shared" si="104"/>
        <v/>
      </c>
      <c r="AE76" s="38" t="str">
        <f t="shared" si="105"/>
        <v/>
      </c>
      <c r="AF76" s="37">
        <f t="shared" si="106"/>
        <v>1</v>
      </c>
      <c r="AG76" s="43">
        <f t="shared" si="107"/>
        <v>1</v>
      </c>
      <c r="AH76" s="42" t="str">
        <f t="shared" si="108"/>
        <v/>
      </c>
      <c r="AI76" s="41" t="str">
        <f t="shared" si="109"/>
        <v/>
      </c>
      <c r="AJ76" s="40" t="str">
        <f t="shared" si="110"/>
        <v/>
      </c>
      <c r="AK76" s="65" t="str">
        <f t="shared" si="111"/>
        <v/>
      </c>
      <c r="AL76" s="64" t="str">
        <f t="shared" si="112"/>
        <v/>
      </c>
      <c r="AM76" s="30">
        <f t="shared" si="113"/>
        <v>0</v>
      </c>
      <c r="AN76" s="29" t="str">
        <f t="shared" si="114"/>
        <v/>
      </c>
      <c r="AO76" s="2"/>
      <c r="AP76" s="63"/>
      <c r="AQ76" s="63"/>
      <c r="AR76" s="62"/>
      <c r="AS76" s="14"/>
      <c r="AT76" s="18"/>
      <c r="AU76" s="18"/>
      <c r="AV76" s="18"/>
      <c r="AW76" s="18"/>
      <c r="AX76" s="18"/>
      <c r="AY76" s="18"/>
      <c r="AZ76" s="14"/>
      <c r="BA76" s="18"/>
      <c r="BB76" s="18"/>
      <c r="BC76" s="18"/>
      <c r="BD76" s="18"/>
      <c r="BE76" s="18"/>
      <c r="BF76" s="18"/>
      <c r="BG76" s="14"/>
      <c r="BH76" s="14"/>
      <c r="BI76" s="18"/>
      <c r="BJ76" s="18"/>
      <c r="BK76" s="18"/>
      <c r="BL76" s="18"/>
      <c r="BM76" s="18"/>
      <c r="BN76" s="18"/>
      <c r="BO76" s="13"/>
      <c r="BP76" s="15"/>
      <c r="BQ76" s="17"/>
      <c r="BR76" s="17"/>
      <c r="BS76" s="17"/>
      <c r="BT76" s="17"/>
      <c r="BU76" s="17"/>
      <c r="BV76" s="17"/>
      <c r="BW76" s="17"/>
      <c r="BX76" s="17"/>
      <c r="BY76" s="17"/>
      <c r="BZ76" s="17"/>
      <c r="CA76" s="17"/>
      <c r="CB76" s="17"/>
      <c r="CC76" s="17"/>
      <c r="CD76" s="17"/>
      <c r="CE76" s="17"/>
      <c r="CF76" s="17"/>
      <c r="CG76" s="17"/>
      <c r="CH76" s="16"/>
      <c r="CI76" s="14"/>
      <c r="CJ76" s="15"/>
      <c r="CK76" s="14"/>
      <c r="CL76" s="14"/>
      <c r="CM76" s="13"/>
      <c r="CN76" s="13"/>
      <c r="CO76" s="13"/>
      <c r="CP76" s="13"/>
      <c r="CQ76" s="13"/>
      <c r="CR76" s="13"/>
      <c r="CS76" s="13"/>
      <c r="CT76" s="13"/>
      <c r="CU76" s="13"/>
      <c r="CV76" s="13"/>
      <c r="CW76" s="13"/>
      <c r="CX76" s="13"/>
      <c r="CY76" s="13"/>
      <c r="CZ76" s="13"/>
      <c r="DA76" s="13"/>
      <c r="DB76" s="13"/>
      <c r="DC76" s="13"/>
      <c r="DD76" s="13"/>
      <c r="DE76" s="13"/>
      <c r="DF76" s="13"/>
      <c r="DG76" s="13"/>
      <c r="DH76" s="13"/>
      <c r="DI76" s="13"/>
      <c r="DJ76" s="13"/>
      <c r="DK76" s="13"/>
      <c r="DL76" s="13"/>
      <c r="DM76" s="13"/>
      <c r="DN76" s="13"/>
      <c r="DO76" s="13"/>
      <c r="DP76" s="13"/>
      <c r="DQ76" s="13"/>
      <c r="DR76" s="13"/>
      <c r="DS76" s="13"/>
      <c r="DT76" s="13"/>
      <c r="DU76" s="13"/>
      <c r="DV76" s="13"/>
      <c r="DW76" s="13"/>
      <c r="DX76" s="13"/>
      <c r="DY76" s="13"/>
      <c r="DZ76" s="13"/>
      <c r="EA76" s="13"/>
      <c r="EB76" s="13"/>
      <c r="EC76" s="13"/>
      <c r="ED76" s="13"/>
      <c r="EE76" s="13"/>
      <c r="EF76" s="13"/>
      <c r="EG76" s="13"/>
      <c r="EH76" s="13"/>
      <c r="EI76" s="13"/>
      <c r="EJ76" s="13"/>
      <c r="EK76" s="13"/>
      <c r="EL76" s="13"/>
      <c r="EM76" s="13"/>
      <c r="EN76" s="13"/>
      <c r="EO76" s="13"/>
      <c r="EP76" s="13"/>
      <c r="EQ76" s="13"/>
      <c r="ER76" s="13"/>
      <c r="ES76" s="13"/>
      <c r="ET76" s="13"/>
      <c r="EU76" s="13"/>
      <c r="EV76" s="13"/>
      <c r="EW76" s="13"/>
    </row>
    <row r="77" spans="1:153" s="6" customFormat="1" ht="12.75" customHeight="1" outlineLevel="1" x14ac:dyDescent="0.2">
      <c r="A77" s="28"/>
      <c r="B77" s="79"/>
      <c r="C77" s="78"/>
      <c r="D77" s="77"/>
      <c r="E77" s="75"/>
      <c r="F77" s="76"/>
      <c r="G77" s="75">
        <f t="shared" si="91"/>
        <v>0</v>
      </c>
      <c r="H77" s="74"/>
      <c r="I77" s="73"/>
      <c r="J77" s="72" t="str">
        <f t="shared" si="92"/>
        <v/>
      </c>
      <c r="K77" s="53" t="str">
        <f t="shared" si="93"/>
        <v/>
      </c>
      <c r="L77" s="71"/>
      <c r="M77" s="70"/>
      <c r="N77" s="70">
        <f t="shared" si="94"/>
        <v>0</v>
      </c>
      <c r="O77" s="69" t="str">
        <f>IF(OR(D77="",D77="Honorar"),"",IF(VLOOKUP(D77,Durchschnittssätze!$A$5:$Q$48,5,FALSE)&lt;0,"entfällt für",IF(N77=0,"",ROUND((VLOOKUP(D77,Durchschnittssätze!$A$5:$Q$48,5,FALSE)/39.8*E77),2))))</f>
        <v/>
      </c>
      <c r="P77" s="69" t="str">
        <f>IF(OR(D77="",D77="Honorar"),"",IF(VLOOKUP(D77,Durchschnittssätze!$A$5:$Q$48,9,FALSE)&lt;0,"Beamte",IF(N77=0,"",ROUND((VLOOKUP(D77,Durchschnittssätze!$A$5:$Q$48,9,FALSE)/39.8*E77),2))))</f>
        <v/>
      </c>
      <c r="Q77" s="68" t="str">
        <f>IF(D77="Honorar",N77,IF(P77="Beamte",VLOOKUP(D77,Durchschnittssätze!$A$5:$Q$48,17,FALSE),IF(N77&lt;O77,"keine",ROUND(IF(AND(N77&gt;=O77,N77&lt;P77),VLOOKUP(D77,Durchschnittssätze!$A$5:$Q$48,13,FALSE),VLOOKUP(D77,Durchschnittssätze!$A$5:$Q$48,17,FALSE)),2))))</f>
        <v>keine</v>
      </c>
      <c r="R77" s="67" t="str">
        <f t="shared" si="95"/>
        <v>Förderung</v>
      </c>
      <c r="S77" s="66">
        <f t="shared" si="96"/>
        <v>0</v>
      </c>
      <c r="T77" s="17"/>
      <c r="U77" s="21"/>
      <c r="V77" s="18"/>
      <c r="W77" s="46">
        <f t="shared" si="97"/>
        <v>1</v>
      </c>
      <c r="X77" s="45">
        <f t="shared" si="98"/>
        <v>0</v>
      </c>
      <c r="Y77" s="44">
        <f t="shared" si="99"/>
        <v>0</v>
      </c>
      <c r="Z77" s="43">
        <f t="shared" si="100"/>
        <v>1900</v>
      </c>
      <c r="AA77" s="42" t="str">
        <f t="shared" si="101"/>
        <v/>
      </c>
      <c r="AB77" s="41" t="str">
        <f t="shared" si="102"/>
        <v/>
      </c>
      <c r="AC77" s="40" t="str">
        <f t="shared" si="103"/>
        <v/>
      </c>
      <c r="AD77" s="39" t="str">
        <f t="shared" si="104"/>
        <v/>
      </c>
      <c r="AE77" s="38" t="str">
        <f t="shared" si="105"/>
        <v/>
      </c>
      <c r="AF77" s="37">
        <f t="shared" si="106"/>
        <v>1</v>
      </c>
      <c r="AG77" s="43">
        <f t="shared" si="107"/>
        <v>1</v>
      </c>
      <c r="AH77" s="42" t="str">
        <f t="shared" si="108"/>
        <v/>
      </c>
      <c r="AI77" s="41" t="str">
        <f t="shared" si="109"/>
        <v/>
      </c>
      <c r="AJ77" s="40" t="str">
        <f t="shared" si="110"/>
        <v/>
      </c>
      <c r="AK77" s="65" t="str">
        <f t="shared" si="111"/>
        <v/>
      </c>
      <c r="AL77" s="64" t="str">
        <f t="shared" si="112"/>
        <v/>
      </c>
      <c r="AM77" s="30">
        <f t="shared" si="113"/>
        <v>0</v>
      </c>
      <c r="AN77" s="29" t="str">
        <f t="shared" si="114"/>
        <v/>
      </c>
      <c r="AO77" s="2"/>
      <c r="AP77" s="63"/>
      <c r="AQ77" s="63"/>
      <c r="AR77" s="62"/>
      <c r="AS77" s="14"/>
      <c r="AT77" s="18"/>
      <c r="AU77" s="18"/>
      <c r="AV77" s="18"/>
      <c r="AW77" s="18"/>
      <c r="AX77" s="18"/>
      <c r="AY77" s="18"/>
      <c r="AZ77" s="14"/>
      <c r="BA77" s="18"/>
      <c r="BB77" s="18"/>
      <c r="BC77" s="18"/>
      <c r="BD77" s="18"/>
      <c r="BE77" s="18"/>
      <c r="BF77" s="18"/>
      <c r="BG77" s="14"/>
      <c r="BH77" s="14"/>
      <c r="BI77" s="18"/>
      <c r="BJ77" s="18"/>
      <c r="BK77" s="18"/>
      <c r="BL77" s="18"/>
      <c r="BM77" s="18"/>
      <c r="BN77" s="18"/>
      <c r="BO77" s="13"/>
      <c r="BP77" s="15"/>
      <c r="BQ77" s="17"/>
      <c r="BR77" s="17"/>
      <c r="BS77" s="17"/>
      <c r="BT77" s="17"/>
      <c r="BU77" s="17"/>
      <c r="BV77" s="17"/>
      <c r="BW77" s="17"/>
      <c r="BX77" s="17"/>
      <c r="BY77" s="17"/>
      <c r="BZ77" s="17"/>
      <c r="CA77" s="17"/>
      <c r="CB77" s="17"/>
      <c r="CC77" s="17"/>
      <c r="CD77" s="17"/>
      <c r="CE77" s="17"/>
      <c r="CF77" s="17"/>
      <c r="CG77" s="17"/>
      <c r="CH77" s="16"/>
      <c r="CI77" s="14"/>
      <c r="CJ77" s="15"/>
      <c r="CK77" s="14"/>
      <c r="CL77" s="14"/>
      <c r="CM77" s="13"/>
      <c r="CN77" s="13"/>
      <c r="CO77" s="13"/>
      <c r="CP77" s="13"/>
      <c r="CQ77" s="13"/>
      <c r="CR77" s="13"/>
      <c r="CS77" s="13"/>
      <c r="CT77" s="13"/>
      <c r="CU77" s="13"/>
      <c r="CV77" s="13"/>
      <c r="CW77" s="13"/>
      <c r="CX77" s="13"/>
      <c r="CY77" s="13"/>
      <c r="CZ77" s="13"/>
      <c r="DA77" s="13"/>
      <c r="DB77" s="13"/>
      <c r="DC77" s="13"/>
      <c r="DD77" s="13"/>
      <c r="DE77" s="13"/>
      <c r="DF77" s="13"/>
      <c r="DG77" s="13"/>
      <c r="DH77" s="13"/>
      <c r="DI77" s="13"/>
      <c r="DJ77" s="13"/>
      <c r="DK77" s="13"/>
      <c r="DL77" s="13"/>
      <c r="DM77" s="13"/>
      <c r="DN77" s="13"/>
      <c r="DO77" s="13"/>
      <c r="DP77" s="13"/>
      <c r="DQ77" s="13"/>
      <c r="DR77" s="13"/>
      <c r="DS77" s="13"/>
      <c r="DT77" s="13"/>
      <c r="DU77" s="13"/>
      <c r="DV77" s="13"/>
      <c r="DW77" s="13"/>
      <c r="DX77" s="13"/>
      <c r="DY77" s="13"/>
      <c r="DZ77" s="13"/>
      <c r="EA77" s="13"/>
      <c r="EB77" s="13"/>
      <c r="EC77" s="13"/>
      <c r="ED77" s="13"/>
      <c r="EE77" s="13"/>
      <c r="EF77" s="13"/>
      <c r="EG77" s="13"/>
      <c r="EH77" s="13"/>
      <c r="EI77" s="13"/>
      <c r="EJ77" s="13"/>
      <c r="EK77" s="13"/>
      <c r="EL77" s="13"/>
      <c r="EM77" s="13"/>
      <c r="EN77" s="13"/>
      <c r="EO77" s="13"/>
      <c r="EP77" s="13"/>
      <c r="EQ77" s="13"/>
      <c r="ER77" s="13"/>
      <c r="ES77" s="13"/>
      <c r="ET77" s="13"/>
      <c r="EU77" s="13"/>
      <c r="EV77" s="13"/>
      <c r="EW77" s="13"/>
    </row>
    <row r="78" spans="1:153" s="6" customFormat="1" ht="12.75" customHeight="1" outlineLevel="1" x14ac:dyDescent="0.2">
      <c r="A78" s="28"/>
      <c r="B78" s="79"/>
      <c r="C78" s="80"/>
      <c r="D78" s="77"/>
      <c r="E78" s="75"/>
      <c r="F78" s="76"/>
      <c r="G78" s="75">
        <f t="shared" si="91"/>
        <v>0</v>
      </c>
      <c r="H78" s="74"/>
      <c r="I78" s="73"/>
      <c r="J78" s="72" t="str">
        <f t="shared" si="92"/>
        <v/>
      </c>
      <c r="K78" s="53" t="str">
        <f t="shared" si="93"/>
        <v/>
      </c>
      <c r="L78" s="71"/>
      <c r="M78" s="70"/>
      <c r="N78" s="70">
        <f t="shared" si="94"/>
        <v>0</v>
      </c>
      <c r="O78" s="69" t="str">
        <f>IF(OR(D78="",D78="Honorar"),"",IF(VLOOKUP(D78,Durchschnittssätze!$A$5:$Q$48,5,FALSE)&lt;0,"entfällt für",IF(N78=0,"",ROUND((VLOOKUP(D78,Durchschnittssätze!$A$5:$Q$48,5,FALSE)/39.8*E78),2))))</f>
        <v/>
      </c>
      <c r="P78" s="69" t="str">
        <f>IF(OR(D78="",D78="Honorar"),"",IF(VLOOKUP(D78,Durchschnittssätze!$A$5:$Q$48,9,FALSE)&lt;0,"Beamte",IF(N78=0,"",ROUND((VLOOKUP(D78,Durchschnittssätze!$A$5:$Q$48,9,FALSE)/39.8*E78),2))))</f>
        <v/>
      </c>
      <c r="Q78" s="68" t="str">
        <f>IF(D78="Honorar",N78,IF(P78="Beamte",VLOOKUP(D78,Durchschnittssätze!$A$5:$Q$48,17,FALSE),IF(N78&lt;O78,"keine",ROUND(IF(AND(N78&gt;=O78,N78&lt;P78),VLOOKUP(D78,Durchschnittssätze!$A$5:$Q$48,13,FALSE),VLOOKUP(D78,Durchschnittssätze!$A$5:$Q$48,17,FALSE)),2))))</f>
        <v>keine</v>
      </c>
      <c r="R78" s="67" t="str">
        <f t="shared" si="95"/>
        <v>Förderung</v>
      </c>
      <c r="S78" s="66">
        <f t="shared" si="96"/>
        <v>0</v>
      </c>
      <c r="T78" s="17"/>
      <c r="U78" s="21"/>
      <c r="V78" s="18"/>
      <c r="W78" s="46">
        <f t="shared" si="97"/>
        <v>1</v>
      </c>
      <c r="X78" s="45">
        <f t="shared" si="98"/>
        <v>0</v>
      </c>
      <c r="Y78" s="44">
        <f t="shared" si="99"/>
        <v>0</v>
      </c>
      <c r="Z78" s="43">
        <f t="shared" si="100"/>
        <v>1900</v>
      </c>
      <c r="AA78" s="42" t="str">
        <f t="shared" si="101"/>
        <v/>
      </c>
      <c r="AB78" s="41" t="str">
        <f t="shared" si="102"/>
        <v/>
      </c>
      <c r="AC78" s="40" t="str">
        <f t="shared" si="103"/>
        <v/>
      </c>
      <c r="AD78" s="39" t="str">
        <f t="shared" si="104"/>
        <v/>
      </c>
      <c r="AE78" s="38" t="str">
        <f t="shared" si="105"/>
        <v/>
      </c>
      <c r="AF78" s="37">
        <f t="shared" si="106"/>
        <v>1</v>
      </c>
      <c r="AG78" s="43">
        <f t="shared" si="107"/>
        <v>1</v>
      </c>
      <c r="AH78" s="42" t="str">
        <f t="shared" si="108"/>
        <v/>
      </c>
      <c r="AI78" s="41" t="str">
        <f t="shared" si="109"/>
        <v/>
      </c>
      <c r="AJ78" s="40" t="str">
        <f t="shared" si="110"/>
        <v/>
      </c>
      <c r="AK78" s="65" t="str">
        <f t="shared" si="111"/>
        <v/>
      </c>
      <c r="AL78" s="64" t="str">
        <f t="shared" si="112"/>
        <v/>
      </c>
      <c r="AM78" s="30">
        <f t="shared" si="113"/>
        <v>0</v>
      </c>
      <c r="AN78" s="29" t="str">
        <f t="shared" si="114"/>
        <v/>
      </c>
      <c r="AO78" s="2"/>
      <c r="AP78" s="63"/>
      <c r="AQ78" s="63"/>
      <c r="AR78" s="62"/>
      <c r="AS78" s="14"/>
      <c r="AT78" s="18"/>
      <c r="AU78" s="18"/>
      <c r="AV78" s="18"/>
      <c r="AW78" s="18"/>
      <c r="AX78" s="18"/>
      <c r="AY78" s="18"/>
      <c r="AZ78" s="14"/>
      <c r="BA78" s="18"/>
      <c r="BB78" s="18"/>
      <c r="BC78" s="18"/>
      <c r="BD78" s="18"/>
      <c r="BE78" s="18"/>
      <c r="BF78" s="18"/>
      <c r="BG78" s="14"/>
      <c r="BH78" s="14"/>
      <c r="BI78" s="18"/>
      <c r="BJ78" s="18"/>
      <c r="BK78" s="18"/>
      <c r="BL78" s="18"/>
      <c r="BM78" s="18"/>
      <c r="BN78" s="18"/>
      <c r="BO78" s="13"/>
      <c r="BP78" s="15"/>
      <c r="BQ78" s="17"/>
      <c r="BR78" s="17"/>
      <c r="BS78" s="17"/>
      <c r="BT78" s="17"/>
      <c r="BU78" s="17"/>
      <c r="BV78" s="17"/>
      <c r="BW78" s="17"/>
      <c r="BX78" s="17"/>
      <c r="BY78" s="17"/>
      <c r="BZ78" s="17"/>
      <c r="CA78" s="17"/>
      <c r="CB78" s="17"/>
      <c r="CC78" s="17"/>
      <c r="CD78" s="17"/>
      <c r="CE78" s="17"/>
      <c r="CF78" s="17"/>
      <c r="CG78" s="17"/>
      <c r="CH78" s="16"/>
      <c r="CI78" s="14"/>
      <c r="CJ78" s="15"/>
      <c r="CK78" s="14"/>
      <c r="CL78" s="14"/>
      <c r="CM78" s="13"/>
      <c r="CN78" s="13"/>
      <c r="CO78" s="13"/>
      <c r="CP78" s="13"/>
      <c r="CQ78" s="13"/>
      <c r="CR78" s="13"/>
      <c r="CS78" s="13"/>
      <c r="CT78" s="13"/>
      <c r="CU78" s="13"/>
      <c r="CV78" s="13"/>
      <c r="CW78" s="13"/>
      <c r="CX78" s="13"/>
      <c r="CY78" s="13"/>
      <c r="CZ78" s="13"/>
      <c r="DA78" s="13"/>
      <c r="DB78" s="13"/>
      <c r="DC78" s="13"/>
      <c r="DD78" s="13"/>
      <c r="DE78" s="13"/>
      <c r="DF78" s="13"/>
      <c r="DG78" s="13"/>
      <c r="DH78" s="13"/>
      <c r="DI78" s="13"/>
      <c r="DJ78" s="13"/>
      <c r="DK78" s="13"/>
      <c r="DL78" s="13"/>
      <c r="DM78" s="13"/>
      <c r="DN78" s="13"/>
      <c r="DO78" s="13"/>
      <c r="DP78" s="13"/>
      <c r="DQ78" s="13"/>
      <c r="DR78" s="13"/>
      <c r="DS78" s="13"/>
      <c r="DT78" s="13"/>
      <c r="DU78" s="13"/>
      <c r="DV78" s="13"/>
      <c r="DW78" s="13"/>
      <c r="DX78" s="13"/>
      <c r="DY78" s="13"/>
      <c r="DZ78" s="13"/>
      <c r="EA78" s="13"/>
      <c r="EB78" s="13"/>
      <c r="EC78" s="13"/>
      <c r="ED78" s="13"/>
      <c r="EE78" s="13"/>
      <c r="EF78" s="13"/>
      <c r="EG78" s="13"/>
      <c r="EH78" s="13"/>
      <c r="EI78" s="13"/>
      <c r="EJ78" s="13"/>
      <c r="EK78" s="13"/>
      <c r="EL78" s="13"/>
      <c r="EM78" s="13"/>
      <c r="EN78" s="13"/>
      <c r="EO78" s="13"/>
      <c r="EP78" s="13"/>
      <c r="EQ78" s="13"/>
      <c r="ER78" s="13"/>
      <c r="ES78" s="13"/>
      <c r="ET78" s="13"/>
      <c r="EU78" s="13"/>
      <c r="EV78" s="13"/>
      <c r="EW78" s="13"/>
    </row>
    <row r="79" spans="1:153" s="6" customFormat="1" ht="12.75" customHeight="1" outlineLevel="1" x14ac:dyDescent="0.2">
      <c r="A79" s="28"/>
      <c r="B79" s="79"/>
      <c r="C79" s="80"/>
      <c r="D79" s="77"/>
      <c r="E79" s="75"/>
      <c r="F79" s="76"/>
      <c r="G79" s="75">
        <f t="shared" si="91"/>
        <v>0</v>
      </c>
      <c r="H79" s="74"/>
      <c r="I79" s="73"/>
      <c r="J79" s="72" t="str">
        <f t="shared" si="92"/>
        <v/>
      </c>
      <c r="K79" s="53" t="str">
        <f t="shared" si="93"/>
        <v/>
      </c>
      <c r="L79" s="71"/>
      <c r="M79" s="70"/>
      <c r="N79" s="70">
        <f t="shared" si="94"/>
        <v>0</v>
      </c>
      <c r="O79" s="69" t="str">
        <f>IF(OR(D79="",D79="Honorar"),"",IF(VLOOKUP(D79,Durchschnittssätze!$A$5:$Q$48,5,FALSE)&lt;0,"entfällt für",IF(N79=0,"",ROUND((VLOOKUP(D79,Durchschnittssätze!$A$5:$Q$48,5,FALSE)/39.8*E79),2))))</f>
        <v/>
      </c>
      <c r="P79" s="69" t="str">
        <f>IF(OR(D79="",D79="Honorar"),"",IF(VLOOKUP(D79,Durchschnittssätze!$A$5:$Q$48,9,FALSE)&lt;0,"Beamte",IF(N79=0,"",ROUND((VLOOKUP(D79,Durchschnittssätze!$A$5:$Q$48,9,FALSE)/39.8*E79),2))))</f>
        <v/>
      </c>
      <c r="Q79" s="68" t="str">
        <f>IF(D79="Honorar",N79,IF(P79="Beamte",VLOOKUP(D79,Durchschnittssätze!$A$5:$Q$48,17,FALSE),IF(N79&lt;O79,"keine",ROUND(IF(AND(N79&gt;=O79,N79&lt;P79),VLOOKUP(D79,Durchschnittssätze!$A$5:$Q$48,13,FALSE),VLOOKUP(D79,Durchschnittssätze!$A$5:$Q$48,17,FALSE)),2))))</f>
        <v>keine</v>
      </c>
      <c r="R79" s="67" t="str">
        <f t="shared" si="95"/>
        <v>Förderung</v>
      </c>
      <c r="S79" s="66">
        <f t="shared" si="96"/>
        <v>0</v>
      </c>
      <c r="T79" s="17"/>
      <c r="U79" s="21"/>
      <c r="V79" s="18"/>
      <c r="W79" s="46">
        <f t="shared" si="97"/>
        <v>1</v>
      </c>
      <c r="X79" s="45">
        <f t="shared" si="98"/>
        <v>0</v>
      </c>
      <c r="Y79" s="44">
        <f t="shared" si="99"/>
        <v>0</v>
      </c>
      <c r="Z79" s="43">
        <f t="shared" si="100"/>
        <v>1900</v>
      </c>
      <c r="AA79" s="42" t="str">
        <f t="shared" si="101"/>
        <v/>
      </c>
      <c r="AB79" s="41" t="str">
        <f t="shared" si="102"/>
        <v/>
      </c>
      <c r="AC79" s="40" t="str">
        <f t="shared" si="103"/>
        <v/>
      </c>
      <c r="AD79" s="39" t="str">
        <f t="shared" si="104"/>
        <v/>
      </c>
      <c r="AE79" s="38" t="str">
        <f t="shared" si="105"/>
        <v/>
      </c>
      <c r="AF79" s="37">
        <f t="shared" si="106"/>
        <v>1</v>
      </c>
      <c r="AG79" s="43">
        <f t="shared" si="107"/>
        <v>1</v>
      </c>
      <c r="AH79" s="42" t="str">
        <f t="shared" si="108"/>
        <v/>
      </c>
      <c r="AI79" s="41" t="str">
        <f t="shared" si="109"/>
        <v/>
      </c>
      <c r="AJ79" s="40" t="str">
        <f t="shared" si="110"/>
        <v/>
      </c>
      <c r="AK79" s="65" t="str">
        <f t="shared" si="111"/>
        <v/>
      </c>
      <c r="AL79" s="64" t="str">
        <f t="shared" si="112"/>
        <v/>
      </c>
      <c r="AM79" s="30">
        <f t="shared" si="113"/>
        <v>0</v>
      </c>
      <c r="AN79" s="29" t="str">
        <f t="shared" si="114"/>
        <v/>
      </c>
      <c r="AO79" s="2"/>
      <c r="AP79" s="63"/>
      <c r="AQ79" s="63"/>
      <c r="AR79" s="62"/>
      <c r="AS79" s="14"/>
      <c r="AT79" s="18"/>
      <c r="AU79" s="18"/>
      <c r="AV79" s="18"/>
      <c r="AW79" s="18"/>
      <c r="AX79" s="18"/>
      <c r="AY79" s="18"/>
      <c r="AZ79" s="14"/>
      <c r="BA79" s="18"/>
      <c r="BB79" s="18"/>
      <c r="BC79" s="18"/>
      <c r="BD79" s="18"/>
      <c r="BE79" s="18"/>
      <c r="BF79" s="18"/>
      <c r="BG79" s="14"/>
      <c r="BH79" s="14"/>
      <c r="BI79" s="18"/>
      <c r="BJ79" s="18"/>
      <c r="BK79" s="18"/>
      <c r="BL79" s="18"/>
      <c r="BM79" s="18"/>
      <c r="BN79" s="18"/>
      <c r="BO79" s="13"/>
      <c r="BP79" s="15"/>
      <c r="BQ79" s="17"/>
      <c r="BR79" s="17"/>
      <c r="BS79" s="17"/>
      <c r="BT79" s="17"/>
      <c r="BU79" s="17"/>
      <c r="BV79" s="17"/>
      <c r="BW79" s="17"/>
      <c r="BX79" s="17"/>
      <c r="BY79" s="17"/>
      <c r="BZ79" s="17"/>
      <c r="CA79" s="17"/>
      <c r="CB79" s="17"/>
      <c r="CC79" s="17"/>
      <c r="CD79" s="17"/>
      <c r="CE79" s="17"/>
      <c r="CF79" s="17"/>
      <c r="CG79" s="17"/>
      <c r="CH79" s="16"/>
      <c r="CI79" s="14"/>
      <c r="CJ79" s="15"/>
      <c r="CK79" s="14"/>
      <c r="CL79" s="14"/>
      <c r="CM79" s="13"/>
      <c r="CN79" s="13"/>
      <c r="CO79" s="13"/>
      <c r="CP79" s="13"/>
      <c r="CQ79" s="13"/>
      <c r="CR79" s="13"/>
      <c r="CS79" s="13"/>
      <c r="CT79" s="13"/>
      <c r="CU79" s="13"/>
      <c r="CV79" s="13"/>
      <c r="CW79" s="13"/>
      <c r="CX79" s="13"/>
      <c r="CY79" s="13"/>
      <c r="CZ79" s="13"/>
      <c r="DA79" s="13"/>
      <c r="DB79" s="13"/>
      <c r="DC79" s="13"/>
      <c r="DD79" s="13"/>
      <c r="DE79" s="13"/>
      <c r="DF79" s="13"/>
      <c r="DG79" s="13"/>
      <c r="DH79" s="13"/>
      <c r="DI79" s="13"/>
      <c r="DJ79" s="13"/>
      <c r="DK79" s="13"/>
      <c r="DL79" s="13"/>
      <c r="DM79" s="13"/>
      <c r="DN79" s="13"/>
      <c r="DO79" s="13"/>
      <c r="DP79" s="13"/>
      <c r="DQ79" s="13"/>
      <c r="DR79" s="13"/>
      <c r="DS79" s="13"/>
      <c r="DT79" s="13"/>
      <c r="DU79" s="13"/>
      <c r="DV79" s="13"/>
      <c r="DW79" s="13"/>
      <c r="DX79" s="13"/>
      <c r="DY79" s="13"/>
      <c r="DZ79" s="13"/>
      <c r="EA79" s="13"/>
      <c r="EB79" s="13"/>
      <c r="EC79" s="13"/>
      <c r="ED79" s="13"/>
      <c r="EE79" s="13"/>
      <c r="EF79" s="13"/>
      <c r="EG79" s="13"/>
      <c r="EH79" s="13"/>
      <c r="EI79" s="13"/>
      <c r="EJ79" s="13"/>
      <c r="EK79" s="13"/>
      <c r="EL79" s="13"/>
      <c r="EM79" s="13"/>
      <c r="EN79" s="13"/>
      <c r="EO79" s="13"/>
      <c r="EP79" s="13"/>
      <c r="EQ79" s="13"/>
      <c r="ER79" s="13"/>
      <c r="ES79" s="13"/>
      <c r="ET79" s="13"/>
      <c r="EU79" s="13"/>
      <c r="EV79" s="13"/>
      <c r="EW79" s="13"/>
    </row>
    <row r="80" spans="1:153" s="6" customFormat="1" ht="12.75" customHeight="1" outlineLevel="1" x14ac:dyDescent="0.2">
      <c r="A80" s="28"/>
      <c r="B80" s="79"/>
      <c r="C80" s="78"/>
      <c r="D80" s="77"/>
      <c r="E80" s="75"/>
      <c r="F80" s="76"/>
      <c r="G80" s="75">
        <f t="shared" si="91"/>
        <v>0</v>
      </c>
      <c r="H80" s="74"/>
      <c r="I80" s="73"/>
      <c r="J80" s="72" t="str">
        <f t="shared" si="92"/>
        <v/>
      </c>
      <c r="K80" s="53" t="str">
        <f t="shared" si="93"/>
        <v/>
      </c>
      <c r="L80" s="71"/>
      <c r="M80" s="70"/>
      <c r="N80" s="70">
        <f t="shared" si="94"/>
        <v>0</v>
      </c>
      <c r="O80" s="69" t="str">
        <f>IF(OR(D80="",D80="Honorar"),"",IF(VLOOKUP(D80,Durchschnittssätze!$A$5:$Q$48,5,FALSE)&lt;0,"entfällt für",IF(N80=0,"",ROUND((VLOOKUP(D80,Durchschnittssätze!$A$5:$Q$48,5,FALSE)/39.8*E80),2))))</f>
        <v/>
      </c>
      <c r="P80" s="69" t="str">
        <f>IF(OR(D80="",D80="Honorar"),"",IF(VLOOKUP(D80,Durchschnittssätze!$A$5:$Q$48,9,FALSE)&lt;0,"Beamte",IF(N80=0,"",ROUND((VLOOKUP(D80,Durchschnittssätze!$A$5:$Q$48,9,FALSE)/39.8*E80),2))))</f>
        <v/>
      </c>
      <c r="Q80" s="68" t="str">
        <f>IF(D80="Honorar",N80,IF(P80="Beamte",VLOOKUP(D80,Durchschnittssätze!$A$5:$Q$48,17,FALSE),IF(N80&lt;O80,"keine",ROUND(IF(AND(N80&gt;=O80,N80&lt;P80),VLOOKUP(D80,Durchschnittssätze!$A$5:$Q$48,13,FALSE),VLOOKUP(D80,Durchschnittssätze!$A$5:$Q$48,17,FALSE)),2))))</f>
        <v>keine</v>
      </c>
      <c r="R80" s="67" t="str">
        <f t="shared" si="95"/>
        <v>Förderung</v>
      </c>
      <c r="S80" s="66">
        <f t="shared" si="96"/>
        <v>0</v>
      </c>
      <c r="T80" s="17"/>
      <c r="U80" s="21"/>
      <c r="V80" s="18"/>
      <c r="W80" s="46">
        <f t="shared" si="97"/>
        <v>1</v>
      </c>
      <c r="X80" s="45">
        <f t="shared" si="98"/>
        <v>0</v>
      </c>
      <c r="Y80" s="44">
        <f t="shared" si="99"/>
        <v>0</v>
      </c>
      <c r="Z80" s="43">
        <f t="shared" si="100"/>
        <v>1900</v>
      </c>
      <c r="AA80" s="42" t="str">
        <f t="shared" si="101"/>
        <v/>
      </c>
      <c r="AB80" s="41" t="str">
        <f t="shared" si="102"/>
        <v/>
      </c>
      <c r="AC80" s="40" t="str">
        <f t="shared" si="103"/>
        <v/>
      </c>
      <c r="AD80" s="39" t="str">
        <f t="shared" si="104"/>
        <v/>
      </c>
      <c r="AE80" s="38" t="str">
        <f t="shared" si="105"/>
        <v/>
      </c>
      <c r="AF80" s="37">
        <f t="shared" si="106"/>
        <v>1</v>
      </c>
      <c r="AG80" s="43">
        <f t="shared" si="107"/>
        <v>1</v>
      </c>
      <c r="AH80" s="42" t="str">
        <f t="shared" si="108"/>
        <v/>
      </c>
      <c r="AI80" s="41" t="str">
        <f t="shared" si="109"/>
        <v/>
      </c>
      <c r="AJ80" s="40" t="str">
        <f t="shared" si="110"/>
        <v/>
      </c>
      <c r="AK80" s="65" t="str">
        <f t="shared" si="111"/>
        <v/>
      </c>
      <c r="AL80" s="64" t="str">
        <f t="shared" si="112"/>
        <v/>
      </c>
      <c r="AM80" s="30">
        <f t="shared" si="113"/>
        <v>0</v>
      </c>
      <c r="AN80" s="29" t="str">
        <f t="shared" si="114"/>
        <v/>
      </c>
      <c r="AO80" s="2"/>
      <c r="AP80" s="63"/>
      <c r="AQ80" s="63"/>
      <c r="AR80" s="62"/>
      <c r="AS80" s="14"/>
      <c r="AT80" s="18"/>
      <c r="AU80" s="18"/>
      <c r="AV80" s="18"/>
      <c r="AW80" s="18"/>
      <c r="AX80" s="18"/>
      <c r="AY80" s="18"/>
      <c r="AZ80" s="14"/>
      <c r="BA80" s="18"/>
      <c r="BB80" s="18"/>
      <c r="BC80" s="18"/>
      <c r="BD80" s="18"/>
      <c r="BE80" s="18"/>
      <c r="BF80" s="18"/>
      <c r="BG80" s="14"/>
      <c r="BH80" s="14"/>
      <c r="BI80" s="18"/>
      <c r="BJ80" s="18"/>
      <c r="BK80" s="18"/>
      <c r="BL80" s="18"/>
      <c r="BM80" s="18"/>
      <c r="BN80" s="18"/>
      <c r="BO80" s="13"/>
      <c r="BP80" s="15"/>
      <c r="BQ80" s="17"/>
      <c r="BR80" s="17"/>
      <c r="BS80" s="17"/>
      <c r="BT80" s="17"/>
      <c r="BU80" s="17"/>
      <c r="BV80" s="17"/>
      <c r="BW80" s="17"/>
      <c r="BX80" s="17"/>
      <c r="BY80" s="17"/>
      <c r="BZ80" s="17"/>
      <c r="CA80" s="17"/>
      <c r="CB80" s="17"/>
      <c r="CC80" s="17"/>
      <c r="CD80" s="17"/>
      <c r="CE80" s="17"/>
      <c r="CF80" s="17"/>
      <c r="CG80" s="17"/>
      <c r="CH80" s="16"/>
      <c r="CI80" s="14"/>
      <c r="CJ80" s="15"/>
      <c r="CK80" s="14"/>
      <c r="CL80" s="14"/>
      <c r="CM80" s="13"/>
      <c r="CN80" s="13"/>
      <c r="CO80" s="13"/>
      <c r="CP80" s="13"/>
      <c r="CQ80" s="13"/>
      <c r="CR80" s="13"/>
      <c r="CS80" s="13"/>
      <c r="CT80" s="13"/>
      <c r="CU80" s="13"/>
      <c r="CV80" s="13"/>
      <c r="CW80" s="13"/>
      <c r="CX80" s="13"/>
      <c r="CY80" s="13"/>
      <c r="CZ80" s="13"/>
      <c r="DA80" s="13"/>
      <c r="DB80" s="13"/>
      <c r="DC80" s="13"/>
      <c r="DD80" s="13"/>
      <c r="DE80" s="13"/>
      <c r="DF80" s="13"/>
      <c r="DG80" s="13"/>
      <c r="DH80" s="13"/>
      <c r="DI80" s="13"/>
      <c r="DJ80" s="13"/>
      <c r="DK80" s="13"/>
      <c r="DL80" s="13"/>
      <c r="DM80" s="13"/>
      <c r="DN80" s="13"/>
      <c r="DO80" s="13"/>
      <c r="DP80" s="13"/>
      <c r="DQ80" s="13"/>
      <c r="DR80" s="13"/>
      <c r="DS80" s="13"/>
      <c r="DT80" s="13"/>
      <c r="DU80" s="13"/>
      <c r="DV80" s="13"/>
      <c r="DW80" s="13"/>
      <c r="DX80" s="13"/>
      <c r="DY80" s="13"/>
      <c r="DZ80" s="13"/>
      <c r="EA80" s="13"/>
      <c r="EB80" s="13"/>
      <c r="EC80" s="13"/>
      <c r="ED80" s="13"/>
      <c r="EE80" s="13"/>
      <c r="EF80" s="13"/>
      <c r="EG80" s="13"/>
      <c r="EH80" s="13"/>
      <c r="EI80" s="13"/>
      <c r="EJ80" s="13"/>
      <c r="EK80" s="13"/>
      <c r="EL80" s="13"/>
      <c r="EM80" s="13"/>
      <c r="EN80" s="13"/>
      <c r="EO80" s="13"/>
      <c r="EP80" s="13"/>
      <c r="EQ80" s="13"/>
      <c r="ER80" s="13"/>
      <c r="ES80" s="13"/>
      <c r="ET80" s="13"/>
      <c r="EU80" s="13"/>
      <c r="EV80" s="13"/>
      <c r="EW80" s="13"/>
    </row>
    <row r="81" spans="1:153" s="6" customFormat="1" ht="12.75" customHeight="1" outlineLevel="1" x14ac:dyDescent="0.2">
      <c r="A81" s="28"/>
      <c r="B81" s="79"/>
      <c r="C81" s="80"/>
      <c r="D81" s="77"/>
      <c r="E81" s="75"/>
      <c r="F81" s="76"/>
      <c r="G81" s="75">
        <f t="shared" si="91"/>
        <v>0</v>
      </c>
      <c r="H81" s="74"/>
      <c r="I81" s="73"/>
      <c r="J81" s="72" t="str">
        <f t="shared" si="92"/>
        <v/>
      </c>
      <c r="K81" s="53" t="str">
        <f t="shared" si="93"/>
        <v/>
      </c>
      <c r="L81" s="71"/>
      <c r="M81" s="70"/>
      <c r="N81" s="70">
        <f t="shared" si="94"/>
        <v>0</v>
      </c>
      <c r="O81" s="69" t="str">
        <f>IF(OR(D81="",D81="Honorar"),"",IF(VLOOKUP(D81,Durchschnittssätze!$A$5:$Q$48,5,FALSE)&lt;0,"entfällt für",IF(N81=0,"",ROUND((VLOOKUP(D81,Durchschnittssätze!$A$5:$Q$48,5,FALSE)/39.8*E81),2))))</f>
        <v/>
      </c>
      <c r="P81" s="69" t="str">
        <f>IF(OR(D81="",D81="Honorar"),"",IF(VLOOKUP(D81,Durchschnittssätze!$A$5:$Q$48,9,FALSE)&lt;0,"Beamte",IF(N81=0,"",ROUND((VLOOKUP(D81,Durchschnittssätze!$A$5:$Q$48,9,FALSE)/39.8*E81),2))))</f>
        <v/>
      </c>
      <c r="Q81" s="68" t="str">
        <f>IF(D81="Honorar",N81,IF(P81="Beamte",VLOOKUP(D81,Durchschnittssätze!$A$5:$Q$48,17,FALSE),IF(N81&lt;O81,"keine",ROUND(IF(AND(N81&gt;=O81,N81&lt;P81),VLOOKUP(D81,Durchschnittssätze!$A$5:$Q$48,13,FALSE),VLOOKUP(D81,Durchschnittssätze!$A$5:$Q$48,17,FALSE)),2))))</f>
        <v>keine</v>
      </c>
      <c r="R81" s="67" t="str">
        <f t="shared" si="95"/>
        <v>Förderung</v>
      </c>
      <c r="S81" s="66">
        <f t="shared" si="96"/>
        <v>0</v>
      </c>
      <c r="T81" s="17"/>
      <c r="U81" s="21"/>
      <c r="V81" s="18"/>
      <c r="W81" s="46">
        <f t="shared" si="97"/>
        <v>1</v>
      </c>
      <c r="X81" s="45">
        <f t="shared" si="98"/>
        <v>0</v>
      </c>
      <c r="Y81" s="44">
        <f t="shared" si="99"/>
        <v>0</v>
      </c>
      <c r="Z81" s="43">
        <f t="shared" si="100"/>
        <v>1900</v>
      </c>
      <c r="AA81" s="42" t="str">
        <f t="shared" si="101"/>
        <v/>
      </c>
      <c r="AB81" s="41" t="str">
        <f t="shared" si="102"/>
        <v/>
      </c>
      <c r="AC81" s="40" t="str">
        <f t="shared" si="103"/>
        <v/>
      </c>
      <c r="AD81" s="39" t="str">
        <f t="shared" si="104"/>
        <v/>
      </c>
      <c r="AE81" s="38" t="str">
        <f t="shared" si="105"/>
        <v/>
      </c>
      <c r="AF81" s="37">
        <f t="shared" si="106"/>
        <v>1</v>
      </c>
      <c r="AG81" s="43">
        <f t="shared" si="107"/>
        <v>1</v>
      </c>
      <c r="AH81" s="42" t="str">
        <f t="shared" si="108"/>
        <v/>
      </c>
      <c r="AI81" s="41" t="str">
        <f t="shared" si="109"/>
        <v/>
      </c>
      <c r="AJ81" s="40" t="str">
        <f t="shared" si="110"/>
        <v/>
      </c>
      <c r="AK81" s="65" t="str">
        <f t="shared" si="111"/>
        <v/>
      </c>
      <c r="AL81" s="64" t="str">
        <f t="shared" si="112"/>
        <v/>
      </c>
      <c r="AM81" s="30">
        <f t="shared" si="113"/>
        <v>0</v>
      </c>
      <c r="AN81" s="29" t="str">
        <f t="shared" si="114"/>
        <v/>
      </c>
      <c r="AO81" s="2"/>
      <c r="AP81" s="63"/>
      <c r="AQ81" s="63"/>
      <c r="AR81" s="62"/>
      <c r="AS81" s="14"/>
      <c r="AT81" s="18"/>
      <c r="AU81" s="18"/>
      <c r="AV81" s="18"/>
      <c r="AW81" s="18"/>
      <c r="AX81" s="18"/>
      <c r="AY81" s="18"/>
      <c r="AZ81" s="14"/>
      <c r="BA81" s="18"/>
      <c r="BB81" s="18"/>
      <c r="BC81" s="18"/>
      <c r="BD81" s="18"/>
      <c r="BE81" s="18"/>
      <c r="BF81" s="18"/>
      <c r="BG81" s="14"/>
      <c r="BH81" s="14"/>
      <c r="BI81" s="18"/>
      <c r="BJ81" s="18"/>
      <c r="BK81" s="18"/>
      <c r="BL81" s="18"/>
      <c r="BM81" s="18"/>
      <c r="BN81" s="18"/>
      <c r="BO81" s="13"/>
      <c r="BP81" s="15"/>
      <c r="BQ81" s="17"/>
      <c r="BR81" s="17"/>
      <c r="BS81" s="17"/>
      <c r="BT81" s="17"/>
      <c r="BU81" s="17"/>
      <c r="BV81" s="17"/>
      <c r="BW81" s="17"/>
      <c r="BX81" s="17"/>
      <c r="BY81" s="17"/>
      <c r="BZ81" s="17"/>
      <c r="CA81" s="17"/>
      <c r="CB81" s="17"/>
      <c r="CC81" s="17"/>
      <c r="CD81" s="17"/>
      <c r="CE81" s="17"/>
      <c r="CF81" s="17"/>
      <c r="CG81" s="17"/>
      <c r="CH81" s="16"/>
      <c r="CI81" s="14"/>
      <c r="CJ81" s="15"/>
      <c r="CK81" s="14"/>
      <c r="CL81" s="14"/>
      <c r="CM81" s="13"/>
      <c r="CN81" s="13"/>
      <c r="CO81" s="13"/>
      <c r="CP81" s="13"/>
      <c r="CQ81" s="13"/>
      <c r="CR81" s="13"/>
      <c r="CS81" s="13"/>
      <c r="CT81" s="13"/>
      <c r="CU81" s="13"/>
      <c r="CV81" s="13"/>
      <c r="CW81" s="13"/>
      <c r="CX81" s="13"/>
      <c r="CY81" s="13"/>
      <c r="CZ81" s="13"/>
      <c r="DA81" s="13"/>
      <c r="DB81" s="13"/>
      <c r="DC81" s="13"/>
      <c r="DD81" s="13"/>
      <c r="DE81" s="13"/>
      <c r="DF81" s="13"/>
      <c r="DG81" s="13"/>
      <c r="DH81" s="13"/>
      <c r="DI81" s="13"/>
      <c r="DJ81" s="13"/>
      <c r="DK81" s="13"/>
      <c r="DL81" s="13"/>
      <c r="DM81" s="13"/>
      <c r="DN81" s="13"/>
      <c r="DO81" s="13"/>
      <c r="DP81" s="13"/>
      <c r="DQ81" s="13"/>
      <c r="DR81" s="13"/>
      <c r="DS81" s="13"/>
      <c r="DT81" s="13"/>
      <c r="DU81" s="13"/>
      <c r="DV81" s="13"/>
      <c r="DW81" s="13"/>
      <c r="DX81" s="13"/>
      <c r="DY81" s="13"/>
      <c r="DZ81" s="13"/>
      <c r="EA81" s="13"/>
      <c r="EB81" s="13"/>
      <c r="EC81" s="13"/>
      <c r="ED81" s="13"/>
      <c r="EE81" s="13"/>
      <c r="EF81" s="13"/>
      <c r="EG81" s="13"/>
      <c r="EH81" s="13"/>
      <c r="EI81" s="13"/>
      <c r="EJ81" s="13"/>
      <c r="EK81" s="13"/>
      <c r="EL81" s="13"/>
      <c r="EM81" s="13"/>
      <c r="EN81" s="13"/>
      <c r="EO81" s="13"/>
      <c r="EP81" s="13"/>
      <c r="EQ81" s="13"/>
      <c r="ER81" s="13"/>
      <c r="ES81" s="13"/>
      <c r="ET81" s="13"/>
      <c r="EU81" s="13"/>
      <c r="EV81" s="13"/>
      <c r="EW81" s="13"/>
    </row>
    <row r="82" spans="1:153" s="6" customFormat="1" ht="12.75" customHeight="1" outlineLevel="1" x14ac:dyDescent="0.2">
      <c r="A82" s="28"/>
      <c r="B82" s="79"/>
      <c r="C82" s="80"/>
      <c r="D82" s="77"/>
      <c r="E82" s="75"/>
      <c r="F82" s="76"/>
      <c r="G82" s="75">
        <f t="shared" si="91"/>
        <v>0</v>
      </c>
      <c r="H82" s="74"/>
      <c r="I82" s="73"/>
      <c r="J82" s="72" t="str">
        <f t="shared" si="92"/>
        <v/>
      </c>
      <c r="K82" s="53" t="str">
        <f t="shared" si="93"/>
        <v/>
      </c>
      <c r="L82" s="71"/>
      <c r="M82" s="70"/>
      <c r="N82" s="70">
        <f t="shared" si="94"/>
        <v>0</v>
      </c>
      <c r="O82" s="69" t="str">
        <f>IF(OR(D82="",D82="Honorar"),"",IF(VLOOKUP(D82,Durchschnittssätze!$A$5:$Q$48,5,FALSE)&lt;0,"entfällt für",IF(N82=0,"",ROUND((VLOOKUP(D82,Durchschnittssätze!$A$5:$Q$48,5,FALSE)/39.8*E82),2))))</f>
        <v/>
      </c>
      <c r="P82" s="69" t="str">
        <f>IF(OR(D82="",D82="Honorar"),"",IF(VLOOKUP(D82,Durchschnittssätze!$A$5:$Q$48,9,FALSE)&lt;0,"Beamte",IF(N82=0,"",ROUND((VLOOKUP(D82,Durchschnittssätze!$A$5:$Q$48,9,FALSE)/39.8*E82),2))))</f>
        <v/>
      </c>
      <c r="Q82" s="68" t="str">
        <f>IF(D82="Honorar",N82,IF(P82="Beamte",VLOOKUP(D82,Durchschnittssätze!$A$5:$Q$48,17,FALSE),IF(N82&lt;O82,"keine",ROUND(IF(AND(N82&gt;=O82,N82&lt;P82),VLOOKUP(D82,Durchschnittssätze!$A$5:$Q$48,13,FALSE),VLOOKUP(D82,Durchschnittssätze!$A$5:$Q$48,17,FALSE)),2))))</f>
        <v>keine</v>
      </c>
      <c r="R82" s="67" t="str">
        <f t="shared" si="95"/>
        <v>Förderung</v>
      </c>
      <c r="S82" s="66">
        <f t="shared" si="96"/>
        <v>0</v>
      </c>
      <c r="T82" s="17"/>
      <c r="U82" s="21"/>
      <c r="V82" s="18"/>
      <c r="W82" s="46">
        <f t="shared" si="97"/>
        <v>1</v>
      </c>
      <c r="X82" s="45">
        <f t="shared" si="98"/>
        <v>0</v>
      </c>
      <c r="Y82" s="44">
        <f t="shared" si="99"/>
        <v>0</v>
      </c>
      <c r="Z82" s="43">
        <f t="shared" si="100"/>
        <v>1900</v>
      </c>
      <c r="AA82" s="42" t="str">
        <f t="shared" si="101"/>
        <v/>
      </c>
      <c r="AB82" s="41" t="str">
        <f t="shared" si="102"/>
        <v/>
      </c>
      <c r="AC82" s="40" t="str">
        <f t="shared" si="103"/>
        <v/>
      </c>
      <c r="AD82" s="39" t="str">
        <f t="shared" si="104"/>
        <v/>
      </c>
      <c r="AE82" s="38" t="str">
        <f t="shared" si="105"/>
        <v/>
      </c>
      <c r="AF82" s="37">
        <f t="shared" si="106"/>
        <v>1</v>
      </c>
      <c r="AG82" s="43">
        <f t="shared" si="107"/>
        <v>1</v>
      </c>
      <c r="AH82" s="42" t="str">
        <f t="shared" si="108"/>
        <v/>
      </c>
      <c r="AI82" s="41" t="str">
        <f t="shared" si="109"/>
        <v/>
      </c>
      <c r="AJ82" s="40" t="str">
        <f t="shared" si="110"/>
        <v/>
      </c>
      <c r="AK82" s="65" t="str">
        <f t="shared" si="111"/>
        <v/>
      </c>
      <c r="AL82" s="64" t="str">
        <f t="shared" si="112"/>
        <v/>
      </c>
      <c r="AM82" s="30">
        <f t="shared" si="113"/>
        <v>0</v>
      </c>
      <c r="AN82" s="29" t="str">
        <f t="shared" si="114"/>
        <v/>
      </c>
      <c r="AO82" s="2"/>
      <c r="AP82" s="63"/>
      <c r="AQ82" s="63"/>
      <c r="AR82" s="62"/>
      <c r="AS82" s="14"/>
      <c r="AT82" s="18"/>
      <c r="AU82" s="18"/>
      <c r="AV82" s="18"/>
      <c r="AW82" s="18"/>
      <c r="AX82" s="18"/>
      <c r="AY82" s="18"/>
      <c r="AZ82" s="14"/>
      <c r="BA82" s="18"/>
      <c r="BB82" s="18"/>
      <c r="BC82" s="18"/>
      <c r="BD82" s="18"/>
      <c r="BE82" s="18"/>
      <c r="BF82" s="18"/>
      <c r="BG82" s="14"/>
      <c r="BH82" s="14"/>
      <c r="BI82" s="18"/>
      <c r="BJ82" s="18"/>
      <c r="BK82" s="18"/>
      <c r="BL82" s="18"/>
      <c r="BM82" s="18"/>
      <c r="BN82" s="18"/>
      <c r="BO82" s="13"/>
      <c r="BP82" s="15"/>
      <c r="BQ82" s="17"/>
      <c r="BR82" s="17"/>
      <c r="BS82" s="17"/>
      <c r="BT82" s="17"/>
      <c r="BU82" s="17"/>
      <c r="BV82" s="17"/>
      <c r="BW82" s="17"/>
      <c r="BX82" s="17"/>
      <c r="BY82" s="17"/>
      <c r="BZ82" s="17"/>
      <c r="CA82" s="17"/>
      <c r="CB82" s="17"/>
      <c r="CC82" s="17"/>
      <c r="CD82" s="17"/>
      <c r="CE82" s="17"/>
      <c r="CF82" s="17"/>
      <c r="CG82" s="17"/>
      <c r="CH82" s="16"/>
      <c r="CI82" s="14"/>
      <c r="CJ82" s="15"/>
      <c r="CK82" s="14"/>
      <c r="CL82" s="14"/>
      <c r="CM82" s="13"/>
      <c r="CN82" s="13"/>
      <c r="CO82" s="13"/>
      <c r="CP82" s="13"/>
      <c r="CQ82" s="13"/>
      <c r="CR82" s="13"/>
      <c r="CS82" s="13"/>
      <c r="CT82" s="13"/>
      <c r="CU82" s="13"/>
      <c r="CV82" s="13"/>
      <c r="CW82" s="13"/>
      <c r="CX82" s="13"/>
      <c r="CY82" s="13"/>
      <c r="CZ82" s="13"/>
      <c r="DA82" s="13"/>
      <c r="DB82" s="13"/>
      <c r="DC82" s="13"/>
      <c r="DD82" s="13"/>
      <c r="DE82" s="13"/>
      <c r="DF82" s="13"/>
      <c r="DG82" s="13"/>
      <c r="DH82" s="13"/>
      <c r="DI82" s="13"/>
      <c r="DJ82" s="13"/>
      <c r="DK82" s="13"/>
      <c r="DL82" s="13"/>
      <c r="DM82" s="13"/>
      <c r="DN82" s="13"/>
      <c r="DO82" s="13"/>
      <c r="DP82" s="13"/>
      <c r="DQ82" s="13"/>
      <c r="DR82" s="13"/>
      <c r="DS82" s="13"/>
      <c r="DT82" s="13"/>
      <c r="DU82" s="13"/>
      <c r="DV82" s="13"/>
      <c r="DW82" s="13"/>
      <c r="DX82" s="13"/>
      <c r="DY82" s="13"/>
      <c r="DZ82" s="13"/>
      <c r="EA82" s="13"/>
      <c r="EB82" s="13"/>
      <c r="EC82" s="13"/>
      <c r="ED82" s="13"/>
      <c r="EE82" s="13"/>
      <c r="EF82" s="13"/>
      <c r="EG82" s="13"/>
      <c r="EH82" s="13"/>
      <c r="EI82" s="13"/>
      <c r="EJ82" s="13"/>
      <c r="EK82" s="13"/>
      <c r="EL82" s="13"/>
      <c r="EM82" s="13"/>
      <c r="EN82" s="13"/>
      <c r="EO82" s="13"/>
      <c r="EP82" s="13"/>
      <c r="EQ82" s="13"/>
      <c r="ER82" s="13"/>
      <c r="ES82" s="13"/>
      <c r="ET82" s="13"/>
      <c r="EU82" s="13"/>
      <c r="EV82" s="13"/>
      <c r="EW82" s="13"/>
    </row>
    <row r="83" spans="1:153" s="6" customFormat="1" ht="12.75" customHeight="1" outlineLevel="1" x14ac:dyDescent="0.2">
      <c r="A83" s="28"/>
      <c r="B83" s="79"/>
      <c r="C83" s="78"/>
      <c r="D83" s="77"/>
      <c r="E83" s="75"/>
      <c r="F83" s="76"/>
      <c r="G83" s="75">
        <f t="shared" si="91"/>
        <v>0</v>
      </c>
      <c r="H83" s="74"/>
      <c r="I83" s="73"/>
      <c r="J83" s="72" t="str">
        <f t="shared" si="92"/>
        <v/>
      </c>
      <c r="K83" s="53" t="str">
        <f t="shared" si="93"/>
        <v/>
      </c>
      <c r="L83" s="71"/>
      <c r="M83" s="70"/>
      <c r="N83" s="70">
        <f t="shared" si="94"/>
        <v>0</v>
      </c>
      <c r="O83" s="69" t="str">
        <f>IF(OR(D83="",D83="Honorar"),"",IF(VLOOKUP(D83,Durchschnittssätze!$A$5:$Q$48,5,FALSE)&lt;0,"entfällt für",IF(N83=0,"",ROUND((VLOOKUP(D83,Durchschnittssätze!$A$5:$Q$48,5,FALSE)/39.8*E83),2))))</f>
        <v/>
      </c>
      <c r="P83" s="69" t="str">
        <f>IF(OR(D83="",D83="Honorar"),"",IF(VLOOKUP(D83,Durchschnittssätze!$A$5:$Q$48,9,FALSE)&lt;0,"Beamte",IF(N83=0,"",ROUND((VLOOKUP(D83,Durchschnittssätze!$A$5:$Q$48,9,FALSE)/39.8*E83),2))))</f>
        <v/>
      </c>
      <c r="Q83" s="68" t="str">
        <f>IF(D83="Honorar",N83,IF(P83="Beamte",VLOOKUP(D83,Durchschnittssätze!$A$5:$Q$48,17,FALSE),IF(N83&lt;O83,"keine",ROUND(IF(AND(N83&gt;=O83,N83&lt;P83),VLOOKUP(D83,Durchschnittssätze!$A$5:$Q$48,13,FALSE),VLOOKUP(D83,Durchschnittssätze!$A$5:$Q$48,17,FALSE)),2))))</f>
        <v>keine</v>
      </c>
      <c r="R83" s="67" t="str">
        <f t="shared" si="95"/>
        <v>Förderung</v>
      </c>
      <c r="S83" s="66">
        <f t="shared" si="96"/>
        <v>0</v>
      </c>
      <c r="T83" s="17"/>
      <c r="U83" s="21"/>
      <c r="V83" s="18"/>
      <c r="W83" s="46">
        <f t="shared" si="97"/>
        <v>1</v>
      </c>
      <c r="X83" s="45">
        <f t="shared" si="98"/>
        <v>0</v>
      </c>
      <c r="Y83" s="44">
        <f t="shared" si="99"/>
        <v>0</v>
      </c>
      <c r="Z83" s="43">
        <f t="shared" si="100"/>
        <v>1900</v>
      </c>
      <c r="AA83" s="42" t="str">
        <f t="shared" si="101"/>
        <v/>
      </c>
      <c r="AB83" s="41" t="str">
        <f t="shared" si="102"/>
        <v/>
      </c>
      <c r="AC83" s="40" t="str">
        <f t="shared" si="103"/>
        <v/>
      </c>
      <c r="AD83" s="39" t="str">
        <f t="shared" si="104"/>
        <v/>
      </c>
      <c r="AE83" s="38" t="str">
        <f t="shared" si="105"/>
        <v/>
      </c>
      <c r="AF83" s="37">
        <f t="shared" si="106"/>
        <v>1</v>
      </c>
      <c r="AG83" s="43">
        <f t="shared" si="107"/>
        <v>1</v>
      </c>
      <c r="AH83" s="42" t="str">
        <f t="shared" si="108"/>
        <v/>
      </c>
      <c r="AI83" s="41" t="str">
        <f t="shared" si="109"/>
        <v/>
      </c>
      <c r="AJ83" s="40" t="str">
        <f t="shared" si="110"/>
        <v/>
      </c>
      <c r="AK83" s="65" t="str">
        <f t="shared" si="111"/>
        <v/>
      </c>
      <c r="AL83" s="64" t="str">
        <f t="shared" si="112"/>
        <v/>
      </c>
      <c r="AM83" s="30">
        <f t="shared" si="113"/>
        <v>0</v>
      </c>
      <c r="AN83" s="29" t="str">
        <f t="shared" si="114"/>
        <v/>
      </c>
      <c r="AO83" s="2"/>
      <c r="AP83" s="63"/>
      <c r="AQ83" s="63"/>
      <c r="AR83" s="62"/>
      <c r="AS83" s="14"/>
      <c r="AT83" s="18"/>
      <c r="AU83" s="18"/>
      <c r="AV83" s="18"/>
      <c r="AW83" s="18"/>
      <c r="AX83" s="18"/>
      <c r="AY83" s="18"/>
      <c r="AZ83" s="14"/>
      <c r="BA83" s="18"/>
      <c r="BB83" s="18"/>
      <c r="BC83" s="18"/>
      <c r="BD83" s="18"/>
      <c r="BE83" s="18"/>
      <c r="BF83" s="18"/>
      <c r="BG83" s="14"/>
      <c r="BH83" s="14"/>
      <c r="BI83" s="18"/>
      <c r="BJ83" s="18"/>
      <c r="BK83" s="18"/>
      <c r="BL83" s="18"/>
      <c r="BM83" s="18"/>
      <c r="BN83" s="18"/>
      <c r="BO83" s="13"/>
      <c r="BP83" s="15"/>
      <c r="BQ83" s="17"/>
      <c r="BR83" s="17"/>
      <c r="BS83" s="17"/>
      <c r="BT83" s="17"/>
      <c r="BU83" s="17"/>
      <c r="BV83" s="17"/>
      <c r="BW83" s="17"/>
      <c r="BX83" s="17"/>
      <c r="BY83" s="17"/>
      <c r="BZ83" s="17"/>
      <c r="CA83" s="17"/>
      <c r="CB83" s="17"/>
      <c r="CC83" s="17"/>
      <c r="CD83" s="17"/>
      <c r="CE83" s="17"/>
      <c r="CF83" s="17"/>
      <c r="CG83" s="17"/>
      <c r="CH83" s="16"/>
      <c r="CI83" s="14"/>
      <c r="CJ83" s="15"/>
      <c r="CK83" s="14"/>
      <c r="CL83" s="14"/>
      <c r="CM83" s="13"/>
      <c r="CN83" s="13"/>
      <c r="CO83" s="13"/>
      <c r="CP83" s="13"/>
      <c r="CQ83" s="13"/>
      <c r="CR83" s="13"/>
      <c r="CS83" s="13"/>
      <c r="CT83" s="13"/>
      <c r="CU83" s="13"/>
      <c r="CV83" s="13"/>
      <c r="CW83" s="13"/>
      <c r="CX83" s="13"/>
      <c r="CY83" s="13"/>
      <c r="CZ83" s="13"/>
      <c r="DA83" s="13"/>
      <c r="DB83" s="13"/>
      <c r="DC83" s="13"/>
      <c r="DD83" s="13"/>
      <c r="DE83" s="13"/>
      <c r="DF83" s="13"/>
      <c r="DG83" s="13"/>
      <c r="DH83" s="13"/>
      <c r="DI83" s="13"/>
      <c r="DJ83" s="13"/>
      <c r="DK83" s="13"/>
      <c r="DL83" s="13"/>
      <c r="DM83" s="13"/>
      <c r="DN83" s="13"/>
      <c r="DO83" s="13"/>
      <c r="DP83" s="13"/>
      <c r="DQ83" s="13"/>
      <c r="DR83" s="13"/>
      <c r="DS83" s="13"/>
      <c r="DT83" s="13"/>
      <c r="DU83" s="13"/>
      <c r="DV83" s="13"/>
      <c r="DW83" s="13"/>
      <c r="DX83" s="13"/>
      <c r="DY83" s="13"/>
      <c r="DZ83" s="13"/>
      <c r="EA83" s="13"/>
      <c r="EB83" s="13"/>
      <c r="EC83" s="13"/>
      <c r="ED83" s="13"/>
      <c r="EE83" s="13"/>
      <c r="EF83" s="13"/>
      <c r="EG83" s="13"/>
      <c r="EH83" s="13"/>
      <c r="EI83" s="13"/>
      <c r="EJ83" s="13"/>
      <c r="EK83" s="13"/>
      <c r="EL83" s="13"/>
      <c r="EM83" s="13"/>
      <c r="EN83" s="13"/>
      <c r="EO83" s="13"/>
      <c r="EP83" s="13"/>
      <c r="EQ83" s="13"/>
      <c r="ER83" s="13"/>
      <c r="ES83" s="13"/>
      <c r="ET83" s="13"/>
      <c r="EU83" s="13"/>
      <c r="EV83" s="13"/>
      <c r="EW83" s="13"/>
    </row>
    <row r="84" spans="1:153" s="6" customFormat="1" ht="12.75" customHeight="1" outlineLevel="1" thickBot="1" x14ac:dyDescent="0.25">
      <c r="A84" s="28"/>
      <c r="B84" s="61"/>
      <c r="C84" s="60"/>
      <c r="D84" s="59"/>
      <c r="E84" s="57"/>
      <c r="F84" s="58"/>
      <c r="G84" s="57">
        <f t="shared" si="91"/>
        <v>0</v>
      </c>
      <c r="H84" s="56"/>
      <c r="I84" s="55"/>
      <c r="J84" s="54" t="str">
        <f t="shared" si="92"/>
        <v/>
      </c>
      <c r="K84" s="53" t="str">
        <f t="shared" si="93"/>
        <v/>
      </c>
      <c r="L84" s="52"/>
      <c r="M84" s="51"/>
      <c r="N84" s="51">
        <f t="shared" si="94"/>
        <v>0</v>
      </c>
      <c r="O84" s="50" t="str">
        <f>IF(OR(D84="",D84="Honorar"),"",IF(VLOOKUP(D84,Durchschnittssätze!$A$5:$Q$48,5,FALSE)&lt;0,"entfällt für",IF(N84=0,"",ROUND((VLOOKUP(D84,Durchschnittssätze!$A$5:$Q$48,5,FALSE)/39.8*E84),2))))</f>
        <v/>
      </c>
      <c r="P84" s="50" t="str">
        <f>IF(OR(D84="",D84="Honorar"),"",IF(VLOOKUP(D84,Durchschnittssätze!$A$5:$Q$48,9,FALSE)&lt;0,"Beamte",IF(N84=0,"",ROUND((VLOOKUP(D84,Durchschnittssätze!$A$5:$Q$48,9,FALSE)/39.8*E84),2))))</f>
        <v/>
      </c>
      <c r="Q84" s="49" t="str">
        <f>IF(D84="Honorar",N84,IF(P84="Beamte",VLOOKUP(D84,Durchschnittssätze!$A$5:$Q$48,17,FALSE),IF(N84&lt;O84,"keine",ROUND(IF(AND(N84&gt;=O84,N84&lt;P84),VLOOKUP(D84,Durchschnittssätze!$A$5:$Q$48,13,FALSE),VLOOKUP(D84,Durchschnittssätze!$A$5:$Q$48,17,FALSE)),2))))</f>
        <v>keine</v>
      </c>
      <c r="R84" s="48" t="str">
        <f t="shared" si="95"/>
        <v>Förderung</v>
      </c>
      <c r="S84" s="47">
        <f t="shared" si="96"/>
        <v>0</v>
      </c>
      <c r="T84" s="17"/>
      <c r="U84" s="21"/>
      <c r="V84" s="18"/>
      <c r="W84" s="46">
        <f t="shared" si="97"/>
        <v>1</v>
      </c>
      <c r="X84" s="45">
        <f t="shared" si="98"/>
        <v>0</v>
      </c>
      <c r="Y84" s="44">
        <f t="shared" si="99"/>
        <v>0</v>
      </c>
      <c r="Z84" s="43">
        <f t="shared" si="100"/>
        <v>1900</v>
      </c>
      <c r="AA84" s="42" t="str">
        <f t="shared" si="101"/>
        <v/>
      </c>
      <c r="AB84" s="41" t="str">
        <f t="shared" si="102"/>
        <v/>
      </c>
      <c r="AC84" s="40" t="str">
        <f t="shared" si="103"/>
        <v/>
      </c>
      <c r="AD84" s="39" t="str">
        <f t="shared" si="104"/>
        <v/>
      </c>
      <c r="AE84" s="38" t="str">
        <f t="shared" si="105"/>
        <v/>
      </c>
      <c r="AF84" s="37">
        <f t="shared" si="106"/>
        <v>1</v>
      </c>
      <c r="AG84" s="36">
        <f t="shared" si="107"/>
        <v>1</v>
      </c>
      <c r="AH84" s="35" t="str">
        <f t="shared" si="108"/>
        <v/>
      </c>
      <c r="AI84" s="34" t="str">
        <f t="shared" si="109"/>
        <v/>
      </c>
      <c r="AJ84" s="33" t="str">
        <f t="shared" si="110"/>
        <v/>
      </c>
      <c r="AK84" s="32" t="str">
        <f t="shared" si="111"/>
        <v/>
      </c>
      <c r="AL84" s="31" t="str">
        <f t="shared" si="112"/>
        <v/>
      </c>
      <c r="AM84" s="30">
        <f t="shared" si="113"/>
        <v>0</v>
      </c>
      <c r="AN84" s="29" t="str">
        <f t="shared" si="114"/>
        <v/>
      </c>
      <c r="AO84" s="19"/>
      <c r="AP84" s="19"/>
      <c r="AQ84" s="19"/>
      <c r="AR84" s="19"/>
      <c r="AS84" s="14"/>
      <c r="AT84" s="18"/>
      <c r="AU84" s="18"/>
      <c r="AV84" s="18"/>
      <c r="AW84" s="18"/>
      <c r="AX84" s="18"/>
      <c r="AY84" s="18"/>
      <c r="AZ84" s="14"/>
      <c r="BA84" s="18"/>
      <c r="BB84" s="18"/>
      <c r="BC84" s="18"/>
      <c r="BD84" s="18"/>
      <c r="BE84" s="18"/>
      <c r="BF84" s="18"/>
      <c r="BG84" s="14"/>
      <c r="BH84" s="14"/>
      <c r="BI84" s="18"/>
      <c r="BJ84" s="18"/>
      <c r="BK84" s="18"/>
      <c r="BL84" s="18"/>
      <c r="BM84" s="18"/>
      <c r="BN84" s="18"/>
      <c r="BO84" s="13"/>
      <c r="BP84" s="15"/>
      <c r="BQ84" s="17"/>
      <c r="BR84" s="17"/>
      <c r="BS84" s="17"/>
      <c r="BT84" s="17"/>
      <c r="BU84" s="17"/>
      <c r="BV84" s="17"/>
      <c r="BW84" s="17"/>
      <c r="BX84" s="17"/>
      <c r="BY84" s="17"/>
      <c r="BZ84" s="17"/>
      <c r="CA84" s="17"/>
      <c r="CB84" s="17"/>
      <c r="CC84" s="17"/>
      <c r="CD84" s="17"/>
      <c r="CE84" s="17"/>
      <c r="CF84" s="17"/>
      <c r="CG84" s="17"/>
      <c r="CH84" s="16"/>
      <c r="CI84" s="14"/>
      <c r="CJ84" s="15"/>
      <c r="CK84" s="14"/>
      <c r="CL84" s="14"/>
      <c r="CM84" s="13"/>
      <c r="CN84" s="13"/>
      <c r="CO84" s="13"/>
      <c r="CP84" s="13"/>
      <c r="CQ84" s="13"/>
      <c r="CR84" s="13"/>
      <c r="CS84" s="13"/>
      <c r="CT84" s="13"/>
      <c r="CU84" s="13"/>
      <c r="CV84" s="13"/>
      <c r="CW84" s="13"/>
      <c r="CX84" s="13"/>
      <c r="CY84" s="13"/>
      <c r="CZ84" s="13"/>
      <c r="DA84" s="13"/>
      <c r="DB84" s="13"/>
      <c r="DC84" s="13"/>
      <c r="DD84" s="13"/>
      <c r="DE84" s="13"/>
      <c r="DF84" s="13"/>
      <c r="DG84" s="13"/>
      <c r="DH84" s="13"/>
      <c r="DI84" s="13"/>
      <c r="DJ84" s="13"/>
      <c r="DK84" s="13"/>
      <c r="DL84" s="13"/>
      <c r="DM84" s="13"/>
      <c r="DN84" s="13"/>
      <c r="DO84" s="13"/>
      <c r="DP84" s="13"/>
      <c r="DQ84" s="13"/>
      <c r="DR84" s="13"/>
      <c r="DS84" s="13"/>
      <c r="DT84" s="13"/>
      <c r="DU84" s="13"/>
      <c r="DV84" s="13"/>
      <c r="DW84" s="13"/>
      <c r="DX84" s="13"/>
      <c r="DY84" s="13"/>
      <c r="DZ84" s="13"/>
      <c r="EA84" s="13"/>
      <c r="EB84" s="13"/>
      <c r="EC84" s="13"/>
      <c r="ED84" s="13"/>
      <c r="EE84" s="13"/>
      <c r="EF84" s="13"/>
      <c r="EG84" s="13"/>
      <c r="EH84" s="13"/>
      <c r="EI84" s="13"/>
      <c r="EJ84" s="13"/>
      <c r="EK84" s="13"/>
      <c r="EL84" s="13"/>
      <c r="EM84" s="13"/>
      <c r="EN84" s="13"/>
      <c r="EO84" s="13"/>
      <c r="EP84" s="13"/>
      <c r="EQ84" s="13"/>
      <c r="ER84" s="13"/>
      <c r="ES84" s="13"/>
      <c r="ET84" s="13"/>
      <c r="EU84" s="13"/>
      <c r="EV84" s="13"/>
      <c r="EW84" s="13"/>
    </row>
    <row r="85" spans="1:153" s="6" customFormat="1" ht="20.100000000000001" customHeight="1" outlineLevel="1" thickBot="1" x14ac:dyDescent="0.25">
      <c r="A85" s="28"/>
      <c r="B85" s="27"/>
      <c r="C85" s="25"/>
      <c r="D85" s="25"/>
      <c r="E85" s="25"/>
      <c r="F85" s="25"/>
      <c r="G85" s="26"/>
      <c r="H85" s="25"/>
      <c r="I85" s="25"/>
      <c r="J85" s="24"/>
      <c r="K85" s="476"/>
      <c r="L85" s="476"/>
      <c r="M85" s="476"/>
      <c r="N85" s="476"/>
      <c r="O85" s="476"/>
      <c r="P85" s="476"/>
      <c r="Q85" s="23"/>
      <c r="R85" s="23"/>
      <c r="S85" s="22">
        <f>SUM(S74:S84)</f>
        <v>0</v>
      </c>
      <c r="T85" s="17"/>
      <c r="U85" s="21"/>
      <c r="V85" s="18"/>
      <c r="W85" s="14"/>
      <c r="X85" s="14"/>
      <c r="Y85" s="14"/>
      <c r="Z85" s="13"/>
      <c r="AA85" s="13"/>
      <c r="AB85" s="13"/>
      <c r="AC85" s="13"/>
      <c r="AD85" s="13"/>
      <c r="AE85" s="15"/>
      <c r="AF85" s="19"/>
      <c r="AG85" s="19"/>
      <c r="AH85" s="19"/>
      <c r="AI85" s="19"/>
      <c r="AJ85" s="19"/>
      <c r="AK85" s="19"/>
      <c r="AL85" s="19"/>
      <c r="AM85" s="20">
        <f>SUM(AM74:AM84)</f>
        <v>0</v>
      </c>
      <c r="AN85" s="20">
        <f>SUM(AN74:AN84)</f>
        <v>0</v>
      </c>
      <c r="AO85" s="19"/>
      <c r="AP85" s="19"/>
      <c r="AQ85" s="19"/>
      <c r="AR85" s="19"/>
      <c r="AS85" s="14"/>
      <c r="AT85" s="18"/>
      <c r="AU85" s="18"/>
      <c r="AV85" s="18"/>
      <c r="AW85" s="18"/>
      <c r="AX85" s="18"/>
      <c r="AY85" s="18"/>
      <c r="AZ85" s="14"/>
      <c r="BA85" s="18"/>
      <c r="BB85" s="18"/>
      <c r="BC85" s="18"/>
      <c r="BD85" s="18"/>
      <c r="BE85" s="18"/>
      <c r="BF85" s="18"/>
      <c r="BG85" s="14"/>
      <c r="BH85" s="14"/>
      <c r="BI85" s="18"/>
      <c r="BJ85" s="18"/>
      <c r="BK85" s="18"/>
      <c r="BL85" s="18"/>
      <c r="BM85" s="18"/>
      <c r="BN85" s="18"/>
      <c r="BO85" s="13"/>
      <c r="BP85" s="15"/>
      <c r="BQ85" s="17"/>
      <c r="BR85" s="17"/>
      <c r="BS85" s="17"/>
      <c r="BT85" s="17"/>
      <c r="BU85" s="17"/>
      <c r="BV85" s="17"/>
      <c r="BW85" s="17"/>
      <c r="BX85" s="17"/>
      <c r="BY85" s="17"/>
      <c r="BZ85" s="17"/>
      <c r="CA85" s="17"/>
      <c r="CB85" s="17"/>
      <c r="CC85" s="17"/>
      <c r="CD85" s="17"/>
      <c r="CE85" s="17"/>
      <c r="CF85" s="17"/>
      <c r="CG85" s="17"/>
      <c r="CH85" s="16"/>
      <c r="CI85" s="14"/>
      <c r="CJ85" s="15"/>
      <c r="CK85" s="14"/>
      <c r="CL85" s="14"/>
      <c r="CM85" s="13"/>
      <c r="CN85" s="13"/>
      <c r="CO85" s="13"/>
      <c r="CP85" s="13"/>
      <c r="CQ85" s="13"/>
      <c r="CR85" s="13"/>
      <c r="CS85" s="13"/>
      <c r="CT85" s="13"/>
      <c r="CU85" s="13"/>
      <c r="CV85" s="13"/>
      <c r="CW85" s="13"/>
      <c r="CX85" s="13"/>
      <c r="CY85" s="13"/>
      <c r="CZ85" s="13"/>
      <c r="DA85" s="13"/>
      <c r="DB85" s="13"/>
      <c r="DC85" s="13"/>
      <c r="DD85" s="13"/>
      <c r="DE85" s="13"/>
      <c r="DF85" s="13"/>
      <c r="DG85" s="13"/>
      <c r="DH85" s="13"/>
      <c r="DI85" s="13"/>
      <c r="DJ85" s="13"/>
      <c r="DK85" s="13"/>
      <c r="DL85" s="13"/>
      <c r="DM85" s="13"/>
      <c r="DN85" s="13"/>
      <c r="DO85" s="13"/>
      <c r="DP85" s="13"/>
      <c r="DQ85" s="13"/>
      <c r="DR85" s="13"/>
      <c r="DS85" s="13"/>
      <c r="DT85" s="13"/>
      <c r="DU85" s="13"/>
      <c r="DV85" s="13"/>
      <c r="DW85" s="13"/>
      <c r="DX85" s="13"/>
      <c r="DY85" s="13"/>
      <c r="DZ85" s="13"/>
      <c r="EA85" s="13"/>
      <c r="EB85" s="13"/>
      <c r="EC85" s="13"/>
      <c r="ED85" s="13"/>
      <c r="EE85" s="13"/>
      <c r="EF85" s="13"/>
      <c r="EG85" s="13"/>
      <c r="EH85" s="13"/>
      <c r="EI85" s="13"/>
      <c r="EJ85" s="13"/>
      <c r="EK85" s="13"/>
      <c r="EL85" s="13"/>
      <c r="EM85" s="13"/>
      <c r="EN85" s="13"/>
      <c r="EO85" s="13"/>
      <c r="EP85" s="13"/>
      <c r="EQ85" s="13"/>
      <c r="ER85" s="13"/>
      <c r="ES85" s="13"/>
      <c r="ET85" s="13"/>
      <c r="EU85" s="13"/>
      <c r="EV85" s="13"/>
      <c r="EW85" s="13"/>
    </row>
    <row r="86" spans="1:153" s="6" customFormat="1" x14ac:dyDescent="0.2">
      <c r="B86" s="14"/>
      <c r="C86" s="13"/>
      <c r="D86" s="13"/>
      <c r="E86" s="130"/>
      <c r="F86" s="130"/>
      <c r="G86" s="130"/>
      <c r="H86" s="130"/>
      <c r="I86" s="129"/>
      <c r="J86" s="129"/>
      <c r="K86" s="477" t="str">
        <f>IF(COUNTBLANK(K74:K84)&lt;&gt;11,"Fehler in den Datumsangaben! Bitte prüfen!","")</f>
        <v/>
      </c>
      <c r="L86" s="477"/>
      <c r="M86" s="477"/>
      <c r="N86" s="477"/>
      <c r="O86" s="477"/>
      <c r="P86" s="23"/>
      <c r="Q86" s="23"/>
      <c r="R86" s="23"/>
      <c r="S86" s="23"/>
      <c r="T86" s="23"/>
      <c r="U86" s="128"/>
      <c r="V86" s="125"/>
      <c r="W86" s="18"/>
      <c r="X86" s="14"/>
      <c r="Y86" s="14"/>
      <c r="Z86" s="13"/>
      <c r="AA86" s="13"/>
      <c r="AB86" s="13"/>
      <c r="AC86" s="13"/>
      <c r="AD86" s="13"/>
      <c r="AE86" s="13"/>
      <c r="AF86" s="13"/>
      <c r="AG86" s="13"/>
      <c r="AH86" s="13"/>
      <c r="AI86" s="13"/>
      <c r="AJ86" s="13"/>
      <c r="AK86" s="13"/>
      <c r="AL86" s="13"/>
      <c r="AM86" s="13"/>
      <c r="AN86" s="13"/>
      <c r="AO86" s="13"/>
      <c r="AP86" s="13"/>
      <c r="AQ86" s="13"/>
      <c r="AR86" s="13"/>
      <c r="AS86" s="13"/>
      <c r="AT86" s="13"/>
      <c r="AU86" s="13"/>
      <c r="AV86" s="13"/>
      <c r="AW86" s="13"/>
      <c r="AX86" s="13"/>
      <c r="AY86" s="13"/>
      <c r="AZ86" s="13"/>
      <c r="BA86" s="13"/>
      <c r="BB86" s="13"/>
      <c r="BC86" s="13"/>
      <c r="BD86" s="13"/>
      <c r="BE86" s="13"/>
      <c r="BF86" s="13"/>
      <c r="BG86" s="13"/>
      <c r="BH86" s="13"/>
      <c r="BI86" s="13"/>
      <c r="BJ86" s="13"/>
      <c r="BK86" s="13"/>
      <c r="BL86" s="13"/>
      <c r="BM86" s="13"/>
      <c r="BN86" s="13"/>
      <c r="BO86" s="13"/>
      <c r="BP86" s="13"/>
      <c r="BQ86" s="13"/>
      <c r="BR86" s="13"/>
      <c r="BS86" s="13"/>
      <c r="BT86" s="13"/>
      <c r="BU86" s="13"/>
      <c r="BV86" s="13"/>
      <c r="BW86" s="13"/>
      <c r="BX86" s="13"/>
      <c r="BY86" s="13"/>
      <c r="BZ86" s="13"/>
      <c r="CA86" s="13"/>
      <c r="CB86" s="13"/>
      <c r="CC86" s="13"/>
      <c r="CD86" s="13"/>
      <c r="CE86" s="13"/>
      <c r="CF86" s="13"/>
      <c r="CG86" s="13"/>
      <c r="CH86" s="13"/>
      <c r="CI86" s="13"/>
      <c r="CJ86" s="13"/>
      <c r="CK86" s="13"/>
      <c r="CL86" s="13"/>
      <c r="CM86" s="13"/>
      <c r="CN86" s="13"/>
      <c r="CO86" s="13"/>
      <c r="CP86" s="13"/>
      <c r="CQ86" s="13"/>
      <c r="CR86" s="13"/>
      <c r="CS86" s="13"/>
      <c r="CT86" s="13"/>
      <c r="CU86" s="13"/>
      <c r="CV86" s="13"/>
      <c r="CW86" s="13"/>
      <c r="CX86" s="13"/>
      <c r="CY86" s="13"/>
      <c r="CZ86" s="13"/>
      <c r="DA86" s="13"/>
      <c r="DB86" s="13"/>
      <c r="DC86" s="13"/>
      <c r="DD86" s="13"/>
      <c r="DE86" s="13"/>
      <c r="DF86" s="13"/>
      <c r="DG86" s="13"/>
      <c r="DH86" s="13"/>
      <c r="DI86" s="13"/>
      <c r="DJ86" s="13"/>
      <c r="DK86" s="13"/>
      <c r="DL86" s="13"/>
      <c r="DM86" s="13"/>
      <c r="DN86" s="13"/>
      <c r="DO86" s="13"/>
      <c r="DP86" s="13"/>
      <c r="DQ86" s="13"/>
      <c r="DR86" s="13"/>
      <c r="DS86" s="13"/>
      <c r="DT86" s="13"/>
      <c r="DU86" s="13"/>
      <c r="DV86" s="13"/>
      <c r="DW86" s="13"/>
      <c r="DX86" s="13"/>
      <c r="DY86" s="13"/>
      <c r="DZ86" s="13"/>
      <c r="EA86" s="13"/>
      <c r="EB86" s="13"/>
      <c r="EC86" s="13"/>
      <c r="ED86" s="13"/>
      <c r="EE86" s="13"/>
      <c r="EF86" s="13"/>
      <c r="EG86" s="13"/>
      <c r="EH86" s="13"/>
      <c r="EI86" s="13"/>
      <c r="EJ86" s="13"/>
      <c r="EK86" s="13"/>
      <c r="EL86" s="13"/>
      <c r="EM86" s="13"/>
      <c r="EN86" s="13"/>
      <c r="EO86" s="13"/>
      <c r="EP86" s="13"/>
      <c r="EQ86" s="13"/>
      <c r="ER86" s="13"/>
      <c r="ES86" s="13"/>
      <c r="ET86" s="13"/>
      <c r="EU86" s="13"/>
      <c r="EV86" s="13"/>
      <c r="EW86" s="13"/>
    </row>
    <row r="87" spans="1:153" s="10" customFormat="1" ht="17.25" customHeight="1" outlineLevel="1" x14ac:dyDescent="0.2">
      <c r="B87" s="608">
        <f>$B$15</f>
        <v>0</v>
      </c>
      <c r="C87" s="608"/>
      <c r="D87" s="609" t="str">
        <f>IF(AM101&lt;&gt;0,"Es wurde eine abweichende Entgeltgruppe angegeben. Bitte hierfür eine Begründung im Prüfvermerk erfassen!","")</f>
        <v/>
      </c>
      <c r="E87" s="609"/>
      <c r="F87" s="609"/>
      <c r="G87" s="609"/>
      <c r="H87" s="609"/>
      <c r="I87" s="609"/>
      <c r="J87" s="609"/>
      <c r="K87" s="609"/>
      <c r="L87" s="609"/>
      <c r="M87" s="609"/>
      <c r="N87" s="14"/>
      <c r="O87" s="126"/>
      <c r="P87" s="126"/>
      <c r="Q87" s="126"/>
      <c r="R87" s="126"/>
      <c r="S87" s="5"/>
      <c r="T87" s="125"/>
      <c r="U87" s="14"/>
      <c r="V87" s="14"/>
      <c r="W87" s="14"/>
      <c r="X87" s="14"/>
      <c r="Y87" s="14"/>
      <c r="Z87" s="14"/>
      <c r="AA87" s="14"/>
      <c r="AB87" s="14"/>
      <c r="AC87" s="14"/>
      <c r="AD87" s="14"/>
      <c r="AE87" s="14"/>
      <c r="AF87" s="14"/>
      <c r="AG87" s="14"/>
      <c r="AH87" s="14"/>
      <c r="AI87" s="14"/>
      <c r="AJ87" s="14"/>
      <c r="AK87" s="14"/>
      <c r="AL87" s="14"/>
      <c r="AM87" s="14"/>
      <c r="AN87" s="14"/>
      <c r="AO87" s="14"/>
      <c r="AP87" s="14"/>
      <c r="AQ87" s="14"/>
      <c r="AR87" s="14"/>
      <c r="AS87" s="14"/>
      <c r="AT87" s="14"/>
      <c r="AU87" s="14"/>
      <c r="AV87" s="14"/>
      <c r="AW87" s="14"/>
      <c r="AX87" s="14"/>
      <c r="AY87" s="14"/>
      <c r="AZ87" s="14"/>
      <c r="BA87" s="14"/>
      <c r="BB87" s="14"/>
      <c r="BC87" s="14"/>
      <c r="BD87" s="14"/>
      <c r="BE87" s="14"/>
      <c r="BF87" s="14"/>
      <c r="BG87" s="14"/>
      <c r="BH87" s="14"/>
      <c r="BI87" s="14"/>
      <c r="BJ87" s="14"/>
      <c r="BK87" s="14"/>
      <c r="BL87" s="14"/>
      <c r="BM87" s="14"/>
      <c r="BN87" s="14"/>
      <c r="BO87" s="14"/>
      <c r="BP87" s="14"/>
      <c r="BQ87" s="14"/>
      <c r="BR87" s="14"/>
      <c r="BS87" s="14"/>
      <c r="BT87" s="14"/>
      <c r="BU87" s="14"/>
      <c r="BV87" s="14"/>
      <c r="BW87" s="14"/>
      <c r="BX87" s="14"/>
      <c r="BY87" s="14"/>
      <c r="BZ87" s="14"/>
      <c r="CA87" s="14"/>
      <c r="CB87" s="14"/>
      <c r="CC87" s="14"/>
      <c r="CD87" s="14"/>
      <c r="CE87" s="14"/>
      <c r="CF87" s="14"/>
      <c r="CG87" s="14"/>
      <c r="CH87" s="14"/>
      <c r="CI87" s="14"/>
      <c r="CJ87" s="14"/>
      <c r="CK87" s="14"/>
      <c r="CL87" s="14"/>
      <c r="CM87" s="14"/>
      <c r="CN87" s="14"/>
      <c r="CO87" s="14"/>
      <c r="CP87" s="14"/>
      <c r="CQ87" s="14"/>
      <c r="CR87" s="14"/>
      <c r="CS87" s="14"/>
      <c r="CT87" s="14"/>
      <c r="CU87" s="14"/>
      <c r="CV87" s="14"/>
      <c r="CW87" s="14"/>
      <c r="CX87" s="14"/>
      <c r="CY87" s="14"/>
      <c r="CZ87" s="14"/>
      <c r="DA87" s="14"/>
      <c r="DB87" s="14"/>
      <c r="DC87" s="14"/>
      <c r="DD87" s="14"/>
      <c r="DE87" s="14"/>
      <c r="DF87" s="14"/>
      <c r="DG87" s="14"/>
      <c r="DH87" s="14"/>
      <c r="DI87" s="14"/>
      <c r="DJ87" s="14"/>
      <c r="DK87" s="14"/>
      <c r="DL87" s="14"/>
      <c r="DM87" s="14"/>
      <c r="DN87" s="14"/>
      <c r="DO87" s="14"/>
      <c r="DP87" s="14"/>
      <c r="DQ87" s="14"/>
      <c r="DR87" s="14"/>
      <c r="DS87" s="14"/>
      <c r="DT87" s="14"/>
      <c r="DU87" s="14"/>
      <c r="DV87" s="14"/>
      <c r="DW87" s="14"/>
      <c r="DX87" s="14"/>
      <c r="DY87" s="14"/>
      <c r="DZ87" s="14"/>
      <c r="EA87" s="14"/>
      <c r="EB87" s="14"/>
      <c r="EC87" s="14"/>
      <c r="ED87" s="14"/>
      <c r="EE87" s="14"/>
      <c r="EF87" s="14"/>
      <c r="EG87" s="14"/>
      <c r="EH87" s="14"/>
      <c r="EI87" s="14"/>
      <c r="EJ87" s="14"/>
      <c r="EK87" s="14"/>
      <c r="EL87" s="14"/>
      <c r="EM87" s="14"/>
      <c r="EN87" s="14"/>
      <c r="EO87" s="14"/>
      <c r="EP87" s="14"/>
      <c r="EQ87" s="14"/>
      <c r="ER87" s="14"/>
      <c r="ES87" s="14"/>
      <c r="ET87" s="14"/>
      <c r="EU87" s="14"/>
      <c r="EV87" s="14"/>
      <c r="EW87" s="14"/>
    </row>
    <row r="88" spans="1:153" s="6" customFormat="1" ht="7.5" customHeight="1" outlineLevel="1" thickBot="1" x14ac:dyDescent="0.25">
      <c r="B88" s="127"/>
      <c r="E88" s="8"/>
      <c r="F88" s="12"/>
      <c r="G88" s="8"/>
      <c r="I88" s="8"/>
      <c r="K88" s="13"/>
      <c r="L88" s="13"/>
      <c r="M88" s="13"/>
      <c r="N88" s="13"/>
      <c r="O88" s="126"/>
      <c r="P88" s="126"/>
      <c r="Q88" s="126"/>
      <c r="R88" s="126"/>
      <c r="S88" s="5"/>
      <c r="T88" s="125"/>
      <c r="U88" s="13"/>
      <c r="V88" s="13"/>
      <c r="W88" s="14"/>
      <c r="X88" s="14"/>
      <c r="Y88" s="14"/>
      <c r="Z88" s="13"/>
      <c r="AA88" s="13"/>
      <c r="AB88" s="13"/>
      <c r="AC88" s="13"/>
      <c r="AD88" s="13"/>
      <c r="AE88" s="13"/>
      <c r="AF88" s="13"/>
      <c r="AG88" s="13"/>
      <c r="AH88" s="13"/>
      <c r="AI88" s="13"/>
      <c r="AJ88" s="13"/>
      <c r="AK88" s="13"/>
      <c r="AL88" s="13"/>
      <c r="AM88" s="13"/>
      <c r="AN88" s="13"/>
      <c r="AO88" s="13"/>
      <c r="AP88" s="13"/>
      <c r="AQ88" s="13"/>
      <c r="AR88" s="13"/>
      <c r="AS88" s="13"/>
      <c r="AT88" s="13"/>
      <c r="AU88" s="13"/>
      <c r="AV88" s="13"/>
      <c r="AW88" s="13"/>
      <c r="AX88" s="13"/>
      <c r="AY88" s="13"/>
      <c r="AZ88" s="13"/>
      <c r="BA88" s="13"/>
      <c r="BB88" s="13"/>
      <c r="BC88" s="13"/>
      <c r="BD88" s="13"/>
      <c r="BE88" s="13"/>
      <c r="BF88" s="13"/>
      <c r="BG88" s="13"/>
      <c r="BH88" s="13"/>
      <c r="BI88" s="13"/>
      <c r="BJ88" s="13"/>
      <c r="BK88" s="13"/>
      <c r="BL88" s="13"/>
      <c r="BM88" s="13"/>
      <c r="BN88" s="13"/>
      <c r="BO88" s="13"/>
      <c r="BP88" s="13"/>
      <c r="BQ88" s="13"/>
      <c r="BR88" s="13"/>
      <c r="BS88" s="13"/>
      <c r="BT88" s="13"/>
      <c r="BU88" s="13"/>
      <c r="BV88" s="13"/>
      <c r="BW88" s="13"/>
      <c r="BX88" s="13"/>
      <c r="BY88" s="13"/>
      <c r="BZ88" s="13"/>
      <c r="CA88" s="13"/>
      <c r="CB88" s="13"/>
      <c r="CC88" s="13"/>
      <c r="CD88" s="13"/>
      <c r="CE88" s="13"/>
      <c r="CF88" s="13"/>
      <c r="CG88" s="13"/>
      <c r="CH88" s="13"/>
      <c r="CI88" s="13"/>
      <c r="CJ88" s="13"/>
      <c r="CK88" s="13"/>
      <c r="CL88" s="13"/>
      <c r="CM88" s="13"/>
      <c r="CN88" s="13"/>
      <c r="CO88" s="13"/>
      <c r="CP88" s="13"/>
      <c r="CQ88" s="13"/>
      <c r="CR88" s="13"/>
      <c r="CS88" s="13"/>
      <c r="CT88" s="13"/>
      <c r="CU88" s="13"/>
      <c r="CV88" s="13"/>
      <c r="CW88" s="13"/>
      <c r="CX88" s="13"/>
      <c r="CY88" s="13"/>
      <c r="CZ88" s="13"/>
      <c r="DA88" s="13"/>
      <c r="DB88" s="13"/>
      <c r="DC88" s="13"/>
      <c r="DD88" s="13"/>
      <c r="DE88" s="13"/>
      <c r="DF88" s="13"/>
      <c r="DG88" s="13"/>
      <c r="DH88" s="13"/>
      <c r="DI88" s="13"/>
      <c r="DJ88" s="13"/>
      <c r="DK88" s="13"/>
      <c r="DL88" s="13"/>
      <c r="DM88" s="13"/>
      <c r="DN88" s="13"/>
      <c r="DO88" s="13"/>
      <c r="DP88" s="13"/>
      <c r="DQ88" s="13"/>
      <c r="DR88" s="13"/>
      <c r="DS88" s="13"/>
      <c r="DT88" s="13"/>
      <c r="DU88" s="13"/>
      <c r="DV88" s="13"/>
      <c r="DW88" s="13"/>
      <c r="DX88" s="13"/>
      <c r="DY88" s="13"/>
      <c r="DZ88" s="13"/>
      <c r="EA88" s="13"/>
      <c r="EB88" s="13"/>
      <c r="EC88" s="13"/>
      <c r="ED88" s="13"/>
      <c r="EE88" s="13"/>
      <c r="EF88" s="13"/>
      <c r="EG88" s="13"/>
      <c r="EH88" s="13"/>
      <c r="EI88" s="13"/>
      <c r="EJ88" s="13"/>
      <c r="EK88" s="13"/>
      <c r="EL88" s="13"/>
      <c r="EM88" s="13"/>
      <c r="EN88" s="13"/>
      <c r="EO88" s="13"/>
      <c r="EP88" s="13"/>
      <c r="EQ88" s="13"/>
      <c r="ER88" s="13"/>
      <c r="ES88" s="13"/>
      <c r="ET88" s="13"/>
      <c r="EU88" s="13"/>
      <c r="EV88" s="13"/>
      <c r="EW88" s="13"/>
    </row>
    <row r="89" spans="1:153" s="10" customFormat="1" ht="65.099999999999994" customHeight="1" outlineLevel="1" thickBot="1" x14ac:dyDescent="0.25">
      <c r="B89" s="124" t="s">
        <v>14</v>
      </c>
      <c r="C89" s="123" t="s">
        <v>15</v>
      </c>
      <c r="D89" s="122" t="s">
        <v>150</v>
      </c>
      <c r="E89" s="121" t="s">
        <v>149</v>
      </c>
      <c r="F89" s="121" t="s">
        <v>148</v>
      </c>
      <c r="G89" s="120" t="s">
        <v>147</v>
      </c>
      <c r="H89" s="119" t="s">
        <v>16</v>
      </c>
      <c r="I89" s="118" t="s">
        <v>17</v>
      </c>
      <c r="J89" s="117" t="s">
        <v>146</v>
      </c>
      <c r="K89" s="104"/>
      <c r="L89" s="116" t="s">
        <v>145</v>
      </c>
      <c r="M89" s="115" t="s">
        <v>144</v>
      </c>
      <c r="N89" s="115" t="s">
        <v>143</v>
      </c>
      <c r="O89" s="114" t="s">
        <v>142</v>
      </c>
      <c r="P89" s="114" t="s">
        <v>141</v>
      </c>
      <c r="Q89" s="113" t="s">
        <v>140</v>
      </c>
      <c r="R89" s="112" t="s">
        <v>139</v>
      </c>
      <c r="S89" s="111" t="s">
        <v>138</v>
      </c>
      <c r="T89" s="104"/>
      <c r="U89" s="102"/>
      <c r="V89" s="102"/>
      <c r="W89" s="102"/>
      <c r="X89" s="110" t="s">
        <v>14</v>
      </c>
      <c r="Y89" s="109" t="s">
        <v>15</v>
      </c>
      <c r="Z89" s="623" t="s">
        <v>137</v>
      </c>
      <c r="AA89" s="624"/>
      <c r="AB89" s="624"/>
      <c r="AC89" s="624"/>
      <c r="AD89" s="624"/>
      <c r="AE89" s="625"/>
      <c r="AF89" s="108" t="s">
        <v>136</v>
      </c>
      <c r="AG89" s="623" t="s">
        <v>135</v>
      </c>
      <c r="AH89" s="624"/>
      <c r="AI89" s="624"/>
      <c r="AJ89" s="624"/>
      <c r="AK89" s="624"/>
      <c r="AL89" s="625"/>
      <c r="AM89" s="107" t="s">
        <v>134</v>
      </c>
      <c r="AN89" s="106" t="s">
        <v>133</v>
      </c>
      <c r="AO89" s="14"/>
      <c r="AP89" s="14"/>
      <c r="AQ89" s="14"/>
      <c r="AR89" s="14"/>
      <c r="AS89" s="105"/>
      <c r="AT89" s="14"/>
      <c r="AU89" s="14"/>
      <c r="AV89" s="14"/>
      <c r="AW89" s="14"/>
      <c r="AX89" s="14"/>
      <c r="AY89" s="14"/>
      <c r="AZ89" s="105"/>
      <c r="BA89" s="14"/>
      <c r="BB89" s="14"/>
      <c r="BC89" s="14"/>
      <c r="BD89" s="14"/>
      <c r="BE89" s="14"/>
      <c r="BF89" s="14"/>
      <c r="BG89" s="14"/>
      <c r="BH89" s="105"/>
      <c r="BI89" s="14"/>
      <c r="BJ89" s="14"/>
      <c r="BK89" s="14"/>
      <c r="BL89" s="14"/>
      <c r="BM89" s="14"/>
      <c r="BN89" s="14"/>
      <c r="BO89" s="14"/>
      <c r="BP89" s="102"/>
      <c r="BQ89" s="104"/>
      <c r="BR89" s="104"/>
      <c r="BS89" s="102"/>
      <c r="BT89" s="102"/>
      <c r="BU89" s="102"/>
      <c r="BV89" s="102"/>
      <c r="BW89" s="104"/>
      <c r="BX89" s="104"/>
      <c r="BY89" s="102"/>
      <c r="BZ89" s="102"/>
      <c r="CA89" s="102"/>
      <c r="CB89" s="102"/>
      <c r="CC89" s="103"/>
      <c r="CD89" s="102"/>
      <c r="CE89" s="102"/>
      <c r="CF89" s="102"/>
      <c r="CG89" s="14"/>
      <c r="CH89" s="14"/>
      <c r="CI89" s="14"/>
      <c r="CJ89" s="14"/>
      <c r="CK89" s="14"/>
      <c r="CL89" s="14"/>
      <c r="CM89" s="14"/>
      <c r="CN89" s="14"/>
      <c r="CO89" s="14"/>
      <c r="CP89" s="14"/>
      <c r="CQ89" s="14"/>
      <c r="CR89" s="14"/>
      <c r="CS89" s="14"/>
      <c r="CT89" s="14"/>
      <c r="CU89" s="14"/>
      <c r="CV89" s="14"/>
      <c r="CW89" s="14"/>
      <c r="CX89" s="14"/>
      <c r="CY89" s="14"/>
      <c r="CZ89" s="14"/>
      <c r="DA89" s="14"/>
      <c r="DB89" s="14"/>
      <c r="DC89" s="14"/>
      <c r="DD89" s="14"/>
      <c r="DE89" s="14"/>
      <c r="DF89" s="14"/>
      <c r="DG89" s="14"/>
      <c r="DH89" s="14"/>
      <c r="DI89" s="14"/>
      <c r="DJ89" s="14"/>
      <c r="DK89" s="14"/>
      <c r="DL89" s="14"/>
      <c r="DM89" s="14"/>
      <c r="DN89" s="14"/>
      <c r="DO89" s="14"/>
      <c r="DP89" s="14"/>
      <c r="DQ89" s="14"/>
      <c r="DR89" s="14"/>
      <c r="DS89" s="14"/>
      <c r="DT89" s="14"/>
      <c r="DU89" s="14"/>
      <c r="DV89" s="14"/>
      <c r="DW89" s="14"/>
      <c r="DX89" s="14"/>
      <c r="DY89" s="14"/>
      <c r="DZ89" s="14"/>
      <c r="EA89" s="14"/>
      <c r="EB89" s="14"/>
      <c r="EC89" s="14"/>
      <c r="ED89" s="14"/>
      <c r="EE89" s="14"/>
      <c r="EF89" s="14"/>
      <c r="EG89" s="14"/>
      <c r="EH89" s="14"/>
      <c r="EI89" s="14"/>
      <c r="EJ89" s="14"/>
      <c r="EK89" s="14"/>
      <c r="EL89" s="14"/>
      <c r="EM89" s="14"/>
      <c r="EN89" s="14"/>
      <c r="EO89" s="14"/>
      <c r="EP89" s="14"/>
      <c r="EQ89" s="14"/>
      <c r="ER89" s="14"/>
      <c r="ES89" s="14"/>
      <c r="ET89" s="14"/>
      <c r="EU89" s="14"/>
      <c r="EV89" s="14"/>
      <c r="EW89" s="14"/>
    </row>
    <row r="90" spans="1:153" s="10" customFormat="1" ht="12.75" customHeight="1" outlineLevel="1" x14ac:dyDescent="0.2">
      <c r="A90" s="101"/>
      <c r="B90" s="100"/>
      <c r="C90" s="99"/>
      <c r="D90" s="98"/>
      <c r="E90" s="96"/>
      <c r="F90" s="97"/>
      <c r="G90" s="96">
        <f t="shared" ref="G90:G100" si="115">ROUND(E90*F90,2)</f>
        <v>0</v>
      </c>
      <c r="H90" s="95"/>
      <c r="I90" s="94"/>
      <c r="J90" s="93" t="str">
        <f t="shared" ref="J90:J100" si="116">IF(OR(G90="",G90=0),"",
IF(F90&gt;100%,"Fehler",
ROUND(1664/39.8*IF(E90&lt;39.8,E90*F90,G90)/365*
IF(OR(AND(DATEDIF(H90,I90,"M")=11,AF90=366),AND(W90=1,AF90=366)),365,AF90),2)))</f>
        <v/>
      </c>
      <c r="K90" s="53" t="str">
        <f t="shared" ref="K90:K100" si="117">IF(AND(H90="",I90=""),"",IF(OR(H90&lt;$E$15,H90&gt;$F$15,I90&lt;H90,I90&lt;$E$15,I90&gt;$F$15),"!!!",""))</f>
        <v/>
      </c>
      <c r="L90" s="92"/>
      <c r="M90" s="91"/>
      <c r="N90" s="91">
        <f t="shared" ref="N90:N100" si="118">L90*12+M90</f>
        <v>0</v>
      </c>
      <c r="O90" s="90" t="str">
        <f>IF(OR(D90="",D90="Honorar"),"",IF(VLOOKUP(D90,Durchschnittssätze!$A$5:$Q$48,5,FALSE)&lt;0,"entfällt für",IF(N90=0,"",ROUND((VLOOKUP(D90,Durchschnittssätze!$A$5:$Q$48,5,FALSE)/39.8*E90),2))))</f>
        <v/>
      </c>
      <c r="P90" s="90" t="str">
        <f>IF(OR(D90="",D90="Honorar"),"",IF(VLOOKUP(D90,Durchschnittssätze!$A$5:$Q$48,9,FALSE)&lt;0,"Beamte",IF(N90=0,"",ROUND((VLOOKUP(D90,Durchschnittssätze!$A$5:$Q$48,9,FALSE)/39.8*E90),2))))</f>
        <v/>
      </c>
      <c r="Q90" s="89" t="str">
        <f>IF(D90="Honorar",N90,IF(P90="Beamte",VLOOKUP(D90,Durchschnittssätze!$A$5:$Q$48,17,FALSE),IF(N90&lt;O90,"keine",ROUND(IF(AND(N90&gt;=O90,N90&lt;P90),VLOOKUP(D90,Durchschnittssätze!$A$5:$Q$48,13,FALSE),VLOOKUP(D90,Durchschnittssätze!$A$5:$Q$48,17,FALSE)),2))))</f>
        <v>keine</v>
      </c>
      <c r="R90" s="88" t="str">
        <f t="shared" ref="R90:R100" si="119">IF(D90="Honorar","",IF(P90="Beamte",D90,IF(N90&lt;O90,"Förderung",IF(AND(N90&gt;O90,N90&lt;P90),"Std.Satz 1","Std.Satz 2"))))</f>
        <v>Förderung</v>
      </c>
      <c r="S90" s="87">
        <f t="shared" ref="S90:S100" si="120">IF(OR(P90="Beamte",D90="Honorar"),ROUND(Q90*J90,2),IF(OR(N90&lt;O90,N90=0,G90=0),0,ROUND(Q90*J90,2)))</f>
        <v>0</v>
      </c>
      <c r="T90" s="17"/>
      <c r="U90" s="21"/>
      <c r="V90" s="18"/>
      <c r="W90" s="46">
        <f t="shared" ref="W90:W100" si="121">YEAR(I90)-YEAR(H90)+1</f>
        <v>1</v>
      </c>
      <c r="X90" s="45">
        <f t="shared" ref="X90:X100" si="122">B90</f>
        <v>0</v>
      </c>
      <c r="Y90" s="44">
        <f t="shared" ref="Y90:Y100" si="123">C90</f>
        <v>0</v>
      </c>
      <c r="Z90" s="43">
        <f t="shared" ref="Z90:Z100" si="124">IF(YEAR(H90)=$Z$9,$Z$9,"")</f>
        <v>1900</v>
      </c>
      <c r="AA90" s="42" t="str">
        <f t="shared" ref="AA90:AA100" si="125">IF(AND(Z90&lt;&gt;"",$W90&gt;1),Z90+1,IF(YEAR(H90)=$AA$9,$AA$9,""))</f>
        <v/>
      </c>
      <c r="AB90" s="41" t="str">
        <f t="shared" ref="AB90:AB100" si="126">IF(AND(OR(AA90&lt;&gt;"",YEAR(H90)=$AB$9),COUNT(Z90:AA90)&lt;W90),$AB$9,"")</f>
        <v/>
      </c>
      <c r="AC90" s="40" t="str">
        <f t="shared" ref="AC90:AC100" si="127">IF(AND(OR(AB90&lt;&gt;"",YEAR(H90)=$AC$9),COUNT(Z90:AB90)&lt;W90),$AC$9,"")</f>
        <v/>
      </c>
      <c r="AD90" s="39" t="str">
        <f t="shared" ref="AD90:AD100" si="128">IF(AND(OR(AC90&lt;&gt;"",YEAR(H90)=$AD$9),COUNT(Z90:AC90)&lt;W90),$AD$9,"")</f>
        <v/>
      </c>
      <c r="AE90" s="38" t="str">
        <f t="shared" ref="AE90:AE100" si="129">IF(AND(OR(AC90&lt;&gt;"",YEAR(H90)=$AD$9),COUNT(Z90:AD90)&lt;W90),$AE$9,"")</f>
        <v/>
      </c>
      <c r="AF90" s="37">
        <f t="shared" ref="AF90:AF100" si="130">SUM(AG90:AL90)</f>
        <v>1</v>
      </c>
      <c r="AG90" s="86">
        <f t="shared" ref="AG90:AG100" si="131">IF(Z90="","",MIN(365,
IF(YEAR(H90)=YEAR(I90),DATEDIF(H90,I90,"D")+1,
DATEDIF(H90,VLOOKUP(YEAR(H90),$AM$11:$AN$20,2,FALSE),"D")+1)))</f>
        <v>1</v>
      </c>
      <c r="AH90" s="85" t="str">
        <f t="shared" ref="AH90:AH100" si="132">IF(AA90="","",MIN(365,
IF(AND(YEAR($H90)=YEAR($I90),AA90=YEAR($H90)),DATEDIF($H90,$I90,"D")+1,
IF(AB90&lt;&gt;"",DATEDIF(MAX(VLOOKUP(AA90,$AM$11:$AP$20,3,FALSE),$H90),VLOOKUP(AA90,$AM$11:$AP$20,2,FALSE),"D")+1,
VLOOKUP(AA90,$AM$11:$AP$20,4,FALSE)-DATEDIF($I90,VLOOKUP(YEAR($I90),$AM$11:$AN$20,2,FALSE),"D")))))</f>
        <v/>
      </c>
      <c r="AI90" s="84" t="str">
        <f t="shared" ref="AI90:AI100" si="133">IF(AB90="","",MIN(365,
IF(AND(YEAR($H90)=YEAR($I90),AB90=YEAR($H90)),DATEDIF($H90,$I90,"D")+1,
IF(AC90&lt;&gt;"",DATEDIF(MAX(VLOOKUP(AB90,$AM$11:$AP$20,3,FALSE),$H90),VLOOKUP(AB90,$AM$11:$AP$20,2,FALSE),"D")+1,
VLOOKUP(AB90,$AM$11:$AP$20,4,FALSE)-DATEDIF($I90,VLOOKUP(YEAR($I90),$AM$11:$AN$20,2,FALSE),"D")))))</f>
        <v/>
      </c>
      <c r="AJ90" s="83" t="str">
        <f t="shared" ref="AJ90:AJ100" si="134">IF(AC90="","",MIN(365,
IF(AND(YEAR($H90)=YEAR($I90),AC90=YEAR($H90)),DATEDIF($H90,$I90,"D")+1,
IF(AD90&lt;&gt;"",DATEDIF(MAX(VLOOKUP(AC90,$AM$11:$AP$20,3,FALSE),$H90),VLOOKUP(AC90,$AM$11:$AP$20,2,FALSE),"D")+1,
VLOOKUP(AC90,$AM$11:$AP$20,4,FALSE)-DATEDIF($I90,VLOOKUP(YEAR($I90),$AM$11:$AN$20,2,FALSE),"D")))))</f>
        <v/>
      </c>
      <c r="AK90" s="82" t="str">
        <f t="shared" ref="AK90:AK100" si="135">IF(AD90="","",MIN(365,
IF(AND(YEAR($H90)=YEAR($I90),AD90=YEAR($H90)),DATEDIF($H90,$I90,"D")+1,
IF(AE90&lt;&gt;"",DATEDIF(MAX(VLOOKUP(AD90,$AM$11:$AP$20,3,FALSE),$H90),VLOOKUP(AD90,$AM$11:$AP$20,2,FALSE),"D")+1,
VLOOKUP(AD90,$AM$11:$AP$20,4,FALSE)-DATEDIF($I90,VLOOKUP(YEAR($I90),$AM$11:$AN$20,2,FALSE),"D")))))</f>
        <v/>
      </c>
      <c r="AL90" s="81" t="str">
        <f t="shared" ref="AL90:AL100" si="136">IF(AE90="","",MIN(365,
IF(AND(YEAR($H90)=YEAR($I90),AE90=YEAR($H90)),DATEDIF($H90,$I90,"D")+1,
VLOOKUP(AE90,$AM$11:$AP$20,4,FALSE)-DATEDIF($I90,VLOOKUP(YEAR($I90),$AM$11:$AN$20,2,FALSE),"D"))))</f>
        <v/>
      </c>
      <c r="AM90" s="30">
        <f t="shared" ref="AM90:AM100" si="137">IF(AND(D90&lt;&gt;$D$15,D90&lt;&gt;"",D90&lt;&gt;"Honorar"),1,0)</f>
        <v>0</v>
      </c>
      <c r="AN90" s="29" t="str">
        <f t="shared" ref="AN90:AN100" si="138">IF(D90="Honorar",S90,"")</f>
        <v/>
      </c>
      <c r="AO90" s="2"/>
      <c r="AP90" s="63"/>
      <c r="AQ90" s="63"/>
      <c r="AR90" s="62"/>
      <c r="AS90" s="14"/>
      <c r="AT90" s="18"/>
      <c r="AU90" s="18"/>
      <c r="AV90" s="18"/>
      <c r="AW90" s="18"/>
      <c r="AX90" s="18"/>
      <c r="AY90" s="18"/>
      <c r="AZ90" s="14"/>
      <c r="BA90" s="18"/>
      <c r="BB90" s="18"/>
      <c r="BC90" s="18"/>
      <c r="BD90" s="18"/>
      <c r="BE90" s="18"/>
      <c r="BF90" s="18"/>
      <c r="BG90" s="14"/>
      <c r="BH90" s="14"/>
      <c r="BI90" s="18"/>
      <c r="BJ90" s="18"/>
      <c r="BK90" s="18"/>
      <c r="BL90" s="18"/>
      <c r="BM90" s="18"/>
      <c r="BN90" s="18"/>
      <c r="BO90" s="14"/>
      <c r="BP90" s="15"/>
      <c r="BQ90" s="17"/>
      <c r="BR90" s="17"/>
      <c r="BS90" s="17"/>
      <c r="BT90" s="17"/>
      <c r="BU90" s="17"/>
      <c r="BV90" s="17"/>
      <c r="BW90" s="17"/>
      <c r="BX90" s="17"/>
      <c r="BY90" s="17"/>
      <c r="BZ90" s="17"/>
      <c r="CA90" s="17"/>
      <c r="CB90" s="17"/>
      <c r="CC90" s="17"/>
      <c r="CD90" s="17"/>
      <c r="CE90" s="17"/>
      <c r="CF90" s="17"/>
      <c r="CG90" s="17"/>
      <c r="CH90" s="16"/>
      <c r="CI90" s="14"/>
      <c r="CJ90" s="15"/>
      <c r="CK90" s="14"/>
      <c r="CL90" s="14"/>
      <c r="CM90" s="14"/>
      <c r="CN90" s="14"/>
      <c r="CO90" s="14"/>
      <c r="CP90" s="14"/>
      <c r="CQ90" s="14"/>
      <c r="CR90" s="14"/>
      <c r="CS90" s="14"/>
      <c r="CT90" s="14"/>
      <c r="CU90" s="14"/>
      <c r="CV90" s="14"/>
      <c r="CW90" s="14"/>
      <c r="CX90" s="14"/>
      <c r="CY90" s="14"/>
      <c r="CZ90" s="14"/>
      <c r="DA90" s="14"/>
      <c r="DB90" s="14"/>
      <c r="DC90" s="14"/>
      <c r="DD90" s="14"/>
      <c r="DE90" s="14"/>
      <c r="DF90" s="14"/>
      <c r="DG90" s="14"/>
      <c r="DH90" s="14"/>
      <c r="DI90" s="14"/>
      <c r="DJ90" s="14"/>
      <c r="DK90" s="14"/>
      <c r="DL90" s="14"/>
      <c r="DM90" s="14"/>
      <c r="DN90" s="14"/>
      <c r="DO90" s="14"/>
      <c r="DP90" s="14"/>
      <c r="DQ90" s="14"/>
      <c r="DR90" s="14"/>
      <c r="DS90" s="14"/>
      <c r="DT90" s="14"/>
      <c r="DU90" s="14"/>
      <c r="DV90" s="14"/>
      <c r="DW90" s="14"/>
      <c r="DX90" s="14"/>
      <c r="DY90" s="14"/>
      <c r="DZ90" s="14"/>
      <c r="EA90" s="14"/>
      <c r="EB90" s="14"/>
      <c r="EC90" s="14"/>
      <c r="ED90" s="14"/>
      <c r="EE90" s="14"/>
      <c r="EF90" s="14"/>
      <c r="EG90" s="14"/>
      <c r="EH90" s="14"/>
      <c r="EI90" s="14"/>
      <c r="EJ90" s="14"/>
      <c r="EK90" s="14"/>
      <c r="EL90" s="14"/>
      <c r="EM90" s="14"/>
      <c r="EN90" s="14"/>
      <c r="EO90" s="14"/>
      <c r="EP90" s="14"/>
      <c r="EQ90" s="14"/>
      <c r="ER90" s="14"/>
      <c r="ES90" s="14"/>
      <c r="ET90" s="14"/>
      <c r="EU90" s="14"/>
      <c r="EV90" s="14"/>
      <c r="EW90" s="14"/>
    </row>
    <row r="91" spans="1:153" s="6" customFormat="1" ht="12.75" customHeight="1" outlineLevel="1" x14ac:dyDescent="0.2">
      <c r="A91" s="28"/>
      <c r="B91" s="79"/>
      <c r="C91" s="80"/>
      <c r="D91" s="77"/>
      <c r="E91" s="75"/>
      <c r="F91" s="76"/>
      <c r="G91" s="75">
        <f t="shared" si="115"/>
        <v>0</v>
      </c>
      <c r="H91" s="74"/>
      <c r="I91" s="73"/>
      <c r="J91" s="72" t="str">
        <f t="shared" si="116"/>
        <v/>
      </c>
      <c r="K91" s="53" t="str">
        <f t="shared" si="117"/>
        <v/>
      </c>
      <c r="L91" s="71"/>
      <c r="M91" s="70"/>
      <c r="N91" s="70">
        <f t="shared" si="118"/>
        <v>0</v>
      </c>
      <c r="O91" s="69" t="str">
        <f>IF(OR(D91="",D91="Honorar"),"",IF(VLOOKUP(D91,Durchschnittssätze!$A$5:$Q$48,5,FALSE)&lt;0,"entfällt für",IF(N91=0,"",ROUND((VLOOKUP(D91,Durchschnittssätze!$A$5:$Q$48,5,FALSE)/39.8*E91),2))))</f>
        <v/>
      </c>
      <c r="P91" s="69" t="str">
        <f>IF(OR(D91="",D91="Honorar"),"",IF(VLOOKUP(D91,Durchschnittssätze!$A$5:$Q$48,9,FALSE)&lt;0,"Beamte",IF(N91=0,"",ROUND((VLOOKUP(D91,Durchschnittssätze!$A$5:$Q$48,9,FALSE)/39.8*E91),2))))</f>
        <v/>
      </c>
      <c r="Q91" s="68" t="str">
        <f>IF(D91="Honorar",N91,IF(P91="Beamte",VLOOKUP(D91,Durchschnittssätze!$A$5:$Q$48,17,FALSE),IF(N91&lt;O91,"keine",ROUND(IF(AND(N91&gt;=O91,N91&lt;P91),VLOOKUP(D91,Durchschnittssätze!$A$5:$Q$48,13,FALSE),VLOOKUP(D91,Durchschnittssätze!$A$5:$Q$48,17,FALSE)),2))))</f>
        <v>keine</v>
      </c>
      <c r="R91" s="67" t="str">
        <f t="shared" si="119"/>
        <v>Förderung</v>
      </c>
      <c r="S91" s="66">
        <f t="shared" si="120"/>
        <v>0</v>
      </c>
      <c r="T91" s="17"/>
      <c r="U91" s="21"/>
      <c r="V91" s="18"/>
      <c r="W91" s="46">
        <f t="shared" si="121"/>
        <v>1</v>
      </c>
      <c r="X91" s="45">
        <f t="shared" si="122"/>
        <v>0</v>
      </c>
      <c r="Y91" s="44">
        <f t="shared" si="123"/>
        <v>0</v>
      </c>
      <c r="Z91" s="43">
        <f t="shared" si="124"/>
        <v>1900</v>
      </c>
      <c r="AA91" s="42" t="str">
        <f t="shared" si="125"/>
        <v/>
      </c>
      <c r="AB91" s="41" t="str">
        <f t="shared" si="126"/>
        <v/>
      </c>
      <c r="AC91" s="40" t="str">
        <f t="shared" si="127"/>
        <v/>
      </c>
      <c r="AD91" s="39" t="str">
        <f t="shared" si="128"/>
        <v/>
      </c>
      <c r="AE91" s="38" t="str">
        <f t="shared" si="129"/>
        <v/>
      </c>
      <c r="AF91" s="37">
        <f t="shared" si="130"/>
        <v>1</v>
      </c>
      <c r="AG91" s="43">
        <f t="shared" si="131"/>
        <v>1</v>
      </c>
      <c r="AH91" s="42" t="str">
        <f t="shared" si="132"/>
        <v/>
      </c>
      <c r="AI91" s="41" t="str">
        <f t="shared" si="133"/>
        <v/>
      </c>
      <c r="AJ91" s="40" t="str">
        <f t="shared" si="134"/>
        <v/>
      </c>
      <c r="AK91" s="65" t="str">
        <f t="shared" si="135"/>
        <v/>
      </c>
      <c r="AL91" s="64" t="str">
        <f t="shared" si="136"/>
        <v/>
      </c>
      <c r="AM91" s="30">
        <f t="shared" si="137"/>
        <v>0</v>
      </c>
      <c r="AN91" s="29" t="str">
        <f t="shared" si="138"/>
        <v/>
      </c>
      <c r="AO91" s="2"/>
      <c r="AP91" s="63"/>
      <c r="AQ91" s="63"/>
      <c r="AR91" s="62"/>
      <c r="AS91" s="14"/>
      <c r="AT91" s="18"/>
      <c r="AU91" s="18"/>
      <c r="AV91" s="18"/>
      <c r="AW91" s="18"/>
      <c r="AX91" s="18"/>
      <c r="AY91" s="18"/>
      <c r="AZ91" s="14"/>
      <c r="BA91" s="18"/>
      <c r="BB91" s="18"/>
      <c r="BC91" s="18"/>
      <c r="BD91" s="18"/>
      <c r="BE91" s="18"/>
      <c r="BF91" s="18"/>
      <c r="BG91" s="14"/>
      <c r="BH91" s="14"/>
      <c r="BI91" s="18"/>
      <c r="BJ91" s="18"/>
      <c r="BK91" s="18"/>
      <c r="BL91" s="18"/>
      <c r="BM91" s="18"/>
      <c r="BN91" s="18"/>
      <c r="BO91" s="13"/>
      <c r="BP91" s="15"/>
      <c r="BQ91" s="17"/>
      <c r="BR91" s="17"/>
      <c r="BS91" s="17"/>
      <c r="BT91" s="17"/>
      <c r="BU91" s="17"/>
      <c r="BV91" s="17"/>
      <c r="BW91" s="17"/>
      <c r="BX91" s="17"/>
      <c r="BY91" s="17"/>
      <c r="BZ91" s="17"/>
      <c r="CA91" s="17"/>
      <c r="CB91" s="17"/>
      <c r="CC91" s="17"/>
      <c r="CD91" s="17"/>
      <c r="CE91" s="17"/>
      <c r="CF91" s="17"/>
      <c r="CG91" s="17"/>
      <c r="CH91" s="16"/>
      <c r="CI91" s="14"/>
      <c r="CJ91" s="15"/>
      <c r="CK91" s="14"/>
      <c r="CL91" s="14"/>
      <c r="CM91" s="13"/>
      <c r="CN91" s="13"/>
      <c r="CO91" s="13"/>
      <c r="CP91" s="13"/>
      <c r="CQ91" s="13"/>
      <c r="CR91" s="13"/>
      <c r="CS91" s="13"/>
      <c r="CT91" s="13"/>
      <c r="CU91" s="13"/>
      <c r="CV91" s="13"/>
      <c r="CW91" s="13"/>
      <c r="CX91" s="13"/>
      <c r="CY91" s="13"/>
      <c r="CZ91" s="13"/>
      <c r="DA91" s="13"/>
      <c r="DB91" s="13"/>
      <c r="DC91" s="13"/>
      <c r="DD91" s="13"/>
      <c r="DE91" s="13"/>
      <c r="DF91" s="13"/>
      <c r="DG91" s="13"/>
      <c r="DH91" s="13"/>
      <c r="DI91" s="13"/>
      <c r="DJ91" s="13"/>
      <c r="DK91" s="13"/>
      <c r="DL91" s="13"/>
      <c r="DM91" s="13"/>
      <c r="DN91" s="13"/>
      <c r="DO91" s="13"/>
      <c r="DP91" s="13"/>
      <c r="DQ91" s="13"/>
      <c r="DR91" s="13"/>
      <c r="DS91" s="13"/>
      <c r="DT91" s="13"/>
      <c r="DU91" s="13"/>
      <c r="DV91" s="13"/>
      <c r="DW91" s="13"/>
      <c r="DX91" s="13"/>
      <c r="DY91" s="13"/>
      <c r="DZ91" s="13"/>
      <c r="EA91" s="13"/>
      <c r="EB91" s="13"/>
      <c r="EC91" s="13"/>
      <c r="ED91" s="13"/>
      <c r="EE91" s="13"/>
      <c r="EF91" s="13"/>
      <c r="EG91" s="13"/>
      <c r="EH91" s="13"/>
      <c r="EI91" s="13"/>
      <c r="EJ91" s="13"/>
      <c r="EK91" s="13"/>
      <c r="EL91" s="13"/>
      <c r="EM91" s="13"/>
      <c r="EN91" s="13"/>
      <c r="EO91" s="13"/>
      <c r="EP91" s="13"/>
      <c r="EQ91" s="13"/>
      <c r="ER91" s="13"/>
      <c r="ES91" s="13"/>
      <c r="ET91" s="13"/>
      <c r="EU91" s="13"/>
      <c r="EV91" s="13"/>
      <c r="EW91" s="13"/>
    </row>
    <row r="92" spans="1:153" s="6" customFormat="1" ht="12.75" customHeight="1" outlineLevel="1" x14ac:dyDescent="0.2">
      <c r="A92" s="28"/>
      <c r="B92" s="79"/>
      <c r="C92" s="80"/>
      <c r="D92" s="77"/>
      <c r="E92" s="75"/>
      <c r="F92" s="76"/>
      <c r="G92" s="75">
        <f t="shared" si="115"/>
        <v>0</v>
      </c>
      <c r="H92" s="74"/>
      <c r="I92" s="73"/>
      <c r="J92" s="72" t="str">
        <f t="shared" si="116"/>
        <v/>
      </c>
      <c r="K92" s="53" t="str">
        <f t="shared" si="117"/>
        <v/>
      </c>
      <c r="L92" s="71"/>
      <c r="M92" s="70"/>
      <c r="N92" s="70">
        <f t="shared" si="118"/>
        <v>0</v>
      </c>
      <c r="O92" s="69" t="str">
        <f>IF(OR(D92="",D92="Honorar"),"",IF(VLOOKUP(D92,Durchschnittssätze!$A$5:$Q$48,5,FALSE)&lt;0,"entfällt für",IF(N92=0,"",ROUND((VLOOKUP(D92,Durchschnittssätze!$A$5:$Q$48,5,FALSE)/39.8*E92),2))))</f>
        <v/>
      </c>
      <c r="P92" s="69" t="str">
        <f>IF(OR(D92="",D92="Honorar"),"",IF(VLOOKUP(D92,Durchschnittssätze!$A$5:$Q$48,9,FALSE)&lt;0,"Beamte",IF(N92=0,"",ROUND((VLOOKUP(D92,Durchschnittssätze!$A$5:$Q$48,9,FALSE)/39.8*E92),2))))</f>
        <v/>
      </c>
      <c r="Q92" s="68" t="str">
        <f>IF(D92="Honorar",N92,IF(P92="Beamte",VLOOKUP(D92,Durchschnittssätze!$A$5:$Q$48,17,FALSE),IF(N92&lt;O92,"keine",ROUND(IF(AND(N92&gt;=O92,N92&lt;P92),VLOOKUP(D92,Durchschnittssätze!$A$5:$Q$48,13,FALSE),VLOOKUP(D92,Durchschnittssätze!$A$5:$Q$48,17,FALSE)),2))))</f>
        <v>keine</v>
      </c>
      <c r="R92" s="67" t="str">
        <f t="shared" si="119"/>
        <v>Förderung</v>
      </c>
      <c r="S92" s="66">
        <f t="shared" si="120"/>
        <v>0</v>
      </c>
      <c r="T92" s="17"/>
      <c r="U92" s="21"/>
      <c r="V92" s="18"/>
      <c r="W92" s="46">
        <f t="shared" si="121"/>
        <v>1</v>
      </c>
      <c r="X92" s="45">
        <f t="shared" si="122"/>
        <v>0</v>
      </c>
      <c r="Y92" s="44">
        <f t="shared" si="123"/>
        <v>0</v>
      </c>
      <c r="Z92" s="43">
        <f t="shared" si="124"/>
        <v>1900</v>
      </c>
      <c r="AA92" s="42" t="str">
        <f t="shared" si="125"/>
        <v/>
      </c>
      <c r="AB92" s="41" t="str">
        <f t="shared" si="126"/>
        <v/>
      </c>
      <c r="AC92" s="40" t="str">
        <f t="shared" si="127"/>
        <v/>
      </c>
      <c r="AD92" s="39" t="str">
        <f t="shared" si="128"/>
        <v/>
      </c>
      <c r="AE92" s="38" t="str">
        <f t="shared" si="129"/>
        <v/>
      </c>
      <c r="AF92" s="37">
        <f t="shared" si="130"/>
        <v>1</v>
      </c>
      <c r="AG92" s="43">
        <f t="shared" si="131"/>
        <v>1</v>
      </c>
      <c r="AH92" s="42" t="str">
        <f t="shared" si="132"/>
        <v/>
      </c>
      <c r="AI92" s="41" t="str">
        <f t="shared" si="133"/>
        <v/>
      </c>
      <c r="AJ92" s="40" t="str">
        <f t="shared" si="134"/>
        <v/>
      </c>
      <c r="AK92" s="65" t="str">
        <f t="shared" si="135"/>
        <v/>
      </c>
      <c r="AL92" s="64" t="str">
        <f t="shared" si="136"/>
        <v/>
      </c>
      <c r="AM92" s="30">
        <f t="shared" si="137"/>
        <v>0</v>
      </c>
      <c r="AN92" s="29" t="str">
        <f t="shared" si="138"/>
        <v/>
      </c>
      <c r="AO92" s="2"/>
      <c r="AP92" s="63"/>
      <c r="AQ92" s="63"/>
      <c r="AR92" s="62"/>
      <c r="AS92" s="14"/>
      <c r="AT92" s="18"/>
      <c r="AU92" s="18"/>
      <c r="AV92" s="18"/>
      <c r="AW92" s="18"/>
      <c r="AX92" s="18"/>
      <c r="AY92" s="18"/>
      <c r="AZ92" s="14"/>
      <c r="BA92" s="18"/>
      <c r="BB92" s="18"/>
      <c r="BC92" s="18"/>
      <c r="BD92" s="18"/>
      <c r="BE92" s="18"/>
      <c r="BF92" s="18"/>
      <c r="BG92" s="14"/>
      <c r="BH92" s="14"/>
      <c r="BI92" s="18"/>
      <c r="BJ92" s="18"/>
      <c r="BK92" s="18"/>
      <c r="BL92" s="18"/>
      <c r="BM92" s="18"/>
      <c r="BN92" s="18"/>
      <c r="BO92" s="13"/>
      <c r="BP92" s="15"/>
      <c r="BQ92" s="17"/>
      <c r="BR92" s="17"/>
      <c r="BS92" s="17"/>
      <c r="BT92" s="17"/>
      <c r="BU92" s="17"/>
      <c r="BV92" s="17"/>
      <c r="BW92" s="17"/>
      <c r="BX92" s="17"/>
      <c r="BY92" s="17"/>
      <c r="BZ92" s="17"/>
      <c r="CA92" s="17"/>
      <c r="CB92" s="17"/>
      <c r="CC92" s="17"/>
      <c r="CD92" s="17"/>
      <c r="CE92" s="17"/>
      <c r="CF92" s="17"/>
      <c r="CG92" s="17"/>
      <c r="CH92" s="16"/>
      <c r="CI92" s="14"/>
      <c r="CJ92" s="15"/>
      <c r="CK92" s="14"/>
      <c r="CL92" s="14"/>
      <c r="CM92" s="13"/>
      <c r="CN92" s="13"/>
      <c r="CO92" s="13"/>
      <c r="CP92" s="13"/>
      <c r="CQ92" s="13"/>
      <c r="CR92" s="13"/>
      <c r="CS92" s="13"/>
      <c r="CT92" s="13"/>
      <c r="CU92" s="13"/>
      <c r="CV92" s="13"/>
      <c r="CW92" s="13"/>
      <c r="CX92" s="13"/>
      <c r="CY92" s="13"/>
      <c r="CZ92" s="13"/>
      <c r="DA92" s="13"/>
      <c r="DB92" s="13"/>
      <c r="DC92" s="13"/>
      <c r="DD92" s="13"/>
      <c r="DE92" s="13"/>
      <c r="DF92" s="13"/>
      <c r="DG92" s="13"/>
      <c r="DH92" s="13"/>
      <c r="DI92" s="13"/>
      <c r="DJ92" s="13"/>
      <c r="DK92" s="13"/>
      <c r="DL92" s="13"/>
      <c r="DM92" s="13"/>
      <c r="DN92" s="13"/>
      <c r="DO92" s="13"/>
      <c r="DP92" s="13"/>
      <c r="DQ92" s="13"/>
      <c r="DR92" s="13"/>
      <c r="DS92" s="13"/>
      <c r="DT92" s="13"/>
      <c r="DU92" s="13"/>
      <c r="DV92" s="13"/>
      <c r="DW92" s="13"/>
      <c r="DX92" s="13"/>
      <c r="DY92" s="13"/>
      <c r="DZ92" s="13"/>
      <c r="EA92" s="13"/>
      <c r="EB92" s="13"/>
      <c r="EC92" s="13"/>
      <c r="ED92" s="13"/>
      <c r="EE92" s="13"/>
      <c r="EF92" s="13"/>
      <c r="EG92" s="13"/>
      <c r="EH92" s="13"/>
      <c r="EI92" s="13"/>
      <c r="EJ92" s="13"/>
      <c r="EK92" s="13"/>
      <c r="EL92" s="13"/>
      <c r="EM92" s="13"/>
      <c r="EN92" s="13"/>
      <c r="EO92" s="13"/>
      <c r="EP92" s="13"/>
      <c r="EQ92" s="13"/>
      <c r="ER92" s="13"/>
      <c r="ES92" s="13"/>
      <c r="ET92" s="13"/>
      <c r="EU92" s="13"/>
      <c r="EV92" s="13"/>
      <c r="EW92" s="13"/>
    </row>
    <row r="93" spans="1:153" s="6" customFormat="1" ht="12.75" customHeight="1" outlineLevel="1" x14ac:dyDescent="0.2">
      <c r="A93" s="28"/>
      <c r="B93" s="79"/>
      <c r="C93" s="78"/>
      <c r="D93" s="77"/>
      <c r="E93" s="75"/>
      <c r="F93" s="76"/>
      <c r="G93" s="75">
        <f t="shared" si="115"/>
        <v>0</v>
      </c>
      <c r="H93" s="74"/>
      <c r="I93" s="73"/>
      <c r="J93" s="72" t="str">
        <f t="shared" si="116"/>
        <v/>
      </c>
      <c r="K93" s="53" t="str">
        <f t="shared" si="117"/>
        <v/>
      </c>
      <c r="L93" s="71"/>
      <c r="M93" s="70"/>
      <c r="N93" s="70">
        <f t="shared" si="118"/>
        <v>0</v>
      </c>
      <c r="O93" s="69" t="str">
        <f>IF(OR(D93="",D93="Honorar"),"",IF(VLOOKUP(D93,Durchschnittssätze!$A$5:$Q$48,5,FALSE)&lt;0,"entfällt für",IF(N93=0,"",ROUND((VLOOKUP(D93,Durchschnittssätze!$A$5:$Q$48,5,FALSE)/39.8*E93),2))))</f>
        <v/>
      </c>
      <c r="P93" s="69" t="str">
        <f>IF(OR(D93="",D93="Honorar"),"",IF(VLOOKUP(D93,Durchschnittssätze!$A$5:$Q$48,9,FALSE)&lt;0,"Beamte",IF(N93=0,"",ROUND((VLOOKUP(D93,Durchschnittssätze!$A$5:$Q$48,9,FALSE)/39.8*E93),2))))</f>
        <v/>
      </c>
      <c r="Q93" s="68" t="str">
        <f>IF(D93="Honorar",N93,IF(P93="Beamte",VLOOKUP(D93,Durchschnittssätze!$A$5:$Q$48,17,FALSE),IF(N93&lt;O93,"keine",ROUND(IF(AND(N93&gt;=O93,N93&lt;P93),VLOOKUP(D93,Durchschnittssätze!$A$5:$Q$48,13,FALSE),VLOOKUP(D93,Durchschnittssätze!$A$5:$Q$48,17,FALSE)),2))))</f>
        <v>keine</v>
      </c>
      <c r="R93" s="67" t="str">
        <f t="shared" si="119"/>
        <v>Förderung</v>
      </c>
      <c r="S93" s="66">
        <f t="shared" si="120"/>
        <v>0</v>
      </c>
      <c r="T93" s="17"/>
      <c r="U93" s="21"/>
      <c r="V93" s="18"/>
      <c r="W93" s="46">
        <f t="shared" si="121"/>
        <v>1</v>
      </c>
      <c r="X93" s="45">
        <f t="shared" si="122"/>
        <v>0</v>
      </c>
      <c r="Y93" s="44">
        <f t="shared" si="123"/>
        <v>0</v>
      </c>
      <c r="Z93" s="43">
        <f t="shared" si="124"/>
        <v>1900</v>
      </c>
      <c r="AA93" s="42" t="str">
        <f t="shared" si="125"/>
        <v/>
      </c>
      <c r="AB93" s="41" t="str">
        <f t="shared" si="126"/>
        <v/>
      </c>
      <c r="AC93" s="40" t="str">
        <f t="shared" si="127"/>
        <v/>
      </c>
      <c r="AD93" s="39" t="str">
        <f t="shared" si="128"/>
        <v/>
      </c>
      <c r="AE93" s="38" t="str">
        <f t="shared" si="129"/>
        <v/>
      </c>
      <c r="AF93" s="37">
        <f t="shared" si="130"/>
        <v>1</v>
      </c>
      <c r="AG93" s="43">
        <f t="shared" si="131"/>
        <v>1</v>
      </c>
      <c r="AH93" s="42" t="str">
        <f t="shared" si="132"/>
        <v/>
      </c>
      <c r="AI93" s="41" t="str">
        <f t="shared" si="133"/>
        <v/>
      </c>
      <c r="AJ93" s="40" t="str">
        <f t="shared" si="134"/>
        <v/>
      </c>
      <c r="AK93" s="65" t="str">
        <f t="shared" si="135"/>
        <v/>
      </c>
      <c r="AL93" s="64" t="str">
        <f t="shared" si="136"/>
        <v/>
      </c>
      <c r="AM93" s="30">
        <f t="shared" si="137"/>
        <v>0</v>
      </c>
      <c r="AN93" s="29" t="str">
        <f t="shared" si="138"/>
        <v/>
      </c>
      <c r="AO93" s="2"/>
      <c r="AP93" s="63"/>
      <c r="AQ93" s="63"/>
      <c r="AR93" s="62"/>
      <c r="AS93" s="14"/>
      <c r="AT93" s="18"/>
      <c r="AU93" s="18"/>
      <c r="AV93" s="18"/>
      <c r="AW93" s="18"/>
      <c r="AX93" s="18"/>
      <c r="AY93" s="18"/>
      <c r="AZ93" s="14"/>
      <c r="BA93" s="18"/>
      <c r="BB93" s="18"/>
      <c r="BC93" s="18"/>
      <c r="BD93" s="18"/>
      <c r="BE93" s="18"/>
      <c r="BF93" s="18"/>
      <c r="BG93" s="14"/>
      <c r="BH93" s="14"/>
      <c r="BI93" s="18"/>
      <c r="BJ93" s="18"/>
      <c r="BK93" s="18"/>
      <c r="BL93" s="18"/>
      <c r="BM93" s="18"/>
      <c r="BN93" s="18"/>
      <c r="BO93" s="13"/>
      <c r="BP93" s="15"/>
      <c r="BQ93" s="17"/>
      <c r="BR93" s="17"/>
      <c r="BS93" s="17"/>
      <c r="BT93" s="17"/>
      <c r="BU93" s="17"/>
      <c r="BV93" s="17"/>
      <c r="BW93" s="17"/>
      <c r="BX93" s="17"/>
      <c r="BY93" s="17"/>
      <c r="BZ93" s="17"/>
      <c r="CA93" s="17"/>
      <c r="CB93" s="17"/>
      <c r="CC93" s="17"/>
      <c r="CD93" s="17"/>
      <c r="CE93" s="17"/>
      <c r="CF93" s="17"/>
      <c r="CG93" s="17"/>
      <c r="CH93" s="16"/>
      <c r="CI93" s="14"/>
      <c r="CJ93" s="15"/>
      <c r="CK93" s="14"/>
      <c r="CL93" s="14"/>
      <c r="CM93" s="13"/>
      <c r="CN93" s="13"/>
      <c r="CO93" s="13"/>
      <c r="CP93" s="13"/>
      <c r="CQ93" s="13"/>
      <c r="CR93" s="13"/>
      <c r="CS93" s="13"/>
      <c r="CT93" s="13"/>
      <c r="CU93" s="13"/>
      <c r="CV93" s="13"/>
      <c r="CW93" s="13"/>
      <c r="CX93" s="13"/>
      <c r="CY93" s="13"/>
      <c r="CZ93" s="13"/>
      <c r="DA93" s="13"/>
      <c r="DB93" s="13"/>
      <c r="DC93" s="13"/>
      <c r="DD93" s="13"/>
      <c r="DE93" s="13"/>
      <c r="DF93" s="13"/>
      <c r="DG93" s="13"/>
      <c r="DH93" s="13"/>
      <c r="DI93" s="13"/>
      <c r="DJ93" s="13"/>
      <c r="DK93" s="13"/>
      <c r="DL93" s="13"/>
      <c r="DM93" s="13"/>
      <c r="DN93" s="13"/>
      <c r="DO93" s="13"/>
      <c r="DP93" s="13"/>
      <c r="DQ93" s="13"/>
      <c r="DR93" s="13"/>
      <c r="DS93" s="13"/>
      <c r="DT93" s="13"/>
      <c r="DU93" s="13"/>
      <c r="DV93" s="13"/>
      <c r="DW93" s="13"/>
      <c r="DX93" s="13"/>
      <c r="DY93" s="13"/>
      <c r="DZ93" s="13"/>
      <c r="EA93" s="13"/>
      <c r="EB93" s="13"/>
      <c r="EC93" s="13"/>
      <c r="ED93" s="13"/>
      <c r="EE93" s="13"/>
      <c r="EF93" s="13"/>
      <c r="EG93" s="13"/>
      <c r="EH93" s="13"/>
      <c r="EI93" s="13"/>
      <c r="EJ93" s="13"/>
      <c r="EK93" s="13"/>
      <c r="EL93" s="13"/>
      <c r="EM93" s="13"/>
      <c r="EN93" s="13"/>
      <c r="EO93" s="13"/>
      <c r="EP93" s="13"/>
      <c r="EQ93" s="13"/>
      <c r="ER93" s="13"/>
      <c r="ES93" s="13"/>
      <c r="ET93" s="13"/>
      <c r="EU93" s="13"/>
      <c r="EV93" s="13"/>
      <c r="EW93" s="13"/>
    </row>
    <row r="94" spans="1:153" s="6" customFormat="1" ht="12.75" customHeight="1" outlineLevel="1" x14ac:dyDescent="0.2">
      <c r="A94" s="28"/>
      <c r="B94" s="79"/>
      <c r="C94" s="80"/>
      <c r="D94" s="77"/>
      <c r="E94" s="75"/>
      <c r="F94" s="76"/>
      <c r="G94" s="75">
        <f t="shared" si="115"/>
        <v>0</v>
      </c>
      <c r="H94" s="74"/>
      <c r="I94" s="73"/>
      <c r="J94" s="72" t="str">
        <f t="shared" si="116"/>
        <v/>
      </c>
      <c r="K94" s="53" t="str">
        <f t="shared" si="117"/>
        <v/>
      </c>
      <c r="L94" s="71"/>
      <c r="M94" s="70"/>
      <c r="N94" s="70">
        <f t="shared" si="118"/>
        <v>0</v>
      </c>
      <c r="O94" s="69" t="str">
        <f>IF(OR(D94="",D94="Honorar"),"",IF(VLOOKUP(D94,Durchschnittssätze!$A$5:$Q$48,5,FALSE)&lt;0,"entfällt für",IF(N94=0,"",ROUND((VLOOKUP(D94,Durchschnittssätze!$A$5:$Q$48,5,FALSE)/39.8*E94),2))))</f>
        <v/>
      </c>
      <c r="P94" s="69" t="str">
        <f>IF(OR(D94="",D94="Honorar"),"",IF(VLOOKUP(D94,Durchschnittssätze!$A$5:$Q$48,9,FALSE)&lt;0,"Beamte",IF(N94=0,"",ROUND((VLOOKUP(D94,Durchschnittssätze!$A$5:$Q$48,9,FALSE)/39.8*E94),2))))</f>
        <v/>
      </c>
      <c r="Q94" s="68" t="str">
        <f>IF(D94="Honorar",N94,IF(P94="Beamte",VLOOKUP(D94,Durchschnittssätze!$A$5:$Q$48,17,FALSE),IF(N94&lt;O94,"keine",ROUND(IF(AND(N94&gt;=O94,N94&lt;P94),VLOOKUP(D94,Durchschnittssätze!$A$5:$Q$48,13,FALSE),VLOOKUP(D94,Durchschnittssätze!$A$5:$Q$48,17,FALSE)),2))))</f>
        <v>keine</v>
      </c>
      <c r="R94" s="67" t="str">
        <f t="shared" si="119"/>
        <v>Förderung</v>
      </c>
      <c r="S94" s="66">
        <f t="shared" si="120"/>
        <v>0</v>
      </c>
      <c r="T94" s="17"/>
      <c r="U94" s="21"/>
      <c r="V94" s="18"/>
      <c r="W94" s="46">
        <f t="shared" si="121"/>
        <v>1</v>
      </c>
      <c r="X94" s="45">
        <f t="shared" si="122"/>
        <v>0</v>
      </c>
      <c r="Y94" s="44">
        <f t="shared" si="123"/>
        <v>0</v>
      </c>
      <c r="Z94" s="43">
        <f t="shared" si="124"/>
        <v>1900</v>
      </c>
      <c r="AA94" s="42" t="str">
        <f t="shared" si="125"/>
        <v/>
      </c>
      <c r="AB94" s="41" t="str">
        <f t="shared" si="126"/>
        <v/>
      </c>
      <c r="AC94" s="40" t="str">
        <f t="shared" si="127"/>
        <v/>
      </c>
      <c r="AD94" s="39" t="str">
        <f t="shared" si="128"/>
        <v/>
      </c>
      <c r="AE94" s="38" t="str">
        <f t="shared" si="129"/>
        <v/>
      </c>
      <c r="AF94" s="37">
        <f t="shared" si="130"/>
        <v>1</v>
      </c>
      <c r="AG94" s="43">
        <f t="shared" si="131"/>
        <v>1</v>
      </c>
      <c r="AH94" s="42" t="str">
        <f t="shared" si="132"/>
        <v/>
      </c>
      <c r="AI94" s="41" t="str">
        <f t="shared" si="133"/>
        <v/>
      </c>
      <c r="AJ94" s="40" t="str">
        <f t="shared" si="134"/>
        <v/>
      </c>
      <c r="AK94" s="65" t="str">
        <f t="shared" si="135"/>
        <v/>
      </c>
      <c r="AL94" s="64" t="str">
        <f t="shared" si="136"/>
        <v/>
      </c>
      <c r="AM94" s="30">
        <f t="shared" si="137"/>
        <v>0</v>
      </c>
      <c r="AN94" s="29" t="str">
        <f t="shared" si="138"/>
        <v/>
      </c>
      <c r="AO94" s="2"/>
      <c r="AP94" s="63"/>
      <c r="AQ94" s="63"/>
      <c r="AR94" s="62"/>
      <c r="AS94" s="14"/>
      <c r="AT94" s="18"/>
      <c r="AU94" s="18"/>
      <c r="AV94" s="18"/>
      <c r="AW94" s="18"/>
      <c r="AX94" s="18"/>
      <c r="AY94" s="18"/>
      <c r="AZ94" s="14"/>
      <c r="BA94" s="18"/>
      <c r="BB94" s="18"/>
      <c r="BC94" s="18"/>
      <c r="BD94" s="18"/>
      <c r="BE94" s="18"/>
      <c r="BF94" s="18"/>
      <c r="BG94" s="14"/>
      <c r="BH94" s="14"/>
      <c r="BI94" s="18"/>
      <c r="BJ94" s="18"/>
      <c r="BK94" s="18"/>
      <c r="BL94" s="18"/>
      <c r="BM94" s="18"/>
      <c r="BN94" s="18"/>
      <c r="BO94" s="13"/>
      <c r="BP94" s="15"/>
      <c r="BQ94" s="17"/>
      <c r="BR94" s="17"/>
      <c r="BS94" s="17"/>
      <c r="BT94" s="17"/>
      <c r="BU94" s="17"/>
      <c r="BV94" s="17"/>
      <c r="BW94" s="17"/>
      <c r="BX94" s="17"/>
      <c r="BY94" s="17"/>
      <c r="BZ94" s="17"/>
      <c r="CA94" s="17"/>
      <c r="CB94" s="17"/>
      <c r="CC94" s="17"/>
      <c r="CD94" s="17"/>
      <c r="CE94" s="17"/>
      <c r="CF94" s="17"/>
      <c r="CG94" s="17"/>
      <c r="CH94" s="16"/>
      <c r="CI94" s="14"/>
      <c r="CJ94" s="15"/>
      <c r="CK94" s="14"/>
      <c r="CL94" s="14"/>
      <c r="CM94" s="13"/>
      <c r="CN94" s="13"/>
      <c r="CO94" s="13"/>
      <c r="CP94" s="13"/>
      <c r="CQ94" s="13"/>
      <c r="CR94" s="13"/>
      <c r="CS94" s="13"/>
      <c r="CT94" s="13"/>
      <c r="CU94" s="13"/>
      <c r="CV94" s="13"/>
      <c r="CW94" s="13"/>
      <c r="CX94" s="13"/>
      <c r="CY94" s="13"/>
      <c r="CZ94" s="13"/>
      <c r="DA94" s="13"/>
      <c r="DB94" s="13"/>
      <c r="DC94" s="13"/>
      <c r="DD94" s="13"/>
      <c r="DE94" s="13"/>
      <c r="DF94" s="13"/>
      <c r="DG94" s="13"/>
      <c r="DH94" s="13"/>
      <c r="DI94" s="13"/>
      <c r="DJ94" s="13"/>
      <c r="DK94" s="13"/>
      <c r="DL94" s="13"/>
      <c r="DM94" s="13"/>
      <c r="DN94" s="13"/>
      <c r="DO94" s="13"/>
      <c r="DP94" s="13"/>
      <c r="DQ94" s="13"/>
      <c r="DR94" s="13"/>
      <c r="DS94" s="13"/>
      <c r="DT94" s="13"/>
      <c r="DU94" s="13"/>
      <c r="DV94" s="13"/>
      <c r="DW94" s="13"/>
      <c r="DX94" s="13"/>
      <c r="DY94" s="13"/>
      <c r="DZ94" s="13"/>
      <c r="EA94" s="13"/>
      <c r="EB94" s="13"/>
      <c r="EC94" s="13"/>
      <c r="ED94" s="13"/>
      <c r="EE94" s="13"/>
      <c r="EF94" s="13"/>
      <c r="EG94" s="13"/>
      <c r="EH94" s="13"/>
      <c r="EI94" s="13"/>
      <c r="EJ94" s="13"/>
      <c r="EK94" s="13"/>
      <c r="EL94" s="13"/>
      <c r="EM94" s="13"/>
      <c r="EN94" s="13"/>
      <c r="EO94" s="13"/>
      <c r="EP94" s="13"/>
      <c r="EQ94" s="13"/>
      <c r="ER94" s="13"/>
      <c r="ES94" s="13"/>
      <c r="ET94" s="13"/>
      <c r="EU94" s="13"/>
      <c r="EV94" s="13"/>
      <c r="EW94" s="13"/>
    </row>
    <row r="95" spans="1:153" s="6" customFormat="1" ht="12.75" customHeight="1" outlineLevel="1" x14ac:dyDescent="0.2">
      <c r="A95" s="28"/>
      <c r="B95" s="79"/>
      <c r="C95" s="80"/>
      <c r="D95" s="77"/>
      <c r="E95" s="75"/>
      <c r="F95" s="76"/>
      <c r="G95" s="75">
        <f t="shared" si="115"/>
        <v>0</v>
      </c>
      <c r="H95" s="74"/>
      <c r="I95" s="73"/>
      <c r="J95" s="72" t="str">
        <f t="shared" si="116"/>
        <v/>
      </c>
      <c r="K95" s="53" t="str">
        <f t="shared" si="117"/>
        <v/>
      </c>
      <c r="L95" s="71"/>
      <c r="M95" s="70"/>
      <c r="N95" s="70">
        <f t="shared" si="118"/>
        <v>0</v>
      </c>
      <c r="O95" s="69" t="str">
        <f>IF(OR(D95="",D95="Honorar"),"",IF(VLOOKUP(D95,Durchschnittssätze!$A$5:$Q$48,5,FALSE)&lt;0,"entfällt für",IF(N95=0,"",ROUND((VLOOKUP(D95,Durchschnittssätze!$A$5:$Q$48,5,FALSE)/39.8*E95),2))))</f>
        <v/>
      </c>
      <c r="P95" s="69" t="str">
        <f>IF(OR(D95="",D95="Honorar"),"",IF(VLOOKUP(D95,Durchschnittssätze!$A$5:$Q$48,9,FALSE)&lt;0,"Beamte",IF(N95=0,"",ROUND((VLOOKUP(D95,Durchschnittssätze!$A$5:$Q$48,9,FALSE)/39.8*E95),2))))</f>
        <v/>
      </c>
      <c r="Q95" s="68" t="str">
        <f>IF(D95="Honorar",N95,IF(P95="Beamte",VLOOKUP(D95,Durchschnittssätze!$A$5:$Q$48,17,FALSE),IF(N95&lt;O95,"keine",ROUND(IF(AND(N95&gt;=O95,N95&lt;P95),VLOOKUP(D95,Durchschnittssätze!$A$5:$Q$48,13,FALSE),VLOOKUP(D95,Durchschnittssätze!$A$5:$Q$48,17,FALSE)),2))))</f>
        <v>keine</v>
      </c>
      <c r="R95" s="67" t="str">
        <f t="shared" si="119"/>
        <v>Förderung</v>
      </c>
      <c r="S95" s="66">
        <f t="shared" si="120"/>
        <v>0</v>
      </c>
      <c r="T95" s="17"/>
      <c r="U95" s="21"/>
      <c r="V95" s="18"/>
      <c r="W95" s="46">
        <f t="shared" si="121"/>
        <v>1</v>
      </c>
      <c r="X95" s="45">
        <f t="shared" si="122"/>
        <v>0</v>
      </c>
      <c r="Y95" s="44">
        <f t="shared" si="123"/>
        <v>0</v>
      </c>
      <c r="Z95" s="43">
        <f t="shared" si="124"/>
        <v>1900</v>
      </c>
      <c r="AA95" s="42" t="str">
        <f t="shared" si="125"/>
        <v/>
      </c>
      <c r="AB95" s="41" t="str">
        <f t="shared" si="126"/>
        <v/>
      </c>
      <c r="AC95" s="40" t="str">
        <f t="shared" si="127"/>
        <v/>
      </c>
      <c r="AD95" s="39" t="str">
        <f t="shared" si="128"/>
        <v/>
      </c>
      <c r="AE95" s="38" t="str">
        <f t="shared" si="129"/>
        <v/>
      </c>
      <c r="AF95" s="37">
        <f t="shared" si="130"/>
        <v>1</v>
      </c>
      <c r="AG95" s="43">
        <f t="shared" si="131"/>
        <v>1</v>
      </c>
      <c r="AH95" s="42" t="str">
        <f t="shared" si="132"/>
        <v/>
      </c>
      <c r="AI95" s="41" t="str">
        <f t="shared" si="133"/>
        <v/>
      </c>
      <c r="AJ95" s="40" t="str">
        <f t="shared" si="134"/>
        <v/>
      </c>
      <c r="AK95" s="65" t="str">
        <f t="shared" si="135"/>
        <v/>
      </c>
      <c r="AL95" s="64" t="str">
        <f t="shared" si="136"/>
        <v/>
      </c>
      <c r="AM95" s="30">
        <f t="shared" si="137"/>
        <v>0</v>
      </c>
      <c r="AN95" s="29" t="str">
        <f t="shared" si="138"/>
        <v/>
      </c>
      <c r="AO95" s="2"/>
      <c r="AP95" s="63"/>
      <c r="AQ95" s="63"/>
      <c r="AR95" s="62"/>
      <c r="AS95" s="14"/>
      <c r="AT95" s="18"/>
      <c r="AU95" s="18"/>
      <c r="AV95" s="18"/>
      <c r="AW95" s="18"/>
      <c r="AX95" s="18"/>
      <c r="AY95" s="18"/>
      <c r="AZ95" s="14"/>
      <c r="BA95" s="18"/>
      <c r="BB95" s="18"/>
      <c r="BC95" s="18"/>
      <c r="BD95" s="18"/>
      <c r="BE95" s="18"/>
      <c r="BF95" s="18"/>
      <c r="BG95" s="14"/>
      <c r="BH95" s="14"/>
      <c r="BI95" s="18"/>
      <c r="BJ95" s="18"/>
      <c r="BK95" s="18"/>
      <c r="BL95" s="18"/>
      <c r="BM95" s="18"/>
      <c r="BN95" s="18"/>
      <c r="BO95" s="13"/>
      <c r="BP95" s="15"/>
      <c r="BQ95" s="17"/>
      <c r="BR95" s="17"/>
      <c r="BS95" s="17"/>
      <c r="BT95" s="17"/>
      <c r="BU95" s="17"/>
      <c r="BV95" s="17"/>
      <c r="BW95" s="17"/>
      <c r="BX95" s="17"/>
      <c r="BY95" s="17"/>
      <c r="BZ95" s="17"/>
      <c r="CA95" s="17"/>
      <c r="CB95" s="17"/>
      <c r="CC95" s="17"/>
      <c r="CD95" s="17"/>
      <c r="CE95" s="17"/>
      <c r="CF95" s="17"/>
      <c r="CG95" s="17"/>
      <c r="CH95" s="16"/>
      <c r="CI95" s="14"/>
      <c r="CJ95" s="15"/>
      <c r="CK95" s="14"/>
      <c r="CL95" s="14"/>
      <c r="CM95" s="13"/>
      <c r="CN95" s="13"/>
      <c r="CO95" s="13"/>
      <c r="CP95" s="13"/>
      <c r="CQ95" s="13"/>
      <c r="CR95" s="13"/>
      <c r="CS95" s="13"/>
      <c r="CT95" s="13"/>
      <c r="CU95" s="13"/>
      <c r="CV95" s="13"/>
      <c r="CW95" s="13"/>
      <c r="CX95" s="13"/>
      <c r="CY95" s="13"/>
      <c r="CZ95" s="13"/>
      <c r="DA95" s="13"/>
      <c r="DB95" s="13"/>
      <c r="DC95" s="13"/>
      <c r="DD95" s="13"/>
      <c r="DE95" s="13"/>
      <c r="DF95" s="13"/>
      <c r="DG95" s="13"/>
      <c r="DH95" s="13"/>
      <c r="DI95" s="13"/>
      <c r="DJ95" s="13"/>
      <c r="DK95" s="13"/>
      <c r="DL95" s="13"/>
      <c r="DM95" s="13"/>
      <c r="DN95" s="13"/>
      <c r="DO95" s="13"/>
      <c r="DP95" s="13"/>
      <c r="DQ95" s="13"/>
      <c r="DR95" s="13"/>
      <c r="DS95" s="13"/>
      <c r="DT95" s="13"/>
      <c r="DU95" s="13"/>
      <c r="DV95" s="13"/>
      <c r="DW95" s="13"/>
      <c r="DX95" s="13"/>
      <c r="DY95" s="13"/>
      <c r="DZ95" s="13"/>
      <c r="EA95" s="13"/>
      <c r="EB95" s="13"/>
      <c r="EC95" s="13"/>
      <c r="ED95" s="13"/>
      <c r="EE95" s="13"/>
      <c r="EF95" s="13"/>
      <c r="EG95" s="13"/>
      <c r="EH95" s="13"/>
      <c r="EI95" s="13"/>
      <c r="EJ95" s="13"/>
      <c r="EK95" s="13"/>
      <c r="EL95" s="13"/>
      <c r="EM95" s="13"/>
      <c r="EN95" s="13"/>
      <c r="EO95" s="13"/>
      <c r="EP95" s="13"/>
      <c r="EQ95" s="13"/>
      <c r="ER95" s="13"/>
      <c r="ES95" s="13"/>
      <c r="ET95" s="13"/>
      <c r="EU95" s="13"/>
      <c r="EV95" s="13"/>
      <c r="EW95" s="13"/>
    </row>
    <row r="96" spans="1:153" s="6" customFormat="1" ht="12.75" customHeight="1" outlineLevel="1" x14ac:dyDescent="0.2">
      <c r="A96" s="28"/>
      <c r="B96" s="79"/>
      <c r="C96" s="78"/>
      <c r="D96" s="77"/>
      <c r="E96" s="75"/>
      <c r="F96" s="76"/>
      <c r="G96" s="75">
        <f t="shared" si="115"/>
        <v>0</v>
      </c>
      <c r="H96" s="74"/>
      <c r="I96" s="73"/>
      <c r="J96" s="72" t="str">
        <f t="shared" si="116"/>
        <v/>
      </c>
      <c r="K96" s="53" t="str">
        <f t="shared" si="117"/>
        <v/>
      </c>
      <c r="L96" s="71"/>
      <c r="M96" s="70"/>
      <c r="N96" s="70">
        <f t="shared" si="118"/>
        <v>0</v>
      </c>
      <c r="O96" s="69" t="str">
        <f>IF(OR(D96="",D96="Honorar"),"",IF(VLOOKUP(D96,Durchschnittssätze!$A$5:$Q$48,5,FALSE)&lt;0,"entfällt für",IF(N96=0,"",ROUND((VLOOKUP(D96,Durchschnittssätze!$A$5:$Q$48,5,FALSE)/39.8*E96),2))))</f>
        <v/>
      </c>
      <c r="P96" s="69" t="str">
        <f>IF(OR(D96="",D96="Honorar"),"",IF(VLOOKUP(D96,Durchschnittssätze!$A$5:$Q$48,9,FALSE)&lt;0,"Beamte",IF(N96=0,"",ROUND((VLOOKUP(D96,Durchschnittssätze!$A$5:$Q$48,9,FALSE)/39.8*E96),2))))</f>
        <v/>
      </c>
      <c r="Q96" s="68" t="str">
        <f>IF(D96="Honorar",N96,IF(P96="Beamte",VLOOKUP(D96,Durchschnittssätze!$A$5:$Q$48,17,FALSE),IF(N96&lt;O96,"keine",ROUND(IF(AND(N96&gt;=O96,N96&lt;P96),VLOOKUP(D96,Durchschnittssätze!$A$5:$Q$48,13,FALSE),VLOOKUP(D96,Durchschnittssätze!$A$5:$Q$48,17,FALSE)),2))))</f>
        <v>keine</v>
      </c>
      <c r="R96" s="67" t="str">
        <f t="shared" si="119"/>
        <v>Förderung</v>
      </c>
      <c r="S96" s="66">
        <f t="shared" si="120"/>
        <v>0</v>
      </c>
      <c r="T96" s="17"/>
      <c r="U96" s="21"/>
      <c r="V96" s="18"/>
      <c r="W96" s="46">
        <f t="shared" si="121"/>
        <v>1</v>
      </c>
      <c r="X96" s="45">
        <f t="shared" si="122"/>
        <v>0</v>
      </c>
      <c r="Y96" s="44">
        <f t="shared" si="123"/>
        <v>0</v>
      </c>
      <c r="Z96" s="43">
        <f t="shared" si="124"/>
        <v>1900</v>
      </c>
      <c r="AA96" s="42" t="str">
        <f t="shared" si="125"/>
        <v/>
      </c>
      <c r="AB96" s="41" t="str">
        <f t="shared" si="126"/>
        <v/>
      </c>
      <c r="AC96" s="40" t="str">
        <f t="shared" si="127"/>
        <v/>
      </c>
      <c r="AD96" s="39" t="str">
        <f t="shared" si="128"/>
        <v/>
      </c>
      <c r="AE96" s="38" t="str">
        <f t="shared" si="129"/>
        <v/>
      </c>
      <c r="AF96" s="37">
        <f t="shared" si="130"/>
        <v>1</v>
      </c>
      <c r="AG96" s="43">
        <f t="shared" si="131"/>
        <v>1</v>
      </c>
      <c r="AH96" s="42" t="str">
        <f t="shared" si="132"/>
        <v/>
      </c>
      <c r="AI96" s="41" t="str">
        <f t="shared" si="133"/>
        <v/>
      </c>
      <c r="AJ96" s="40" t="str">
        <f t="shared" si="134"/>
        <v/>
      </c>
      <c r="AK96" s="65" t="str">
        <f t="shared" si="135"/>
        <v/>
      </c>
      <c r="AL96" s="64" t="str">
        <f t="shared" si="136"/>
        <v/>
      </c>
      <c r="AM96" s="30">
        <f t="shared" si="137"/>
        <v>0</v>
      </c>
      <c r="AN96" s="29" t="str">
        <f t="shared" si="138"/>
        <v/>
      </c>
      <c r="AO96" s="2"/>
      <c r="AP96" s="63"/>
      <c r="AQ96" s="63"/>
      <c r="AR96" s="62"/>
      <c r="AS96" s="14"/>
      <c r="AT96" s="18"/>
      <c r="AU96" s="18"/>
      <c r="AV96" s="18"/>
      <c r="AW96" s="18"/>
      <c r="AX96" s="18"/>
      <c r="AY96" s="18"/>
      <c r="AZ96" s="14"/>
      <c r="BA96" s="18"/>
      <c r="BB96" s="18"/>
      <c r="BC96" s="18"/>
      <c r="BD96" s="18"/>
      <c r="BE96" s="18"/>
      <c r="BF96" s="18"/>
      <c r="BG96" s="14"/>
      <c r="BH96" s="14"/>
      <c r="BI96" s="18"/>
      <c r="BJ96" s="18"/>
      <c r="BK96" s="18"/>
      <c r="BL96" s="18"/>
      <c r="BM96" s="18"/>
      <c r="BN96" s="18"/>
      <c r="BO96" s="13"/>
      <c r="BP96" s="15"/>
      <c r="BQ96" s="17"/>
      <c r="BR96" s="17"/>
      <c r="BS96" s="17"/>
      <c r="BT96" s="17"/>
      <c r="BU96" s="17"/>
      <c r="BV96" s="17"/>
      <c r="BW96" s="17"/>
      <c r="BX96" s="17"/>
      <c r="BY96" s="17"/>
      <c r="BZ96" s="17"/>
      <c r="CA96" s="17"/>
      <c r="CB96" s="17"/>
      <c r="CC96" s="17"/>
      <c r="CD96" s="17"/>
      <c r="CE96" s="17"/>
      <c r="CF96" s="17"/>
      <c r="CG96" s="17"/>
      <c r="CH96" s="16"/>
      <c r="CI96" s="14"/>
      <c r="CJ96" s="15"/>
      <c r="CK96" s="14"/>
      <c r="CL96" s="14"/>
      <c r="CM96" s="13"/>
      <c r="CN96" s="13"/>
      <c r="CO96" s="13"/>
      <c r="CP96" s="13"/>
      <c r="CQ96" s="13"/>
      <c r="CR96" s="13"/>
      <c r="CS96" s="13"/>
      <c r="CT96" s="13"/>
      <c r="CU96" s="13"/>
      <c r="CV96" s="13"/>
      <c r="CW96" s="13"/>
      <c r="CX96" s="13"/>
      <c r="CY96" s="13"/>
      <c r="CZ96" s="13"/>
      <c r="DA96" s="13"/>
      <c r="DB96" s="13"/>
      <c r="DC96" s="13"/>
      <c r="DD96" s="13"/>
      <c r="DE96" s="13"/>
      <c r="DF96" s="13"/>
      <c r="DG96" s="13"/>
      <c r="DH96" s="13"/>
      <c r="DI96" s="13"/>
      <c r="DJ96" s="13"/>
      <c r="DK96" s="13"/>
      <c r="DL96" s="13"/>
      <c r="DM96" s="13"/>
      <c r="DN96" s="13"/>
      <c r="DO96" s="13"/>
      <c r="DP96" s="13"/>
      <c r="DQ96" s="13"/>
      <c r="DR96" s="13"/>
      <c r="DS96" s="13"/>
      <c r="DT96" s="13"/>
      <c r="DU96" s="13"/>
      <c r="DV96" s="13"/>
      <c r="DW96" s="13"/>
      <c r="DX96" s="13"/>
      <c r="DY96" s="13"/>
      <c r="DZ96" s="13"/>
      <c r="EA96" s="13"/>
      <c r="EB96" s="13"/>
      <c r="EC96" s="13"/>
      <c r="ED96" s="13"/>
      <c r="EE96" s="13"/>
      <c r="EF96" s="13"/>
      <c r="EG96" s="13"/>
      <c r="EH96" s="13"/>
      <c r="EI96" s="13"/>
      <c r="EJ96" s="13"/>
      <c r="EK96" s="13"/>
      <c r="EL96" s="13"/>
      <c r="EM96" s="13"/>
      <c r="EN96" s="13"/>
      <c r="EO96" s="13"/>
      <c r="EP96" s="13"/>
      <c r="EQ96" s="13"/>
      <c r="ER96" s="13"/>
      <c r="ES96" s="13"/>
      <c r="ET96" s="13"/>
      <c r="EU96" s="13"/>
      <c r="EV96" s="13"/>
      <c r="EW96" s="13"/>
    </row>
    <row r="97" spans="1:153" s="6" customFormat="1" ht="12.75" customHeight="1" outlineLevel="1" x14ac:dyDescent="0.2">
      <c r="A97" s="28"/>
      <c r="B97" s="79"/>
      <c r="C97" s="80"/>
      <c r="D97" s="77"/>
      <c r="E97" s="75"/>
      <c r="F97" s="76"/>
      <c r="G97" s="75">
        <f t="shared" si="115"/>
        <v>0</v>
      </c>
      <c r="H97" s="74"/>
      <c r="I97" s="73"/>
      <c r="J97" s="72" t="str">
        <f t="shared" si="116"/>
        <v/>
      </c>
      <c r="K97" s="53" t="str">
        <f t="shared" si="117"/>
        <v/>
      </c>
      <c r="L97" s="71"/>
      <c r="M97" s="70"/>
      <c r="N97" s="70">
        <f t="shared" si="118"/>
        <v>0</v>
      </c>
      <c r="O97" s="69" t="str">
        <f>IF(OR(D97="",D97="Honorar"),"",IF(VLOOKUP(D97,Durchschnittssätze!$A$5:$Q$48,5,FALSE)&lt;0,"entfällt für",IF(N97=0,"",ROUND((VLOOKUP(D97,Durchschnittssätze!$A$5:$Q$48,5,FALSE)/39.8*E97),2))))</f>
        <v/>
      </c>
      <c r="P97" s="69" t="str">
        <f>IF(OR(D97="",D97="Honorar"),"",IF(VLOOKUP(D97,Durchschnittssätze!$A$5:$Q$48,9,FALSE)&lt;0,"Beamte",IF(N97=0,"",ROUND((VLOOKUP(D97,Durchschnittssätze!$A$5:$Q$48,9,FALSE)/39.8*E97),2))))</f>
        <v/>
      </c>
      <c r="Q97" s="68" t="str">
        <f>IF(D97="Honorar",N97,IF(P97="Beamte",VLOOKUP(D97,Durchschnittssätze!$A$5:$Q$48,17,FALSE),IF(N97&lt;O97,"keine",ROUND(IF(AND(N97&gt;=O97,N97&lt;P97),VLOOKUP(D97,Durchschnittssätze!$A$5:$Q$48,13,FALSE),VLOOKUP(D97,Durchschnittssätze!$A$5:$Q$48,17,FALSE)),2))))</f>
        <v>keine</v>
      </c>
      <c r="R97" s="67" t="str">
        <f t="shared" si="119"/>
        <v>Förderung</v>
      </c>
      <c r="S97" s="66">
        <f t="shared" si="120"/>
        <v>0</v>
      </c>
      <c r="T97" s="17"/>
      <c r="U97" s="21"/>
      <c r="V97" s="18"/>
      <c r="W97" s="46">
        <f t="shared" si="121"/>
        <v>1</v>
      </c>
      <c r="X97" s="45">
        <f t="shared" si="122"/>
        <v>0</v>
      </c>
      <c r="Y97" s="44">
        <f t="shared" si="123"/>
        <v>0</v>
      </c>
      <c r="Z97" s="43">
        <f t="shared" si="124"/>
        <v>1900</v>
      </c>
      <c r="AA97" s="42" t="str">
        <f t="shared" si="125"/>
        <v/>
      </c>
      <c r="AB97" s="41" t="str">
        <f t="shared" si="126"/>
        <v/>
      </c>
      <c r="AC97" s="40" t="str">
        <f t="shared" si="127"/>
        <v/>
      </c>
      <c r="AD97" s="39" t="str">
        <f t="shared" si="128"/>
        <v/>
      </c>
      <c r="AE97" s="38" t="str">
        <f t="shared" si="129"/>
        <v/>
      </c>
      <c r="AF97" s="37">
        <f t="shared" si="130"/>
        <v>1</v>
      </c>
      <c r="AG97" s="43">
        <f t="shared" si="131"/>
        <v>1</v>
      </c>
      <c r="AH97" s="42" t="str">
        <f t="shared" si="132"/>
        <v/>
      </c>
      <c r="AI97" s="41" t="str">
        <f t="shared" si="133"/>
        <v/>
      </c>
      <c r="AJ97" s="40" t="str">
        <f t="shared" si="134"/>
        <v/>
      </c>
      <c r="AK97" s="65" t="str">
        <f t="shared" si="135"/>
        <v/>
      </c>
      <c r="AL97" s="64" t="str">
        <f t="shared" si="136"/>
        <v/>
      </c>
      <c r="AM97" s="30">
        <f t="shared" si="137"/>
        <v>0</v>
      </c>
      <c r="AN97" s="29" t="str">
        <f t="shared" si="138"/>
        <v/>
      </c>
      <c r="AO97" s="2"/>
      <c r="AP97" s="63"/>
      <c r="AQ97" s="63"/>
      <c r="AR97" s="62"/>
      <c r="AS97" s="14"/>
      <c r="AT97" s="18"/>
      <c r="AU97" s="18"/>
      <c r="AV97" s="18"/>
      <c r="AW97" s="18"/>
      <c r="AX97" s="18"/>
      <c r="AY97" s="18"/>
      <c r="AZ97" s="14"/>
      <c r="BA97" s="18"/>
      <c r="BB97" s="18"/>
      <c r="BC97" s="18"/>
      <c r="BD97" s="18"/>
      <c r="BE97" s="18"/>
      <c r="BF97" s="18"/>
      <c r="BG97" s="14"/>
      <c r="BH97" s="14"/>
      <c r="BI97" s="18"/>
      <c r="BJ97" s="18"/>
      <c r="BK97" s="18"/>
      <c r="BL97" s="18"/>
      <c r="BM97" s="18"/>
      <c r="BN97" s="18"/>
      <c r="BO97" s="13"/>
      <c r="BP97" s="15"/>
      <c r="BQ97" s="17"/>
      <c r="BR97" s="17"/>
      <c r="BS97" s="17"/>
      <c r="BT97" s="17"/>
      <c r="BU97" s="17"/>
      <c r="BV97" s="17"/>
      <c r="BW97" s="17"/>
      <c r="BX97" s="17"/>
      <c r="BY97" s="17"/>
      <c r="BZ97" s="17"/>
      <c r="CA97" s="17"/>
      <c r="CB97" s="17"/>
      <c r="CC97" s="17"/>
      <c r="CD97" s="17"/>
      <c r="CE97" s="17"/>
      <c r="CF97" s="17"/>
      <c r="CG97" s="17"/>
      <c r="CH97" s="16"/>
      <c r="CI97" s="14"/>
      <c r="CJ97" s="15"/>
      <c r="CK97" s="14"/>
      <c r="CL97" s="14"/>
      <c r="CM97" s="13"/>
      <c r="CN97" s="13"/>
      <c r="CO97" s="13"/>
      <c r="CP97" s="13"/>
      <c r="CQ97" s="13"/>
      <c r="CR97" s="13"/>
      <c r="CS97" s="13"/>
      <c r="CT97" s="13"/>
      <c r="CU97" s="13"/>
      <c r="CV97" s="13"/>
      <c r="CW97" s="13"/>
      <c r="CX97" s="13"/>
      <c r="CY97" s="13"/>
      <c r="CZ97" s="13"/>
      <c r="DA97" s="13"/>
      <c r="DB97" s="13"/>
      <c r="DC97" s="13"/>
      <c r="DD97" s="13"/>
      <c r="DE97" s="13"/>
      <c r="DF97" s="13"/>
      <c r="DG97" s="13"/>
      <c r="DH97" s="13"/>
      <c r="DI97" s="13"/>
      <c r="DJ97" s="13"/>
      <c r="DK97" s="13"/>
      <c r="DL97" s="13"/>
      <c r="DM97" s="13"/>
      <c r="DN97" s="13"/>
      <c r="DO97" s="13"/>
      <c r="DP97" s="13"/>
      <c r="DQ97" s="13"/>
      <c r="DR97" s="13"/>
      <c r="DS97" s="13"/>
      <c r="DT97" s="13"/>
      <c r="DU97" s="13"/>
      <c r="DV97" s="13"/>
      <c r="DW97" s="13"/>
      <c r="DX97" s="13"/>
      <c r="DY97" s="13"/>
      <c r="DZ97" s="13"/>
      <c r="EA97" s="13"/>
      <c r="EB97" s="13"/>
      <c r="EC97" s="13"/>
      <c r="ED97" s="13"/>
      <c r="EE97" s="13"/>
      <c r="EF97" s="13"/>
      <c r="EG97" s="13"/>
      <c r="EH97" s="13"/>
      <c r="EI97" s="13"/>
      <c r="EJ97" s="13"/>
      <c r="EK97" s="13"/>
      <c r="EL97" s="13"/>
      <c r="EM97" s="13"/>
      <c r="EN97" s="13"/>
      <c r="EO97" s="13"/>
      <c r="EP97" s="13"/>
      <c r="EQ97" s="13"/>
      <c r="ER97" s="13"/>
      <c r="ES97" s="13"/>
      <c r="ET97" s="13"/>
      <c r="EU97" s="13"/>
      <c r="EV97" s="13"/>
      <c r="EW97" s="13"/>
    </row>
    <row r="98" spans="1:153" s="6" customFormat="1" ht="12.75" customHeight="1" outlineLevel="1" x14ac:dyDescent="0.2">
      <c r="A98" s="28"/>
      <c r="B98" s="79"/>
      <c r="C98" s="80"/>
      <c r="D98" s="77"/>
      <c r="E98" s="75"/>
      <c r="F98" s="76"/>
      <c r="G98" s="75">
        <f t="shared" si="115"/>
        <v>0</v>
      </c>
      <c r="H98" s="74"/>
      <c r="I98" s="73"/>
      <c r="J98" s="72" t="str">
        <f t="shared" si="116"/>
        <v/>
      </c>
      <c r="K98" s="53" t="str">
        <f t="shared" si="117"/>
        <v/>
      </c>
      <c r="L98" s="71"/>
      <c r="M98" s="70"/>
      <c r="N98" s="70">
        <f t="shared" si="118"/>
        <v>0</v>
      </c>
      <c r="O98" s="69" t="str">
        <f>IF(OR(D98="",D98="Honorar"),"",IF(VLOOKUP(D98,Durchschnittssätze!$A$5:$Q$48,5,FALSE)&lt;0,"entfällt für",IF(N98=0,"",ROUND((VLOOKUP(D98,Durchschnittssätze!$A$5:$Q$48,5,FALSE)/39.8*E98),2))))</f>
        <v/>
      </c>
      <c r="P98" s="69" t="str">
        <f>IF(OR(D98="",D98="Honorar"),"",IF(VLOOKUP(D98,Durchschnittssätze!$A$5:$Q$48,9,FALSE)&lt;0,"Beamte",IF(N98=0,"",ROUND((VLOOKUP(D98,Durchschnittssätze!$A$5:$Q$48,9,FALSE)/39.8*E98),2))))</f>
        <v/>
      </c>
      <c r="Q98" s="68" t="str">
        <f>IF(D98="Honorar",N98,IF(P98="Beamte",VLOOKUP(D98,Durchschnittssätze!$A$5:$Q$48,17,FALSE),IF(N98&lt;O98,"keine",ROUND(IF(AND(N98&gt;=O98,N98&lt;P98),VLOOKUP(D98,Durchschnittssätze!$A$5:$Q$48,13,FALSE),VLOOKUP(D98,Durchschnittssätze!$A$5:$Q$48,17,FALSE)),2))))</f>
        <v>keine</v>
      </c>
      <c r="R98" s="67" t="str">
        <f t="shared" si="119"/>
        <v>Förderung</v>
      </c>
      <c r="S98" s="66">
        <f t="shared" si="120"/>
        <v>0</v>
      </c>
      <c r="T98" s="17"/>
      <c r="U98" s="21"/>
      <c r="V98" s="18"/>
      <c r="W98" s="46">
        <f t="shared" si="121"/>
        <v>1</v>
      </c>
      <c r="X98" s="45">
        <f t="shared" si="122"/>
        <v>0</v>
      </c>
      <c r="Y98" s="44">
        <f t="shared" si="123"/>
        <v>0</v>
      </c>
      <c r="Z98" s="43">
        <f t="shared" si="124"/>
        <v>1900</v>
      </c>
      <c r="AA98" s="42" t="str">
        <f t="shared" si="125"/>
        <v/>
      </c>
      <c r="AB98" s="41" t="str">
        <f t="shared" si="126"/>
        <v/>
      </c>
      <c r="AC98" s="40" t="str">
        <f t="shared" si="127"/>
        <v/>
      </c>
      <c r="AD98" s="39" t="str">
        <f t="shared" si="128"/>
        <v/>
      </c>
      <c r="AE98" s="38" t="str">
        <f t="shared" si="129"/>
        <v/>
      </c>
      <c r="AF98" s="37">
        <f t="shared" si="130"/>
        <v>1</v>
      </c>
      <c r="AG98" s="43">
        <f t="shared" si="131"/>
        <v>1</v>
      </c>
      <c r="AH98" s="42" t="str">
        <f t="shared" si="132"/>
        <v/>
      </c>
      <c r="AI98" s="41" t="str">
        <f t="shared" si="133"/>
        <v/>
      </c>
      <c r="AJ98" s="40" t="str">
        <f t="shared" si="134"/>
        <v/>
      </c>
      <c r="AK98" s="65" t="str">
        <f t="shared" si="135"/>
        <v/>
      </c>
      <c r="AL98" s="64" t="str">
        <f t="shared" si="136"/>
        <v/>
      </c>
      <c r="AM98" s="30">
        <f t="shared" si="137"/>
        <v>0</v>
      </c>
      <c r="AN98" s="29" t="str">
        <f t="shared" si="138"/>
        <v/>
      </c>
      <c r="AO98" s="2"/>
      <c r="AP98" s="63"/>
      <c r="AQ98" s="63"/>
      <c r="AR98" s="62"/>
      <c r="AS98" s="14"/>
      <c r="AT98" s="18"/>
      <c r="AU98" s="18"/>
      <c r="AV98" s="18"/>
      <c r="AW98" s="18"/>
      <c r="AX98" s="18"/>
      <c r="AY98" s="18"/>
      <c r="AZ98" s="14"/>
      <c r="BA98" s="18"/>
      <c r="BB98" s="18"/>
      <c r="BC98" s="18"/>
      <c r="BD98" s="18"/>
      <c r="BE98" s="18"/>
      <c r="BF98" s="18"/>
      <c r="BG98" s="14"/>
      <c r="BH98" s="14"/>
      <c r="BI98" s="18"/>
      <c r="BJ98" s="18"/>
      <c r="BK98" s="18"/>
      <c r="BL98" s="18"/>
      <c r="BM98" s="18"/>
      <c r="BN98" s="18"/>
      <c r="BO98" s="13"/>
      <c r="BP98" s="15"/>
      <c r="BQ98" s="17"/>
      <c r="BR98" s="17"/>
      <c r="BS98" s="17"/>
      <c r="BT98" s="17"/>
      <c r="BU98" s="17"/>
      <c r="BV98" s="17"/>
      <c r="BW98" s="17"/>
      <c r="BX98" s="17"/>
      <c r="BY98" s="17"/>
      <c r="BZ98" s="17"/>
      <c r="CA98" s="17"/>
      <c r="CB98" s="17"/>
      <c r="CC98" s="17"/>
      <c r="CD98" s="17"/>
      <c r="CE98" s="17"/>
      <c r="CF98" s="17"/>
      <c r="CG98" s="17"/>
      <c r="CH98" s="16"/>
      <c r="CI98" s="14"/>
      <c r="CJ98" s="15"/>
      <c r="CK98" s="14"/>
      <c r="CL98" s="14"/>
      <c r="CM98" s="13"/>
      <c r="CN98" s="13"/>
      <c r="CO98" s="13"/>
      <c r="CP98" s="13"/>
      <c r="CQ98" s="13"/>
      <c r="CR98" s="13"/>
      <c r="CS98" s="13"/>
      <c r="CT98" s="13"/>
      <c r="CU98" s="13"/>
      <c r="CV98" s="13"/>
      <c r="CW98" s="13"/>
      <c r="CX98" s="13"/>
      <c r="CY98" s="13"/>
      <c r="CZ98" s="13"/>
      <c r="DA98" s="13"/>
      <c r="DB98" s="13"/>
      <c r="DC98" s="13"/>
      <c r="DD98" s="13"/>
      <c r="DE98" s="13"/>
      <c r="DF98" s="13"/>
      <c r="DG98" s="13"/>
      <c r="DH98" s="13"/>
      <c r="DI98" s="13"/>
      <c r="DJ98" s="13"/>
      <c r="DK98" s="13"/>
      <c r="DL98" s="13"/>
      <c r="DM98" s="13"/>
      <c r="DN98" s="13"/>
      <c r="DO98" s="13"/>
      <c r="DP98" s="13"/>
      <c r="DQ98" s="13"/>
      <c r="DR98" s="13"/>
      <c r="DS98" s="13"/>
      <c r="DT98" s="13"/>
      <c r="DU98" s="13"/>
      <c r="DV98" s="13"/>
      <c r="DW98" s="13"/>
      <c r="DX98" s="13"/>
      <c r="DY98" s="13"/>
      <c r="DZ98" s="13"/>
      <c r="EA98" s="13"/>
      <c r="EB98" s="13"/>
      <c r="EC98" s="13"/>
      <c r="ED98" s="13"/>
      <c r="EE98" s="13"/>
      <c r="EF98" s="13"/>
      <c r="EG98" s="13"/>
      <c r="EH98" s="13"/>
      <c r="EI98" s="13"/>
      <c r="EJ98" s="13"/>
      <c r="EK98" s="13"/>
      <c r="EL98" s="13"/>
      <c r="EM98" s="13"/>
      <c r="EN98" s="13"/>
      <c r="EO98" s="13"/>
      <c r="EP98" s="13"/>
      <c r="EQ98" s="13"/>
      <c r="ER98" s="13"/>
      <c r="ES98" s="13"/>
      <c r="ET98" s="13"/>
      <c r="EU98" s="13"/>
      <c r="EV98" s="13"/>
      <c r="EW98" s="13"/>
    </row>
    <row r="99" spans="1:153" s="6" customFormat="1" ht="12.75" customHeight="1" outlineLevel="1" x14ac:dyDescent="0.2">
      <c r="A99" s="28"/>
      <c r="B99" s="79"/>
      <c r="C99" s="78"/>
      <c r="D99" s="77"/>
      <c r="E99" s="75"/>
      <c r="F99" s="76"/>
      <c r="G99" s="75">
        <f t="shared" si="115"/>
        <v>0</v>
      </c>
      <c r="H99" s="74"/>
      <c r="I99" s="73"/>
      <c r="J99" s="72" t="str">
        <f t="shared" si="116"/>
        <v/>
      </c>
      <c r="K99" s="53" t="str">
        <f t="shared" si="117"/>
        <v/>
      </c>
      <c r="L99" s="71"/>
      <c r="M99" s="70"/>
      <c r="N99" s="70">
        <f t="shared" si="118"/>
        <v>0</v>
      </c>
      <c r="O99" s="69" t="str">
        <f>IF(OR(D99="",D99="Honorar"),"",IF(VLOOKUP(D99,Durchschnittssätze!$A$5:$Q$48,5,FALSE)&lt;0,"entfällt für",IF(N99=0,"",ROUND((VLOOKUP(D99,Durchschnittssätze!$A$5:$Q$48,5,FALSE)/39.8*E99),2))))</f>
        <v/>
      </c>
      <c r="P99" s="69" t="str">
        <f>IF(OR(D99="",D99="Honorar"),"",IF(VLOOKUP(D99,Durchschnittssätze!$A$5:$Q$48,9,FALSE)&lt;0,"Beamte",IF(N99=0,"",ROUND((VLOOKUP(D99,Durchschnittssätze!$A$5:$Q$48,9,FALSE)/39.8*E99),2))))</f>
        <v/>
      </c>
      <c r="Q99" s="68" t="str">
        <f>IF(D99="Honorar",N99,IF(P99="Beamte",VLOOKUP(D99,Durchschnittssätze!$A$5:$Q$48,17,FALSE),IF(N99&lt;O99,"keine",ROUND(IF(AND(N99&gt;=O99,N99&lt;P99),VLOOKUP(D99,Durchschnittssätze!$A$5:$Q$48,13,FALSE),VLOOKUP(D99,Durchschnittssätze!$A$5:$Q$48,17,FALSE)),2))))</f>
        <v>keine</v>
      </c>
      <c r="R99" s="67" t="str">
        <f t="shared" si="119"/>
        <v>Förderung</v>
      </c>
      <c r="S99" s="66">
        <f t="shared" si="120"/>
        <v>0</v>
      </c>
      <c r="T99" s="17"/>
      <c r="U99" s="21"/>
      <c r="V99" s="18"/>
      <c r="W99" s="46">
        <f t="shared" si="121"/>
        <v>1</v>
      </c>
      <c r="X99" s="45">
        <f t="shared" si="122"/>
        <v>0</v>
      </c>
      <c r="Y99" s="44">
        <f t="shared" si="123"/>
        <v>0</v>
      </c>
      <c r="Z99" s="43">
        <f t="shared" si="124"/>
        <v>1900</v>
      </c>
      <c r="AA99" s="42" t="str">
        <f t="shared" si="125"/>
        <v/>
      </c>
      <c r="AB99" s="41" t="str">
        <f t="shared" si="126"/>
        <v/>
      </c>
      <c r="AC99" s="40" t="str">
        <f t="shared" si="127"/>
        <v/>
      </c>
      <c r="AD99" s="39" t="str">
        <f t="shared" si="128"/>
        <v/>
      </c>
      <c r="AE99" s="38" t="str">
        <f t="shared" si="129"/>
        <v/>
      </c>
      <c r="AF99" s="37">
        <f t="shared" si="130"/>
        <v>1</v>
      </c>
      <c r="AG99" s="43">
        <f t="shared" si="131"/>
        <v>1</v>
      </c>
      <c r="AH99" s="42" t="str">
        <f t="shared" si="132"/>
        <v/>
      </c>
      <c r="AI99" s="41" t="str">
        <f t="shared" si="133"/>
        <v/>
      </c>
      <c r="AJ99" s="40" t="str">
        <f t="shared" si="134"/>
        <v/>
      </c>
      <c r="AK99" s="65" t="str">
        <f t="shared" si="135"/>
        <v/>
      </c>
      <c r="AL99" s="64" t="str">
        <f t="shared" si="136"/>
        <v/>
      </c>
      <c r="AM99" s="30">
        <f t="shared" si="137"/>
        <v>0</v>
      </c>
      <c r="AN99" s="29" t="str">
        <f t="shared" si="138"/>
        <v/>
      </c>
      <c r="AO99" s="2"/>
      <c r="AP99" s="63"/>
      <c r="AQ99" s="63"/>
      <c r="AR99" s="62"/>
      <c r="AS99" s="14"/>
      <c r="AT99" s="18"/>
      <c r="AU99" s="18"/>
      <c r="AV99" s="18"/>
      <c r="AW99" s="18"/>
      <c r="AX99" s="18"/>
      <c r="AY99" s="18"/>
      <c r="AZ99" s="14"/>
      <c r="BA99" s="18"/>
      <c r="BB99" s="18"/>
      <c r="BC99" s="18"/>
      <c r="BD99" s="18"/>
      <c r="BE99" s="18"/>
      <c r="BF99" s="18"/>
      <c r="BG99" s="14"/>
      <c r="BH99" s="14"/>
      <c r="BI99" s="18"/>
      <c r="BJ99" s="18"/>
      <c r="BK99" s="18"/>
      <c r="BL99" s="18"/>
      <c r="BM99" s="18"/>
      <c r="BN99" s="18"/>
      <c r="BO99" s="13"/>
      <c r="BP99" s="15"/>
      <c r="BQ99" s="17"/>
      <c r="BR99" s="17"/>
      <c r="BS99" s="17"/>
      <c r="BT99" s="17"/>
      <c r="BU99" s="17"/>
      <c r="BV99" s="17"/>
      <c r="BW99" s="17"/>
      <c r="BX99" s="17"/>
      <c r="BY99" s="17"/>
      <c r="BZ99" s="17"/>
      <c r="CA99" s="17"/>
      <c r="CB99" s="17"/>
      <c r="CC99" s="17"/>
      <c r="CD99" s="17"/>
      <c r="CE99" s="17"/>
      <c r="CF99" s="17"/>
      <c r="CG99" s="17"/>
      <c r="CH99" s="16"/>
      <c r="CI99" s="14"/>
      <c r="CJ99" s="15"/>
      <c r="CK99" s="14"/>
      <c r="CL99" s="14"/>
      <c r="CM99" s="13"/>
      <c r="CN99" s="13"/>
      <c r="CO99" s="13"/>
      <c r="CP99" s="13"/>
      <c r="CQ99" s="13"/>
      <c r="CR99" s="13"/>
      <c r="CS99" s="13"/>
      <c r="CT99" s="13"/>
      <c r="CU99" s="13"/>
      <c r="CV99" s="13"/>
      <c r="CW99" s="13"/>
      <c r="CX99" s="13"/>
      <c r="CY99" s="13"/>
      <c r="CZ99" s="13"/>
      <c r="DA99" s="13"/>
      <c r="DB99" s="13"/>
      <c r="DC99" s="13"/>
      <c r="DD99" s="13"/>
      <c r="DE99" s="13"/>
      <c r="DF99" s="13"/>
      <c r="DG99" s="13"/>
      <c r="DH99" s="13"/>
      <c r="DI99" s="13"/>
      <c r="DJ99" s="13"/>
      <c r="DK99" s="13"/>
      <c r="DL99" s="13"/>
      <c r="DM99" s="13"/>
      <c r="DN99" s="13"/>
      <c r="DO99" s="13"/>
      <c r="DP99" s="13"/>
      <c r="DQ99" s="13"/>
      <c r="DR99" s="13"/>
      <c r="DS99" s="13"/>
      <c r="DT99" s="13"/>
      <c r="DU99" s="13"/>
      <c r="DV99" s="13"/>
      <c r="DW99" s="13"/>
      <c r="DX99" s="13"/>
      <c r="DY99" s="13"/>
      <c r="DZ99" s="13"/>
      <c r="EA99" s="13"/>
      <c r="EB99" s="13"/>
      <c r="EC99" s="13"/>
      <c r="ED99" s="13"/>
      <c r="EE99" s="13"/>
      <c r="EF99" s="13"/>
      <c r="EG99" s="13"/>
      <c r="EH99" s="13"/>
      <c r="EI99" s="13"/>
      <c r="EJ99" s="13"/>
      <c r="EK99" s="13"/>
      <c r="EL99" s="13"/>
      <c r="EM99" s="13"/>
      <c r="EN99" s="13"/>
      <c r="EO99" s="13"/>
      <c r="EP99" s="13"/>
      <c r="EQ99" s="13"/>
      <c r="ER99" s="13"/>
      <c r="ES99" s="13"/>
      <c r="ET99" s="13"/>
      <c r="EU99" s="13"/>
      <c r="EV99" s="13"/>
      <c r="EW99" s="13"/>
    </row>
    <row r="100" spans="1:153" s="6" customFormat="1" ht="12.75" customHeight="1" outlineLevel="1" thickBot="1" x14ac:dyDescent="0.25">
      <c r="A100" s="28"/>
      <c r="B100" s="61"/>
      <c r="C100" s="60"/>
      <c r="D100" s="59"/>
      <c r="E100" s="57"/>
      <c r="F100" s="58"/>
      <c r="G100" s="57">
        <f t="shared" si="115"/>
        <v>0</v>
      </c>
      <c r="H100" s="56"/>
      <c r="I100" s="55"/>
      <c r="J100" s="54" t="str">
        <f t="shared" si="116"/>
        <v/>
      </c>
      <c r="K100" s="53" t="str">
        <f t="shared" si="117"/>
        <v/>
      </c>
      <c r="L100" s="52"/>
      <c r="M100" s="51"/>
      <c r="N100" s="51">
        <f t="shared" si="118"/>
        <v>0</v>
      </c>
      <c r="O100" s="50" t="str">
        <f>IF(OR(D100="",D100="Honorar"),"",IF(VLOOKUP(D100,Durchschnittssätze!$A$5:$Q$48,5,FALSE)&lt;0,"entfällt für",IF(N100=0,"",ROUND((VLOOKUP(D100,Durchschnittssätze!$A$5:$Q$48,5,FALSE)/39.8*E100),2))))</f>
        <v/>
      </c>
      <c r="P100" s="50" t="str">
        <f>IF(OR(D100="",D100="Honorar"),"",IF(VLOOKUP(D100,Durchschnittssätze!$A$5:$Q$48,9,FALSE)&lt;0,"Beamte",IF(N100=0,"",ROUND((VLOOKUP(D100,Durchschnittssätze!$A$5:$Q$48,9,FALSE)/39.8*E100),2))))</f>
        <v/>
      </c>
      <c r="Q100" s="49" t="str">
        <f>IF(D100="Honorar",N100,IF(P100="Beamte",VLOOKUP(D100,Durchschnittssätze!$A$5:$Q$48,17,FALSE),IF(N100&lt;O100,"keine",ROUND(IF(AND(N100&gt;=O100,N100&lt;P100),VLOOKUP(D100,Durchschnittssätze!$A$5:$Q$48,13,FALSE),VLOOKUP(D100,Durchschnittssätze!$A$5:$Q$48,17,FALSE)),2))))</f>
        <v>keine</v>
      </c>
      <c r="R100" s="48" t="str">
        <f t="shared" si="119"/>
        <v>Förderung</v>
      </c>
      <c r="S100" s="47">
        <f t="shared" si="120"/>
        <v>0</v>
      </c>
      <c r="T100" s="17"/>
      <c r="U100" s="21"/>
      <c r="V100" s="18"/>
      <c r="W100" s="46">
        <f t="shared" si="121"/>
        <v>1</v>
      </c>
      <c r="X100" s="45">
        <f t="shared" si="122"/>
        <v>0</v>
      </c>
      <c r="Y100" s="44">
        <f t="shared" si="123"/>
        <v>0</v>
      </c>
      <c r="Z100" s="43">
        <f t="shared" si="124"/>
        <v>1900</v>
      </c>
      <c r="AA100" s="42" t="str">
        <f t="shared" si="125"/>
        <v/>
      </c>
      <c r="AB100" s="41" t="str">
        <f t="shared" si="126"/>
        <v/>
      </c>
      <c r="AC100" s="40" t="str">
        <f t="shared" si="127"/>
        <v/>
      </c>
      <c r="AD100" s="39" t="str">
        <f t="shared" si="128"/>
        <v/>
      </c>
      <c r="AE100" s="38" t="str">
        <f t="shared" si="129"/>
        <v/>
      </c>
      <c r="AF100" s="37">
        <f t="shared" si="130"/>
        <v>1</v>
      </c>
      <c r="AG100" s="36">
        <f t="shared" si="131"/>
        <v>1</v>
      </c>
      <c r="AH100" s="35" t="str">
        <f t="shared" si="132"/>
        <v/>
      </c>
      <c r="AI100" s="34" t="str">
        <f t="shared" si="133"/>
        <v/>
      </c>
      <c r="AJ100" s="33" t="str">
        <f t="shared" si="134"/>
        <v/>
      </c>
      <c r="AK100" s="32" t="str">
        <f t="shared" si="135"/>
        <v/>
      </c>
      <c r="AL100" s="31" t="str">
        <f t="shared" si="136"/>
        <v/>
      </c>
      <c r="AM100" s="30">
        <f t="shared" si="137"/>
        <v>0</v>
      </c>
      <c r="AN100" s="29" t="str">
        <f t="shared" si="138"/>
        <v/>
      </c>
      <c r="AO100" s="19"/>
      <c r="AP100" s="19"/>
      <c r="AQ100" s="19"/>
      <c r="AR100" s="19"/>
      <c r="AS100" s="14"/>
      <c r="AT100" s="18"/>
      <c r="AU100" s="18"/>
      <c r="AV100" s="18"/>
      <c r="AW100" s="18"/>
      <c r="AX100" s="18"/>
      <c r="AY100" s="18"/>
      <c r="AZ100" s="14"/>
      <c r="BA100" s="18"/>
      <c r="BB100" s="18"/>
      <c r="BC100" s="18"/>
      <c r="BD100" s="18"/>
      <c r="BE100" s="18"/>
      <c r="BF100" s="18"/>
      <c r="BG100" s="14"/>
      <c r="BH100" s="14"/>
      <c r="BI100" s="18"/>
      <c r="BJ100" s="18"/>
      <c r="BK100" s="18"/>
      <c r="BL100" s="18"/>
      <c r="BM100" s="18"/>
      <c r="BN100" s="18"/>
      <c r="BO100" s="13"/>
      <c r="BP100" s="15"/>
      <c r="BQ100" s="17"/>
      <c r="BR100" s="17"/>
      <c r="BS100" s="17"/>
      <c r="BT100" s="17"/>
      <c r="BU100" s="17"/>
      <c r="BV100" s="17"/>
      <c r="BW100" s="17"/>
      <c r="BX100" s="17"/>
      <c r="BY100" s="17"/>
      <c r="BZ100" s="17"/>
      <c r="CA100" s="17"/>
      <c r="CB100" s="17"/>
      <c r="CC100" s="17"/>
      <c r="CD100" s="17"/>
      <c r="CE100" s="17"/>
      <c r="CF100" s="17"/>
      <c r="CG100" s="17"/>
      <c r="CH100" s="16"/>
      <c r="CI100" s="14"/>
      <c r="CJ100" s="15"/>
      <c r="CK100" s="14"/>
      <c r="CL100" s="14"/>
      <c r="CM100" s="13"/>
      <c r="CN100" s="13"/>
      <c r="CO100" s="13"/>
      <c r="CP100" s="13"/>
      <c r="CQ100" s="13"/>
      <c r="CR100" s="13"/>
      <c r="CS100" s="13"/>
      <c r="CT100" s="13"/>
      <c r="CU100" s="13"/>
      <c r="CV100" s="13"/>
      <c r="CW100" s="13"/>
      <c r="CX100" s="13"/>
      <c r="CY100" s="13"/>
      <c r="CZ100" s="13"/>
      <c r="DA100" s="13"/>
      <c r="DB100" s="13"/>
      <c r="DC100" s="13"/>
      <c r="DD100" s="13"/>
      <c r="DE100" s="13"/>
      <c r="DF100" s="13"/>
      <c r="DG100" s="13"/>
      <c r="DH100" s="13"/>
      <c r="DI100" s="13"/>
      <c r="DJ100" s="13"/>
      <c r="DK100" s="13"/>
      <c r="DL100" s="13"/>
      <c r="DM100" s="13"/>
      <c r="DN100" s="13"/>
      <c r="DO100" s="13"/>
      <c r="DP100" s="13"/>
      <c r="DQ100" s="13"/>
      <c r="DR100" s="13"/>
      <c r="DS100" s="13"/>
      <c r="DT100" s="13"/>
      <c r="DU100" s="13"/>
      <c r="DV100" s="13"/>
      <c r="DW100" s="13"/>
      <c r="DX100" s="13"/>
      <c r="DY100" s="13"/>
      <c r="DZ100" s="13"/>
      <c r="EA100" s="13"/>
      <c r="EB100" s="13"/>
      <c r="EC100" s="13"/>
      <c r="ED100" s="13"/>
      <c r="EE100" s="13"/>
      <c r="EF100" s="13"/>
      <c r="EG100" s="13"/>
      <c r="EH100" s="13"/>
      <c r="EI100" s="13"/>
      <c r="EJ100" s="13"/>
      <c r="EK100" s="13"/>
      <c r="EL100" s="13"/>
      <c r="EM100" s="13"/>
      <c r="EN100" s="13"/>
      <c r="EO100" s="13"/>
      <c r="EP100" s="13"/>
      <c r="EQ100" s="13"/>
      <c r="ER100" s="13"/>
      <c r="ES100" s="13"/>
      <c r="ET100" s="13"/>
      <c r="EU100" s="13"/>
      <c r="EV100" s="13"/>
      <c r="EW100" s="13"/>
    </row>
    <row r="101" spans="1:153" s="6" customFormat="1" ht="20.100000000000001" customHeight="1" outlineLevel="1" thickBot="1" x14ac:dyDescent="0.25">
      <c r="A101" s="28"/>
      <c r="B101" s="27"/>
      <c r="C101" s="25"/>
      <c r="D101" s="25"/>
      <c r="E101" s="25"/>
      <c r="F101" s="25"/>
      <c r="G101" s="26"/>
      <c r="H101" s="25"/>
      <c r="I101" s="25"/>
      <c r="J101" s="24"/>
      <c r="K101" s="476"/>
      <c r="L101" s="476"/>
      <c r="M101" s="476"/>
      <c r="N101" s="476"/>
      <c r="O101" s="476"/>
      <c r="P101" s="476"/>
      <c r="Q101" s="23"/>
      <c r="R101" s="23"/>
      <c r="S101" s="22">
        <f>SUM(S90:S100)</f>
        <v>0</v>
      </c>
      <c r="T101" s="17"/>
      <c r="U101" s="21"/>
      <c r="V101" s="18"/>
      <c r="W101" s="14"/>
      <c r="X101" s="14"/>
      <c r="Y101" s="14"/>
      <c r="Z101" s="13"/>
      <c r="AA101" s="13"/>
      <c r="AB101" s="13"/>
      <c r="AC101" s="13"/>
      <c r="AD101" s="13"/>
      <c r="AE101" s="15"/>
      <c r="AF101" s="19"/>
      <c r="AG101" s="19"/>
      <c r="AH101" s="19"/>
      <c r="AI101" s="19"/>
      <c r="AJ101" s="19"/>
      <c r="AK101" s="19"/>
      <c r="AL101" s="19"/>
      <c r="AM101" s="20">
        <f>SUM(AM90:AM100)</f>
        <v>0</v>
      </c>
      <c r="AN101" s="20">
        <f>SUM(AN90:AN100)</f>
        <v>0</v>
      </c>
      <c r="AO101" s="19"/>
      <c r="AP101" s="19"/>
      <c r="AQ101" s="19"/>
      <c r="AR101" s="19"/>
      <c r="AS101" s="14"/>
      <c r="AT101" s="18"/>
      <c r="AU101" s="18"/>
      <c r="AV101" s="18"/>
      <c r="AW101" s="18"/>
      <c r="AX101" s="18"/>
      <c r="AY101" s="18"/>
      <c r="AZ101" s="14"/>
      <c r="BA101" s="18"/>
      <c r="BB101" s="18"/>
      <c r="BC101" s="18"/>
      <c r="BD101" s="18"/>
      <c r="BE101" s="18"/>
      <c r="BF101" s="18"/>
      <c r="BG101" s="14"/>
      <c r="BH101" s="14"/>
      <c r="BI101" s="18"/>
      <c r="BJ101" s="18"/>
      <c r="BK101" s="18"/>
      <c r="BL101" s="18"/>
      <c r="BM101" s="18"/>
      <c r="BN101" s="18"/>
      <c r="BO101" s="13"/>
      <c r="BP101" s="15"/>
      <c r="BQ101" s="17"/>
      <c r="BR101" s="17"/>
      <c r="BS101" s="17"/>
      <c r="BT101" s="17"/>
      <c r="BU101" s="17"/>
      <c r="BV101" s="17"/>
      <c r="BW101" s="17"/>
      <c r="BX101" s="17"/>
      <c r="BY101" s="17"/>
      <c r="BZ101" s="17"/>
      <c r="CA101" s="17"/>
      <c r="CB101" s="17"/>
      <c r="CC101" s="17"/>
      <c r="CD101" s="17"/>
      <c r="CE101" s="17"/>
      <c r="CF101" s="17"/>
      <c r="CG101" s="17"/>
      <c r="CH101" s="16"/>
      <c r="CI101" s="14"/>
      <c r="CJ101" s="15"/>
      <c r="CK101" s="14"/>
      <c r="CL101" s="14"/>
      <c r="CM101" s="13"/>
      <c r="CN101" s="13"/>
      <c r="CO101" s="13"/>
      <c r="CP101" s="13"/>
      <c r="CQ101" s="13"/>
      <c r="CR101" s="13"/>
      <c r="CS101" s="13"/>
      <c r="CT101" s="13"/>
      <c r="CU101" s="13"/>
      <c r="CV101" s="13"/>
      <c r="CW101" s="13"/>
      <c r="CX101" s="13"/>
      <c r="CY101" s="13"/>
      <c r="CZ101" s="13"/>
      <c r="DA101" s="13"/>
      <c r="DB101" s="13"/>
      <c r="DC101" s="13"/>
      <c r="DD101" s="13"/>
      <c r="DE101" s="13"/>
      <c r="DF101" s="13"/>
      <c r="DG101" s="13"/>
      <c r="DH101" s="13"/>
      <c r="DI101" s="13"/>
      <c r="DJ101" s="13"/>
      <c r="DK101" s="13"/>
      <c r="DL101" s="13"/>
      <c r="DM101" s="13"/>
      <c r="DN101" s="13"/>
      <c r="DO101" s="13"/>
      <c r="DP101" s="13"/>
      <c r="DQ101" s="13"/>
      <c r="DR101" s="13"/>
      <c r="DS101" s="13"/>
      <c r="DT101" s="13"/>
      <c r="DU101" s="13"/>
      <c r="DV101" s="13"/>
      <c r="DW101" s="13"/>
      <c r="DX101" s="13"/>
      <c r="DY101" s="13"/>
      <c r="DZ101" s="13"/>
      <c r="EA101" s="13"/>
      <c r="EB101" s="13"/>
      <c r="EC101" s="13"/>
      <c r="ED101" s="13"/>
      <c r="EE101" s="13"/>
      <c r="EF101" s="13"/>
      <c r="EG101" s="13"/>
      <c r="EH101" s="13"/>
      <c r="EI101" s="13"/>
      <c r="EJ101" s="13"/>
      <c r="EK101" s="13"/>
      <c r="EL101" s="13"/>
      <c r="EM101" s="13"/>
      <c r="EN101" s="13"/>
      <c r="EO101" s="13"/>
      <c r="EP101" s="13"/>
      <c r="EQ101" s="13"/>
      <c r="ER101" s="13"/>
      <c r="ES101" s="13"/>
      <c r="ET101" s="13"/>
      <c r="EU101" s="13"/>
      <c r="EV101" s="13"/>
      <c r="EW101" s="13"/>
    </row>
    <row r="102" spans="1:153" s="6" customFormat="1" x14ac:dyDescent="0.2">
      <c r="B102" s="14"/>
      <c r="C102" s="13"/>
      <c r="D102" s="13"/>
      <c r="E102" s="130"/>
      <c r="F102" s="130"/>
      <c r="G102" s="130"/>
      <c r="H102" s="130"/>
      <c r="I102" s="129"/>
      <c r="J102" s="129"/>
      <c r="K102" s="477" t="str">
        <f>IF(COUNTBLANK(K90:K100)&lt;&gt;11,"Fehler in den Datumsangaben! Bitte prüfen!","")</f>
        <v/>
      </c>
      <c r="L102" s="477"/>
      <c r="M102" s="477"/>
      <c r="N102" s="477"/>
      <c r="O102" s="477"/>
      <c r="P102" s="23"/>
      <c r="Q102" s="23"/>
      <c r="R102" s="23"/>
      <c r="S102" s="23"/>
      <c r="T102" s="23"/>
      <c r="U102" s="128"/>
      <c r="V102" s="125"/>
      <c r="W102" s="18"/>
      <c r="X102" s="14"/>
      <c r="Y102" s="14"/>
      <c r="Z102" s="13"/>
      <c r="AA102" s="13"/>
      <c r="AB102" s="13"/>
      <c r="AC102" s="13"/>
      <c r="AD102" s="13"/>
      <c r="AE102" s="13"/>
      <c r="AF102" s="13"/>
      <c r="AG102" s="13"/>
      <c r="AH102" s="13"/>
      <c r="AI102" s="13"/>
      <c r="AJ102" s="13"/>
      <c r="AK102" s="13"/>
      <c r="AL102" s="13"/>
      <c r="AM102" s="13"/>
      <c r="AN102" s="13"/>
      <c r="AO102" s="13"/>
      <c r="AP102" s="13"/>
      <c r="AQ102" s="13"/>
      <c r="AR102" s="13"/>
      <c r="AS102" s="13"/>
      <c r="AT102" s="13"/>
      <c r="AU102" s="13"/>
      <c r="AV102" s="13"/>
      <c r="AW102" s="13"/>
      <c r="AX102" s="13"/>
      <c r="AY102" s="13"/>
      <c r="AZ102" s="13"/>
      <c r="BA102" s="13"/>
      <c r="BB102" s="13"/>
      <c r="BC102" s="13"/>
      <c r="BD102" s="13"/>
      <c r="BE102" s="13"/>
      <c r="BF102" s="13"/>
      <c r="BG102" s="13"/>
      <c r="BH102" s="13"/>
      <c r="BI102" s="13"/>
      <c r="BJ102" s="13"/>
      <c r="BK102" s="13"/>
      <c r="BL102" s="13"/>
      <c r="BM102" s="13"/>
      <c r="BN102" s="13"/>
      <c r="BO102" s="13"/>
      <c r="BP102" s="13"/>
      <c r="BQ102" s="13"/>
      <c r="BR102" s="13"/>
      <c r="BS102" s="13"/>
      <c r="BT102" s="13"/>
      <c r="BU102" s="13"/>
      <c r="BV102" s="13"/>
      <c r="BW102" s="13"/>
      <c r="BX102" s="13"/>
      <c r="BY102" s="13"/>
      <c r="BZ102" s="13"/>
      <c r="CA102" s="13"/>
      <c r="CB102" s="13"/>
      <c r="CC102" s="13"/>
      <c r="CD102" s="13"/>
      <c r="CE102" s="13"/>
      <c r="CF102" s="13"/>
      <c r="CG102" s="13"/>
      <c r="CH102" s="13"/>
      <c r="CI102" s="13"/>
      <c r="CJ102" s="13"/>
      <c r="CK102" s="13"/>
      <c r="CL102" s="13"/>
      <c r="CM102" s="13"/>
      <c r="CN102" s="13"/>
      <c r="CO102" s="13"/>
      <c r="CP102" s="13"/>
      <c r="CQ102" s="13"/>
      <c r="CR102" s="13"/>
      <c r="CS102" s="13"/>
      <c r="CT102" s="13"/>
      <c r="CU102" s="13"/>
      <c r="CV102" s="13"/>
      <c r="CW102" s="13"/>
      <c r="CX102" s="13"/>
      <c r="CY102" s="13"/>
      <c r="CZ102" s="13"/>
      <c r="DA102" s="13"/>
      <c r="DB102" s="13"/>
      <c r="DC102" s="13"/>
      <c r="DD102" s="13"/>
      <c r="DE102" s="13"/>
      <c r="DF102" s="13"/>
      <c r="DG102" s="13"/>
      <c r="DH102" s="13"/>
      <c r="DI102" s="13"/>
      <c r="DJ102" s="13"/>
      <c r="DK102" s="13"/>
      <c r="DL102" s="13"/>
      <c r="DM102" s="13"/>
      <c r="DN102" s="13"/>
      <c r="DO102" s="13"/>
      <c r="DP102" s="13"/>
      <c r="DQ102" s="13"/>
      <c r="DR102" s="13"/>
      <c r="DS102" s="13"/>
      <c r="DT102" s="13"/>
      <c r="DU102" s="13"/>
      <c r="DV102" s="13"/>
      <c r="DW102" s="13"/>
      <c r="DX102" s="13"/>
      <c r="DY102" s="13"/>
      <c r="DZ102" s="13"/>
      <c r="EA102" s="13"/>
      <c r="EB102" s="13"/>
      <c r="EC102" s="13"/>
      <c r="ED102" s="13"/>
      <c r="EE102" s="13"/>
      <c r="EF102" s="13"/>
      <c r="EG102" s="13"/>
      <c r="EH102" s="13"/>
      <c r="EI102" s="13"/>
      <c r="EJ102" s="13"/>
      <c r="EK102" s="13"/>
      <c r="EL102" s="13"/>
      <c r="EM102" s="13"/>
      <c r="EN102" s="13"/>
      <c r="EO102" s="13"/>
      <c r="EP102" s="13"/>
      <c r="EQ102" s="13"/>
      <c r="ER102" s="13"/>
      <c r="ES102" s="13"/>
      <c r="ET102" s="13"/>
      <c r="EU102" s="13"/>
      <c r="EV102" s="13"/>
      <c r="EW102" s="13"/>
    </row>
    <row r="103" spans="1:153" s="10" customFormat="1" ht="17.25" customHeight="1" outlineLevel="1" x14ac:dyDescent="0.2">
      <c r="B103" s="608">
        <f>$B$16</f>
        <v>0</v>
      </c>
      <c r="C103" s="608"/>
      <c r="D103" s="609" t="str">
        <f>IF(AM117&lt;&gt;0,"Es wurde eine abweichende Entgeltgruppe angegeben. Bitte hierfür eine Begründung im Prüfvermerk erfassen!","")</f>
        <v/>
      </c>
      <c r="E103" s="609"/>
      <c r="F103" s="609"/>
      <c r="G103" s="609"/>
      <c r="H103" s="609"/>
      <c r="I103" s="609"/>
      <c r="J103" s="609"/>
      <c r="K103" s="609"/>
      <c r="L103" s="609"/>
      <c r="M103" s="609"/>
      <c r="N103" s="14"/>
      <c r="O103" s="126"/>
      <c r="P103" s="126"/>
      <c r="Q103" s="126"/>
      <c r="R103" s="126"/>
      <c r="S103" s="5"/>
      <c r="T103" s="125"/>
      <c r="U103" s="14"/>
      <c r="V103" s="14"/>
      <c r="W103" s="14"/>
      <c r="X103" s="14"/>
      <c r="Y103" s="14"/>
      <c r="Z103" s="14"/>
      <c r="AA103" s="14"/>
      <c r="AB103" s="14"/>
      <c r="AC103" s="14"/>
      <c r="AD103" s="14"/>
      <c r="AE103" s="14"/>
      <c r="AF103" s="14"/>
      <c r="AG103" s="14"/>
      <c r="AH103" s="14"/>
      <c r="AI103" s="14"/>
      <c r="AJ103" s="14"/>
      <c r="AK103" s="14"/>
      <c r="AL103" s="14"/>
      <c r="AM103" s="14"/>
      <c r="AN103" s="14"/>
      <c r="AO103" s="14"/>
      <c r="AP103" s="14"/>
      <c r="AQ103" s="14"/>
      <c r="AR103" s="14"/>
      <c r="AS103" s="14"/>
      <c r="AT103" s="14"/>
      <c r="AU103" s="14"/>
      <c r="AV103" s="14"/>
      <c r="AW103" s="14"/>
      <c r="AX103" s="14"/>
      <c r="AY103" s="14"/>
      <c r="AZ103" s="14"/>
      <c r="BA103" s="14"/>
      <c r="BB103" s="14"/>
      <c r="BC103" s="14"/>
      <c r="BD103" s="14"/>
      <c r="BE103" s="14"/>
      <c r="BF103" s="14"/>
      <c r="BG103" s="14"/>
      <c r="BH103" s="14"/>
      <c r="BI103" s="14"/>
      <c r="BJ103" s="14"/>
      <c r="BK103" s="14"/>
      <c r="BL103" s="14"/>
      <c r="BM103" s="14"/>
      <c r="BN103" s="14"/>
      <c r="BO103" s="14"/>
      <c r="BP103" s="14"/>
      <c r="BQ103" s="14"/>
      <c r="BR103" s="14"/>
      <c r="BS103" s="14"/>
      <c r="BT103" s="14"/>
      <c r="BU103" s="14"/>
      <c r="BV103" s="14"/>
      <c r="BW103" s="14"/>
      <c r="BX103" s="14"/>
      <c r="BY103" s="14"/>
      <c r="BZ103" s="14"/>
      <c r="CA103" s="14"/>
      <c r="CB103" s="14"/>
      <c r="CC103" s="14"/>
      <c r="CD103" s="14"/>
      <c r="CE103" s="14"/>
      <c r="CF103" s="14"/>
      <c r="CG103" s="14"/>
      <c r="CH103" s="14"/>
      <c r="CI103" s="14"/>
      <c r="CJ103" s="14"/>
      <c r="CK103" s="14"/>
      <c r="CL103" s="14"/>
      <c r="CM103" s="14"/>
      <c r="CN103" s="14"/>
      <c r="CO103" s="14"/>
      <c r="CP103" s="14"/>
      <c r="CQ103" s="14"/>
      <c r="CR103" s="14"/>
      <c r="CS103" s="14"/>
      <c r="CT103" s="14"/>
      <c r="CU103" s="14"/>
      <c r="CV103" s="14"/>
      <c r="CW103" s="14"/>
      <c r="CX103" s="14"/>
      <c r="CY103" s="14"/>
      <c r="CZ103" s="14"/>
      <c r="DA103" s="14"/>
      <c r="DB103" s="14"/>
      <c r="DC103" s="14"/>
      <c r="DD103" s="14"/>
      <c r="DE103" s="14"/>
      <c r="DF103" s="14"/>
      <c r="DG103" s="14"/>
      <c r="DH103" s="14"/>
      <c r="DI103" s="14"/>
      <c r="DJ103" s="14"/>
      <c r="DK103" s="14"/>
      <c r="DL103" s="14"/>
      <c r="DM103" s="14"/>
      <c r="DN103" s="14"/>
      <c r="DO103" s="14"/>
      <c r="DP103" s="14"/>
      <c r="DQ103" s="14"/>
      <c r="DR103" s="14"/>
      <c r="DS103" s="14"/>
      <c r="DT103" s="14"/>
      <c r="DU103" s="14"/>
      <c r="DV103" s="14"/>
      <c r="DW103" s="14"/>
      <c r="DX103" s="14"/>
      <c r="DY103" s="14"/>
      <c r="DZ103" s="14"/>
      <c r="EA103" s="14"/>
      <c r="EB103" s="14"/>
      <c r="EC103" s="14"/>
      <c r="ED103" s="14"/>
      <c r="EE103" s="14"/>
      <c r="EF103" s="14"/>
      <c r="EG103" s="14"/>
      <c r="EH103" s="14"/>
      <c r="EI103" s="14"/>
      <c r="EJ103" s="14"/>
      <c r="EK103" s="14"/>
      <c r="EL103" s="14"/>
      <c r="EM103" s="14"/>
      <c r="EN103" s="14"/>
      <c r="EO103" s="14"/>
      <c r="EP103" s="14"/>
      <c r="EQ103" s="14"/>
      <c r="ER103" s="14"/>
      <c r="ES103" s="14"/>
      <c r="ET103" s="14"/>
      <c r="EU103" s="14"/>
      <c r="EV103" s="14"/>
      <c r="EW103" s="14"/>
    </row>
    <row r="104" spans="1:153" s="6" customFormat="1" ht="7.5" customHeight="1" outlineLevel="1" thickBot="1" x14ac:dyDescent="0.25">
      <c r="B104" s="127"/>
      <c r="E104" s="8"/>
      <c r="F104" s="12"/>
      <c r="G104" s="8"/>
      <c r="I104" s="8"/>
      <c r="K104" s="13"/>
      <c r="L104" s="13"/>
      <c r="M104" s="13"/>
      <c r="N104" s="13"/>
      <c r="O104" s="126"/>
      <c r="P104" s="126"/>
      <c r="Q104" s="126"/>
      <c r="R104" s="126"/>
      <c r="S104" s="5"/>
      <c r="T104" s="125"/>
      <c r="U104" s="13"/>
      <c r="V104" s="13"/>
      <c r="W104" s="14"/>
      <c r="X104" s="14"/>
      <c r="Y104" s="14"/>
      <c r="Z104" s="13"/>
      <c r="AA104" s="13"/>
      <c r="AB104" s="13"/>
      <c r="AC104" s="13"/>
      <c r="AD104" s="13"/>
      <c r="AE104" s="13"/>
      <c r="AF104" s="13"/>
      <c r="AG104" s="13"/>
      <c r="AH104" s="13"/>
      <c r="AI104" s="13"/>
      <c r="AJ104" s="13"/>
      <c r="AK104" s="13"/>
      <c r="AL104" s="13"/>
      <c r="AM104" s="13"/>
      <c r="AN104" s="13"/>
      <c r="AO104" s="13"/>
      <c r="AP104" s="13"/>
      <c r="AQ104" s="13"/>
      <c r="AR104" s="13"/>
      <c r="AS104" s="13"/>
      <c r="AT104" s="13"/>
      <c r="AU104" s="13"/>
      <c r="AV104" s="13"/>
      <c r="AW104" s="13"/>
      <c r="AX104" s="13"/>
      <c r="AY104" s="13"/>
      <c r="AZ104" s="13"/>
      <c r="BA104" s="13"/>
      <c r="BB104" s="13"/>
      <c r="BC104" s="13"/>
      <c r="BD104" s="13"/>
      <c r="BE104" s="13"/>
      <c r="BF104" s="13"/>
      <c r="BG104" s="13"/>
      <c r="BH104" s="13"/>
      <c r="BI104" s="13"/>
      <c r="BJ104" s="13"/>
      <c r="BK104" s="13"/>
      <c r="BL104" s="13"/>
      <c r="BM104" s="13"/>
      <c r="BN104" s="13"/>
      <c r="BO104" s="13"/>
      <c r="BP104" s="13"/>
      <c r="BQ104" s="13"/>
      <c r="BR104" s="13"/>
      <c r="BS104" s="13"/>
      <c r="BT104" s="13"/>
      <c r="BU104" s="13"/>
      <c r="BV104" s="13"/>
      <c r="BW104" s="13"/>
      <c r="BX104" s="13"/>
      <c r="BY104" s="13"/>
      <c r="BZ104" s="13"/>
      <c r="CA104" s="13"/>
      <c r="CB104" s="13"/>
      <c r="CC104" s="13"/>
      <c r="CD104" s="13"/>
      <c r="CE104" s="13"/>
      <c r="CF104" s="13"/>
      <c r="CG104" s="13"/>
      <c r="CH104" s="13"/>
      <c r="CI104" s="13"/>
      <c r="CJ104" s="13"/>
      <c r="CK104" s="13"/>
      <c r="CL104" s="13"/>
      <c r="CM104" s="13"/>
      <c r="CN104" s="13"/>
      <c r="CO104" s="13"/>
      <c r="CP104" s="13"/>
      <c r="CQ104" s="13"/>
      <c r="CR104" s="13"/>
      <c r="CS104" s="13"/>
      <c r="CT104" s="13"/>
      <c r="CU104" s="13"/>
      <c r="CV104" s="13"/>
      <c r="CW104" s="13"/>
      <c r="CX104" s="13"/>
      <c r="CY104" s="13"/>
      <c r="CZ104" s="13"/>
      <c r="DA104" s="13"/>
      <c r="DB104" s="13"/>
      <c r="DC104" s="13"/>
      <c r="DD104" s="13"/>
      <c r="DE104" s="13"/>
      <c r="DF104" s="13"/>
      <c r="DG104" s="13"/>
      <c r="DH104" s="13"/>
      <c r="DI104" s="13"/>
      <c r="DJ104" s="13"/>
      <c r="DK104" s="13"/>
      <c r="DL104" s="13"/>
      <c r="DM104" s="13"/>
      <c r="DN104" s="13"/>
      <c r="DO104" s="13"/>
      <c r="DP104" s="13"/>
      <c r="DQ104" s="13"/>
      <c r="DR104" s="13"/>
      <c r="DS104" s="13"/>
      <c r="DT104" s="13"/>
      <c r="DU104" s="13"/>
      <c r="DV104" s="13"/>
      <c r="DW104" s="13"/>
      <c r="DX104" s="13"/>
      <c r="DY104" s="13"/>
      <c r="DZ104" s="13"/>
      <c r="EA104" s="13"/>
      <c r="EB104" s="13"/>
      <c r="EC104" s="13"/>
      <c r="ED104" s="13"/>
      <c r="EE104" s="13"/>
      <c r="EF104" s="13"/>
      <c r="EG104" s="13"/>
      <c r="EH104" s="13"/>
      <c r="EI104" s="13"/>
      <c r="EJ104" s="13"/>
      <c r="EK104" s="13"/>
      <c r="EL104" s="13"/>
      <c r="EM104" s="13"/>
      <c r="EN104" s="13"/>
      <c r="EO104" s="13"/>
      <c r="EP104" s="13"/>
      <c r="EQ104" s="13"/>
      <c r="ER104" s="13"/>
      <c r="ES104" s="13"/>
      <c r="ET104" s="13"/>
      <c r="EU104" s="13"/>
      <c r="EV104" s="13"/>
      <c r="EW104" s="13"/>
    </row>
    <row r="105" spans="1:153" s="10" customFormat="1" ht="65.099999999999994" customHeight="1" outlineLevel="1" thickBot="1" x14ac:dyDescent="0.25">
      <c r="B105" s="124" t="s">
        <v>14</v>
      </c>
      <c r="C105" s="123" t="s">
        <v>15</v>
      </c>
      <c r="D105" s="122" t="s">
        <v>150</v>
      </c>
      <c r="E105" s="121" t="s">
        <v>149</v>
      </c>
      <c r="F105" s="121" t="s">
        <v>148</v>
      </c>
      <c r="G105" s="120" t="s">
        <v>147</v>
      </c>
      <c r="H105" s="119" t="s">
        <v>16</v>
      </c>
      <c r="I105" s="118" t="s">
        <v>17</v>
      </c>
      <c r="J105" s="117" t="s">
        <v>146</v>
      </c>
      <c r="K105" s="104"/>
      <c r="L105" s="116" t="s">
        <v>145</v>
      </c>
      <c r="M105" s="115" t="s">
        <v>144</v>
      </c>
      <c r="N105" s="115" t="s">
        <v>143</v>
      </c>
      <c r="O105" s="114" t="s">
        <v>142</v>
      </c>
      <c r="P105" s="114" t="s">
        <v>141</v>
      </c>
      <c r="Q105" s="113" t="s">
        <v>140</v>
      </c>
      <c r="R105" s="112" t="s">
        <v>139</v>
      </c>
      <c r="S105" s="111" t="s">
        <v>138</v>
      </c>
      <c r="T105" s="104"/>
      <c r="U105" s="102"/>
      <c r="V105" s="102"/>
      <c r="W105" s="102"/>
      <c r="X105" s="110" t="s">
        <v>14</v>
      </c>
      <c r="Y105" s="109" t="s">
        <v>15</v>
      </c>
      <c r="Z105" s="623" t="s">
        <v>137</v>
      </c>
      <c r="AA105" s="624"/>
      <c r="AB105" s="624"/>
      <c r="AC105" s="624"/>
      <c r="AD105" s="624"/>
      <c r="AE105" s="625"/>
      <c r="AF105" s="108" t="s">
        <v>136</v>
      </c>
      <c r="AG105" s="623" t="s">
        <v>135</v>
      </c>
      <c r="AH105" s="624"/>
      <c r="AI105" s="624"/>
      <c r="AJ105" s="624"/>
      <c r="AK105" s="624"/>
      <c r="AL105" s="625"/>
      <c r="AM105" s="107" t="s">
        <v>134</v>
      </c>
      <c r="AN105" s="106" t="s">
        <v>133</v>
      </c>
      <c r="AO105" s="14"/>
      <c r="AP105" s="14"/>
      <c r="AQ105" s="14"/>
      <c r="AR105" s="14"/>
      <c r="AS105" s="105"/>
      <c r="AT105" s="14"/>
      <c r="AU105" s="14"/>
      <c r="AV105" s="14"/>
      <c r="AW105" s="14"/>
      <c r="AX105" s="14"/>
      <c r="AY105" s="14"/>
      <c r="AZ105" s="105"/>
      <c r="BA105" s="14"/>
      <c r="BB105" s="14"/>
      <c r="BC105" s="14"/>
      <c r="BD105" s="14"/>
      <c r="BE105" s="14"/>
      <c r="BF105" s="14"/>
      <c r="BG105" s="14"/>
      <c r="BH105" s="105"/>
      <c r="BI105" s="14"/>
      <c r="BJ105" s="14"/>
      <c r="BK105" s="14"/>
      <c r="BL105" s="14"/>
      <c r="BM105" s="14"/>
      <c r="BN105" s="14"/>
      <c r="BO105" s="14"/>
      <c r="BP105" s="102"/>
      <c r="BQ105" s="104"/>
      <c r="BR105" s="104"/>
      <c r="BS105" s="102"/>
      <c r="BT105" s="102"/>
      <c r="BU105" s="102"/>
      <c r="BV105" s="102"/>
      <c r="BW105" s="104"/>
      <c r="BX105" s="104"/>
      <c r="BY105" s="102"/>
      <c r="BZ105" s="102"/>
      <c r="CA105" s="102"/>
      <c r="CB105" s="102"/>
      <c r="CC105" s="103"/>
      <c r="CD105" s="102"/>
      <c r="CE105" s="102"/>
      <c r="CF105" s="102"/>
      <c r="CG105" s="14"/>
      <c r="CH105" s="14"/>
      <c r="CI105" s="14"/>
      <c r="CJ105" s="14"/>
      <c r="CK105" s="14"/>
      <c r="CL105" s="14"/>
      <c r="CM105" s="14"/>
      <c r="CN105" s="14"/>
      <c r="CO105" s="14"/>
      <c r="CP105" s="14"/>
      <c r="CQ105" s="14"/>
      <c r="CR105" s="14"/>
      <c r="CS105" s="14"/>
      <c r="CT105" s="14"/>
      <c r="CU105" s="14"/>
      <c r="CV105" s="14"/>
      <c r="CW105" s="14"/>
      <c r="CX105" s="14"/>
      <c r="CY105" s="14"/>
      <c r="CZ105" s="14"/>
      <c r="DA105" s="14"/>
      <c r="DB105" s="14"/>
      <c r="DC105" s="14"/>
      <c r="DD105" s="14"/>
      <c r="DE105" s="14"/>
      <c r="DF105" s="14"/>
      <c r="DG105" s="14"/>
      <c r="DH105" s="14"/>
      <c r="DI105" s="14"/>
      <c r="DJ105" s="14"/>
      <c r="DK105" s="14"/>
      <c r="DL105" s="14"/>
      <c r="DM105" s="14"/>
      <c r="DN105" s="14"/>
      <c r="DO105" s="14"/>
      <c r="DP105" s="14"/>
      <c r="DQ105" s="14"/>
      <c r="DR105" s="14"/>
      <c r="DS105" s="14"/>
      <c r="DT105" s="14"/>
      <c r="DU105" s="14"/>
      <c r="DV105" s="14"/>
      <c r="DW105" s="14"/>
      <c r="DX105" s="14"/>
      <c r="DY105" s="14"/>
      <c r="DZ105" s="14"/>
      <c r="EA105" s="14"/>
      <c r="EB105" s="14"/>
      <c r="EC105" s="14"/>
      <c r="ED105" s="14"/>
      <c r="EE105" s="14"/>
      <c r="EF105" s="14"/>
      <c r="EG105" s="14"/>
      <c r="EH105" s="14"/>
      <c r="EI105" s="14"/>
      <c r="EJ105" s="14"/>
      <c r="EK105" s="14"/>
      <c r="EL105" s="14"/>
      <c r="EM105" s="14"/>
      <c r="EN105" s="14"/>
      <c r="EO105" s="14"/>
      <c r="EP105" s="14"/>
      <c r="EQ105" s="14"/>
      <c r="ER105" s="14"/>
      <c r="ES105" s="14"/>
      <c r="ET105" s="14"/>
      <c r="EU105" s="14"/>
      <c r="EV105" s="14"/>
      <c r="EW105" s="14"/>
    </row>
    <row r="106" spans="1:153" s="10" customFormat="1" ht="12.75" customHeight="1" outlineLevel="1" x14ac:dyDescent="0.2">
      <c r="A106" s="101"/>
      <c r="B106" s="100"/>
      <c r="C106" s="99"/>
      <c r="D106" s="98"/>
      <c r="E106" s="96"/>
      <c r="F106" s="97"/>
      <c r="G106" s="96">
        <f t="shared" ref="G106:G116" si="139">ROUND(E106*F106,2)</f>
        <v>0</v>
      </c>
      <c r="H106" s="95"/>
      <c r="I106" s="94"/>
      <c r="J106" s="93" t="str">
        <f t="shared" ref="J106:J116" si="140">IF(OR(G106="",G106=0),"",
IF(F106&gt;100%,"Fehler",
ROUND(1664/39.8*IF(E106&lt;39.8,E106*F106,G106)/365*
IF(OR(AND(DATEDIF(H106,I106,"M")=11,AF106=366),AND(W106=1,AF106=366)),365,AF106),2)))</f>
        <v/>
      </c>
      <c r="K106" s="53" t="str">
        <f t="shared" ref="K106:K116" si="141">IF(AND(H106="",I106=""),"",IF(OR(H106&lt;$E$16,H106&gt;$F$16,I106&lt;H106,I106&lt;$E$16,I106&gt;$F$16),"!!!",""))</f>
        <v/>
      </c>
      <c r="L106" s="92"/>
      <c r="M106" s="91"/>
      <c r="N106" s="91">
        <f t="shared" ref="N106:N116" si="142">L106*12+M106</f>
        <v>0</v>
      </c>
      <c r="O106" s="90" t="str">
        <f>IF(OR(D106="",D106="Honorar"),"",IF(VLOOKUP(D106,Durchschnittssätze!$A$5:$Q$48,5,FALSE)&lt;0,"entfällt für",IF(N106=0,"",ROUND((VLOOKUP(D106,Durchschnittssätze!$A$5:$Q$48,5,FALSE)/39.8*E106),2))))</f>
        <v/>
      </c>
      <c r="P106" s="90" t="str">
        <f>IF(OR(D106="",D106="Honorar"),"",IF(VLOOKUP(D106,Durchschnittssätze!$A$5:$Q$48,9,FALSE)&lt;0,"Beamte",IF(N106=0,"",ROUND((VLOOKUP(D106,Durchschnittssätze!$A$5:$Q$48,9,FALSE)/39.8*E106),2))))</f>
        <v/>
      </c>
      <c r="Q106" s="89" t="str">
        <f>IF(D106="Honorar",N106,IF(P106="Beamte",VLOOKUP(D106,Durchschnittssätze!$A$5:$Q$48,17,FALSE),IF(N106&lt;O106,"keine",ROUND(IF(AND(N106&gt;=O106,N106&lt;P106),VLOOKUP(D106,Durchschnittssätze!$A$5:$Q$48,13,FALSE),VLOOKUP(D106,Durchschnittssätze!$A$5:$Q$48,17,FALSE)),2))))</f>
        <v>keine</v>
      </c>
      <c r="R106" s="88" t="str">
        <f t="shared" ref="R106:R116" si="143">IF(D106="Honorar","",IF(P106="Beamte",D106,IF(N106&lt;O106,"Förderung",IF(AND(N106&gt;O106,N106&lt;P106),"Std.Satz 1","Std.Satz 2"))))</f>
        <v>Förderung</v>
      </c>
      <c r="S106" s="87">
        <f t="shared" ref="S106:S116" si="144">IF(OR(P106="Beamte",D106="Honorar"),ROUND(Q106*J106,2),IF(OR(N106&lt;O106,N106=0,G106=0),0,ROUND(Q106*J106,2)))</f>
        <v>0</v>
      </c>
      <c r="T106" s="17"/>
      <c r="U106" s="21"/>
      <c r="V106" s="18"/>
      <c r="W106" s="46">
        <f t="shared" ref="W106:W116" si="145">YEAR(I106)-YEAR(H106)+1</f>
        <v>1</v>
      </c>
      <c r="X106" s="45">
        <f t="shared" ref="X106:X116" si="146">B106</f>
        <v>0</v>
      </c>
      <c r="Y106" s="44">
        <f t="shared" ref="Y106:Y116" si="147">C106</f>
        <v>0</v>
      </c>
      <c r="Z106" s="43">
        <f t="shared" ref="Z106:Z116" si="148">IF(YEAR(H106)=$Z$9,$Z$9,"")</f>
        <v>1900</v>
      </c>
      <c r="AA106" s="42" t="str">
        <f t="shared" ref="AA106:AA116" si="149">IF(AND(Z106&lt;&gt;"",$W106&gt;1),Z106+1,IF(YEAR(H106)=$AA$9,$AA$9,""))</f>
        <v/>
      </c>
      <c r="AB106" s="41" t="str">
        <f t="shared" ref="AB106:AB116" si="150">IF(AND(OR(AA106&lt;&gt;"",YEAR(H106)=$AB$9),COUNT(Z106:AA106)&lt;W106),$AB$9,"")</f>
        <v/>
      </c>
      <c r="AC106" s="40" t="str">
        <f t="shared" ref="AC106:AC116" si="151">IF(AND(OR(AB106&lt;&gt;"",YEAR(H106)=$AC$9),COUNT(Z106:AB106)&lt;W106),$AC$9,"")</f>
        <v/>
      </c>
      <c r="AD106" s="39" t="str">
        <f t="shared" ref="AD106:AD116" si="152">IF(AND(OR(AC106&lt;&gt;"",YEAR(H106)=$AD$9),COUNT(Z106:AC106)&lt;W106),$AD$9,"")</f>
        <v/>
      </c>
      <c r="AE106" s="38" t="str">
        <f t="shared" ref="AE106:AE116" si="153">IF(AND(OR(AC106&lt;&gt;"",YEAR(H106)=$AD$9),COUNT(Z106:AD106)&lt;W106),$AE$9,"")</f>
        <v/>
      </c>
      <c r="AF106" s="37">
        <f t="shared" ref="AF106:AF116" si="154">SUM(AG106:AL106)</f>
        <v>1</v>
      </c>
      <c r="AG106" s="86">
        <f t="shared" ref="AG106:AG116" si="155">IF(Z106="","",MIN(365,
IF(YEAR(H106)=YEAR(I106),DATEDIF(H106,I106,"D")+1,
DATEDIF(H106,VLOOKUP(YEAR(H106),$AM$11:$AN$20,2,FALSE),"D")+1)))</f>
        <v>1</v>
      </c>
      <c r="AH106" s="85" t="str">
        <f t="shared" ref="AH106:AH116" si="156">IF(AA106="","",MIN(365,
IF(AND(YEAR($H106)=YEAR($I106),AA106=YEAR($H106)),DATEDIF($H106,$I106,"D")+1,
IF(AB106&lt;&gt;"",DATEDIF(MAX(VLOOKUP(AA106,$AM$11:$AP$20,3,FALSE),$H106),VLOOKUP(AA106,$AM$11:$AP$20,2,FALSE),"D")+1,
VLOOKUP(AA106,$AM$11:$AP$20,4,FALSE)-DATEDIF($I106,VLOOKUP(YEAR($I106),$AM$11:$AN$20,2,FALSE),"D")))))</f>
        <v/>
      </c>
      <c r="AI106" s="84" t="str">
        <f t="shared" ref="AI106:AI116" si="157">IF(AB106="","",MIN(365,
IF(AND(YEAR($H106)=YEAR($I106),AB106=YEAR($H106)),DATEDIF($H106,$I106,"D")+1,
IF(AC106&lt;&gt;"",DATEDIF(MAX(VLOOKUP(AB106,$AM$11:$AP$20,3,FALSE),$H106),VLOOKUP(AB106,$AM$11:$AP$20,2,FALSE),"D")+1,
VLOOKUP(AB106,$AM$11:$AP$20,4,FALSE)-DATEDIF($I106,VLOOKUP(YEAR($I106),$AM$11:$AN$20,2,FALSE),"D")))))</f>
        <v/>
      </c>
      <c r="AJ106" s="83" t="str">
        <f t="shared" ref="AJ106:AJ116" si="158">IF(AC106="","",MIN(365,
IF(AND(YEAR($H106)=YEAR($I106),AC106=YEAR($H106)),DATEDIF($H106,$I106,"D")+1,
IF(AD106&lt;&gt;"",DATEDIF(MAX(VLOOKUP(AC106,$AM$11:$AP$20,3,FALSE),$H106),VLOOKUP(AC106,$AM$11:$AP$20,2,FALSE),"D")+1,
VLOOKUP(AC106,$AM$11:$AP$20,4,FALSE)-DATEDIF($I106,VLOOKUP(YEAR($I106),$AM$11:$AN$20,2,FALSE),"D")))))</f>
        <v/>
      </c>
      <c r="AK106" s="82" t="str">
        <f t="shared" ref="AK106:AK116" si="159">IF(AD106="","",MIN(365,
IF(AND(YEAR($H106)=YEAR($I106),AD106=YEAR($H106)),DATEDIF($H106,$I106,"D")+1,
IF(AE106&lt;&gt;"",DATEDIF(MAX(VLOOKUP(AD106,$AM$11:$AP$20,3,FALSE),$H106),VLOOKUP(AD106,$AM$11:$AP$20,2,FALSE),"D")+1,
VLOOKUP(AD106,$AM$11:$AP$20,4,FALSE)-DATEDIF($I106,VLOOKUP(YEAR($I106),$AM$11:$AN$20,2,FALSE),"D")))))</f>
        <v/>
      </c>
      <c r="AL106" s="81" t="str">
        <f t="shared" ref="AL106:AL116" si="160">IF(AE106="","",MIN(365,
IF(AND(YEAR($H106)=YEAR($I106),AE106=YEAR($H106)),DATEDIF($H106,$I106,"D")+1,
VLOOKUP(AE106,$AM$11:$AP$20,4,FALSE)-DATEDIF($I106,VLOOKUP(YEAR($I106),$AM$11:$AN$20,2,FALSE),"D"))))</f>
        <v/>
      </c>
      <c r="AM106" s="30">
        <f t="shared" ref="AM106:AM116" si="161">IF(AND(D106&lt;&gt;$D$16,D106&lt;&gt;"",D106&lt;&gt;"Honorar"),1,0)</f>
        <v>0</v>
      </c>
      <c r="AN106" s="29" t="str">
        <f t="shared" ref="AN106:AN116" si="162">IF(D106="Honorar",S106,"")</f>
        <v/>
      </c>
      <c r="AO106" s="2"/>
      <c r="AP106" s="63"/>
      <c r="AQ106" s="63"/>
      <c r="AR106" s="62"/>
      <c r="AS106" s="14"/>
      <c r="AT106" s="18"/>
      <c r="AU106" s="18"/>
      <c r="AV106" s="18"/>
      <c r="AW106" s="18"/>
      <c r="AX106" s="18"/>
      <c r="AY106" s="18"/>
      <c r="AZ106" s="14"/>
      <c r="BA106" s="18"/>
      <c r="BB106" s="18"/>
      <c r="BC106" s="18"/>
      <c r="BD106" s="18"/>
      <c r="BE106" s="18"/>
      <c r="BF106" s="18"/>
      <c r="BG106" s="14"/>
      <c r="BH106" s="14"/>
      <c r="BI106" s="18"/>
      <c r="BJ106" s="18"/>
      <c r="BK106" s="18"/>
      <c r="BL106" s="18"/>
      <c r="BM106" s="18"/>
      <c r="BN106" s="18"/>
      <c r="BO106" s="14"/>
      <c r="BP106" s="15"/>
      <c r="BQ106" s="17"/>
      <c r="BR106" s="17"/>
      <c r="BS106" s="17"/>
      <c r="BT106" s="17"/>
      <c r="BU106" s="17"/>
      <c r="BV106" s="17"/>
      <c r="BW106" s="17"/>
      <c r="BX106" s="17"/>
      <c r="BY106" s="17"/>
      <c r="BZ106" s="17"/>
      <c r="CA106" s="17"/>
      <c r="CB106" s="17"/>
      <c r="CC106" s="17"/>
      <c r="CD106" s="17"/>
      <c r="CE106" s="17"/>
      <c r="CF106" s="17"/>
      <c r="CG106" s="17"/>
      <c r="CH106" s="16"/>
      <c r="CI106" s="14"/>
      <c r="CJ106" s="15"/>
      <c r="CK106" s="14"/>
      <c r="CL106" s="14"/>
      <c r="CM106" s="14"/>
      <c r="CN106" s="14"/>
      <c r="CO106" s="14"/>
      <c r="CP106" s="14"/>
      <c r="CQ106" s="14"/>
      <c r="CR106" s="14"/>
      <c r="CS106" s="14"/>
      <c r="CT106" s="14"/>
      <c r="CU106" s="14"/>
      <c r="CV106" s="14"/>
      <c r="CW106" s="14"/>
      <c r="CX106" s="14"/>
      <c r="CY106" s="14"/>
      <c r="CZ106" s="14"/>
      <c r="DA106" s="14"/>
      <c r="DB106" s="14"/>
      <c r="DC106" s="14"/>
      <c r="DD106" s="14"/>
      <c r="DE106" s="14"/>
      <c r="DF106" s="14"/>
      <c r="DG106" s="14"/>
      <c r="DH106" s="14"/>
      <c r="DI106" s="14"/>
      <c r="DJ106" s="14"/>
      <c r="DK106" s="14"/>
      <c r="DL106" s="14"/>
      <c r="DM106" s="14"/>
      <c r="DN106" s="14"/>
      <c r="DO106" s="14"/>
      <c r="DP106" s="14"/>
      <c r="DQ106" s="14"/>
      <c r="DR106" s="14"/>
      <c r="DS106" s="14"/>
      <c r="DT106" s="14"/>
      <c r="DU106" s="14"/>
      <c r="DV106" s="14"/>
      <c r="DW106" s="14"/>
      <c r="DX106" s="14"/>
      <c r="DY106" s="14"/>
      <c r="DZ106" s="14"/>
      <c r="EA106" s="14"/>
      <c r="EB106" s="14"/>
      <c r="EC106" s="14"/>
      <c r="ED106" s="14"/>
      <c r="EE106" s="14"/>
      <c r="EF106" s="14"/>
      <c r="EG106" s="14"/>
      <c r="EH106" s="14"/>
      <c r="EI106" s="14"/>
      <c r="EJ106" s="14"/>
      <c r="EK106" s="14"/>
      <c r="EL106" s="14"/>
      <c r="EM106" s="14"/>
      <c r="EN106" s="14"/>
      <c r="EO106" s="14"/>
      <c r="EP106" s="14"/>
      <c r="EQ106" s="14"/>
      <c r="ER106" s="14"/>
      <c r="ES106" s="14"/>
      <c r="ET106" s="14"/>
      <c r="EU106" s="14"/>
      <c r="EV106" s="14"/>
      <c r="EW106" s="14"/>
    </row>
    <row r="107" spans="1:153" s="6" customFormat="1" ht="12.75" customHeight="1" outlineLevel="1" x14ac:dyDescent="0.2">
      <c r="A107" s="28"/>
      <c r="B107" s="79"/>
      <c r="C107" s="80"/>
      <c r="D107" s="77"/>
      <c r="E107" s="75"/>
      <c r="F107" s="76"/>
      <c r="G107" s="75">
        <f t="shared" si="139"/>
        <v>0</v>
      </c>
      <c r="H107" s="74"/>
      <c r="I107" s="73"/>
      <c r="J107" s="72" t="str">
        <f t="shared" si="140"/>
        <v/>
      </c>
      <c r="K107" s="53" t="str">
        <f t="shared" si="141"/>
        <v/>
      </c>
      <c r="L107" s="71"/>
      <c r="M107" s="70"/>
      <c r="N107" s="70">
        <f t="shared" si="142"/>
        <v>0</v>
      </c>
      <c r="O107" s="69" t="str">
        <f>IF(OR(D107="",D107="Honorar"),"",IF(VLOOKUP(D107,Durchschnittssätze!$A$5:$Q$48,5,FALSE)&lt;0,"entfällt für",IF(N107=0,"",ROUND((VLOOKUP(D107,Durchschnittssätze!$A$5:$Q$48,5,FALSE)/39.8*E107),2))))</f>
        <v/>
      </c>
      <c r="P107" s="69" t="str">
        <f>IF(OR(D107="",D107="Honorar"),"",IF(VLOOKUP(D107,Durchschnittssätze!$A$5:$Q$48,9,FALSE)&lt;0,"Beamte",IF(N107=0,"",ROUND((VLOOKUP(D107,Durchschnittssätze!$A$5:$Q$48,9,FALSE)/39.8*E107),2))))</f>
        <v/>
      </c>
      <c r="Q107" s="68" t="str">
        <f>IF(D107="Honorar",N107,IF(P107="Beamte",VLOOKUP(D107,Durchschnittssätze!$A$5:$Q$48,17,FALSE),IF(N107&lt;O107,"keine",ROUND(IF(AND(N107&gt;=O107,N107&lt;P107),VLOOKUP(D107,Durchschnittssätze!$A$5:$Q$48,13,FALSE),VLOOKUP(D107,Durchschnittssätze!$A$5:$Q$48,17,FALSE)),2))))</f>
        <v>keine</v>
      </c>
      <c r="R107" s="67" t="str">
        <f t="shared" si="143"/>
        <v>Förderung</v>
      </c>
      <c r="S107" s="66">
        <f t="shared" si="144"/>
        <v>0</v>
      </c>
      <c r="T107" s="17"/>
      <c r="U107" s="21"/>
      <c r="V107" s="18"/>
      <c r="W107" s="46">
        <f t="shared" si="145"/>
        <v>1</v>
      </c>
      <c r="X107" s="45">
        <f t="shared" si="146"/>
        <v>0</v>
      </c>
      <c r="Y107" s="44">
        <f t="shared" si="147"/>
        <v>0</v>
      </c>
      <c r="Z107" s="43">
        <f t="shared" si="148"/>
        <v>1900</v>
      </c>
      <c r="AA107" s="42" t="str">
        <f t="shared" si="149"/>
        <v/>
      </c>
      <c r="AB107" s="41" t="str">
        <f t="shared" si="150"/>
        <v/>
      </c>
      <c r="AC107" s="40" t="str">
        <f t="shared" si="151"/>
        <v/>
      </c>
      <c r="AD107" s="39" t="str">
        <f t="shared" si="152"/>
        <v/>
      </c>
      <c r="AE107" s="38" t="str">
        <f t="shared" si="153"/>
        <v/>
      </c>
      <c r="AF107" s="37">
        <f t="shared" si="154"/>
        <v>1</v>
      </c>
      <c r="AG107" s="43">
        <f t="shared" si="155"/>
        <v>1</v>
      </c>
      <c r="AH107" s="42" t="str">
        <f t="shared" si="156"/>
        <v/>
      </c>
      <c r="AI107" s="41" t="str">
        <f t="shared" si="157"/>
        <v/>
      </c>
      <c r="AJ107" s="40" t="str">
        <f t="shared" si="158"/>
        <v/>
      </c>
      <c r="AK107" s="65" t="str">
        <f t="shared" si="159"/>
        <v/>
      </c>
      <c r="AL107" s="64" t="str">
        <f t="shared" si="160"/>
        <v/>
      </c>
      <c r="AM107" s="30">
        <f t="shared" si="161"/>
        <v>0</v>
      </c>
      <c r="AN107" s="29" t="str">
        <f t="shared" si="162"/>
        <v/>
      </c>
      <c r="AO107" s="2"/>
      <c r="AP107" s="63"/>
      <c r="AQ107" s="63"/>
      <c r="AR107" s="62"/>
      <c r="AS107" s="14"/>
      <c r="AT107" s="18"/>
      <c r="AU107" s="18"/>
      <c r="AV107" s="18"/>
      <c r="AW107" s="18"/>
      <c r="AX107" s="18"/>
      <c r="AY107" s="18"/>
      <c r="AZ107" s="14"/>
      <c r="BA107" s="18"/>
      <c r="BB107" s="18"/>
      <c r="BC107" s="18"/>
      <c r="BD107" s="18"/>
      <c r="BE107" s="18"/>
      <c r="BF107" s="18"/>
      <c r="BG107" s="14"/>
      <c r="BH107" s="14"/>
      <c r="BI107" s="18"/>
      <c r="BJ107" s="18"/>
      <c r="BK107" s="18"/>
      <c r="BL107" s="18"/>
      <c r="BM107" s="18"/>
      <c r="BN107" s="18"/>
      <c r="BO107" s="13"/>
      <c r="BP107" s="15"/>
      <c r="BQ107" s="17"/>
      <c r="BR107" s="17"/>
      <c r="BS107" s="17"/>
      <c r="BT107" s="17"/>
      <c r="BU107" s="17"/>
      <c r="BV107" s="17"/>
      <c r="BW107" s="17"/>
      <c r="BX107" s="17"/>
      <c r="BY107" s="17"/>
      <c r="BZ107" s="17"/>
      <c r="CA107" s="17"/>
      <c r="CB107" s="17"/>
      <c r="CC107" s="17"/>
      <c r="CD107" s="17"/>
      <c r="CE107" s="17"/>
      <c r="CF107" s="17"/>
      <c r="CG107" s="17"/>
      <c r="CH107" s="16"/>
      <c r="CI107" s="14"/>
      <c r="CJ107" s="15"/>
      <c r="CK107" s="14"/>
      <c r="CL107" s="14"/>
      <c r="CM107" s="13"/>
      <c r="CN107" s="13"/>
      <c r="CO107" s="13"/>
      <c r="CP107" s="13"/>
      <c r="CQ107" s="13"/>
      <c r="CR107" s="13"/>
      <c r="CS107" s="13"/>
      <c r="CT107" s="13"/>
      <c r="CU107" s="13"/>
      <c r="CV107" s="13"/>
      <c r="CW107" s="13"/>
      <c r="CX107" s="13"/>
      <c r="CY107" s="13"/>
      <c r="CZ107" s="13"/>
      <c r="DA107" s="13"/>
      <c r="DB107" s="13"/>
      <c r="DC107" s="13"/>
      <c r="DD107" s="13"/>
      <c r="DE107" s="13"/>
      <c r="DF107" s="13"/>
      <c r="DG107" s="13"/>
      <c r="DH107" s="13"/>
      <c r="DI107" s="13"/>
      <c r="DJ107" s="13"/>
      <c r="DK107" s="13"/>
      <c r="DL107" s="13"/>
      <c r="DM107" s="13"/>
      <c r="DN107" s="13"/>
      <c r="DO107" s="13"/>
      <c r="DP107" s="13"/>
      <c r="DQ107" s="13"/>
      <c r="DR107" s="13"/>
      <c r="DS107" s="13"/>
      <c r="DT107" s="13"/>
      <c r="DU107" s="13"/>
      <c r="DV107" s="13"/>
      <c r="DW107" s="13"/>
      <c r="DX107" s="13"/>
      <c r="DY107" s="13"/>
      <c r="DZ107" s="13"/>
      <c r="EA107" s="13"/>
      <c r="EB107" s="13"/>
      <c r="EC107" s="13"/>
      <c r="ED107" s="13"/>
      <c r="EE107" s="13"/>
      <c r="EF107" s="13"/>
      <c r="EG107" s="13"/>
      <c r="EH107" s="13"/>
      <c r="EI107" s="13"/>
      <c r="EJ107" s="13"/>
      <c r="EK107" s="13"/>
      <c r="EL107" s="13"/>
      <c r="EM107" s="13"/>
      <c r="EN107" s="13"/>
      <c r="EO107" s="13"/>
      <c r="EP107" s="13"/>
      <c r="EQ107" s="13"/>
      <c r="ER107" s="13"/>
      <c r="ES107" s="13"/>
      <c r="ET107" s="13"/>
      <c r="EU107" s="13"/>
      <c r="EV107" s="13"/>
      <c r="EW107" s="13"/>
    </row>
    <row r="108" spans="1:153" s="6" customFormat="1" ht="12.75" customHeight="1" outlineLevel="1" x14ac:dyDescent="0.2">
      <c r="A108" s="28"/>
      <c r="B108" s="79"/>
      <c r="C108" s="80"/>
      <c r="D108" s="77"/>
      <c r="E108" s="75"/>
      <c r="F108" s="76"/>
      <c r="G108" s="75">
        <f t="shared" si="139"/>
        <v>0</v>
      </c>
      <c r="H108" s="74"/>
      <c r="I108" s="73"/>
      <c r="J108" s="72" t="str">
        <f t="shared" si="140"/>
        <v/>
      </c>
      <c r="K108" s="53" t="str">
        <f t="shared" si="141"/>
        <v/>
      </c>
      <c r="L108" s="71"/>
      <c r="M108" s="70"/>
      <c r="N108" s="70">
        <f t="shared" si="142"/>
        <v>0</v>
      </c>
      <c r="O108" s="69" t="str">
        <f>IF(OR(D108="",D108="Honorar"),"",IF(VLOOKUP(D108,Durchschnittssätze!$A$5:$Q$48,5,FALSE)&lt;0,"entfällt für",IF(N108=0,"",ROUND((VLOOKUP(D108,Durchschnittssätze!$A$5:$Q$48,5,FALSE)/39.8*E108),2))))</f>
        <v/>
      </c>
      <c r="P108" s="69" t="str">
        <f>IF(OR(D108="",D108="Honorar"),"",IF(VLOOKUP(D108,Durchschnittssätze!$A$5:$Q$48,9,FALSE)&lt;0,"Beamte",IF(N108=0,"",ROUND((VLOOKUP(D108,Durchschnittssätze!$A$5:$Q$48,9,FALSE)/39.8*E108),2))))</f>
        <v/>
      </c>
      <c r="Q108" s="68" t="str">
        <f>IF(D108="Honorar",N108,IF(P108="Beamte",VLOOKUP(D108,Durchschnittssätze!$A$5:$Q$48,17,FALSE),IF(N108&lt;O108,"keine",ROUND(IF(AND(N108&gt;=O108,N108&lt;P108),VLOOKUP(D108,Durchschnittssätze!$A$5:$Q$48,13,FALSE),VLOOKUP(D108,Durchschnittssätze!$A$5:$Q$48,17,FALSE)),2))))</f>
        <v>keine</v>
      </c>
      <c r="R108" s="67" t="str">
        <f t="shared" si="143"/>
        <v>Förderung</v>
      </c>
      <c r="S108" s="66">
        <f t="shared" si="144"/>
        <v>0</v>
      </c>
      <c r="T108" s="17"/>
      <c r="U108" s="21"/>
      <c r="V108" s="18"/>
      <c r="W108" s="46">
        <f t="shared" si="145"/>
        <v>1</v>
      </c>
      <c r="X108" s="45">
        <f t="shared" si="146"/>
        <v>0</v>
      </c>
      <c r="Y108" s="44">
        <f t="shared" si="147"/>
        <v>0</v>
      </c>
      <c r="Z108" s="43">
        <f t="shared" si="148"/>
        <v>1900</v>
      </c>
      <c r="AA108" s="42" t="str">
        <f t="shared" si="149"/>
        <v/>
      </c>
      <c r="AB108" s="41" t="str">
        <f t="shared" si="150"/>
        <v/>
      </c>
      <c r="AC108" s="40" t="str">
        <f t="shared" si="151"/>
        <v/>
      </c>
      <c r="AD108" s="39" t="str">
        <f t="shared" si="152"/>
        <v/>
      </c>
      <c r="AE108" s="38" t="str">
        <f t="shared" si="153"/>
        <v/>
      </c>
      <c r="AF108" s="37">
        <f t="shared" si="154"/>
        <v>1</v>
      </c>
      <c r="AG108" s="43">
        <f t="shared" si="155"/>
        <v>1</v>
      </c>
      <c r="AH108" s="42" t="str">
        <f t="shared" si="156"/>
        <v/>
      </c>
      <c r="AI108" s="41" t="str">
        <f t="shared" si="157"/>
        <v/>
      </c>
      <c r="AJ108" s="40" t="str">
        <f t="shared" si="158"/>
        <v/>
      </c>
      <c r="AK108" s="65" t="str">
        <f t="shared" si="159"/>
        <v/>
      </c>
      <c r="AL108" s="64" t="str">
        <f t="shared" si="160"/>
        <v/>
      </c>
      <c r="AM108" s="30">
        <f t="shared" si="161"/>
        <v>0</v>
      </c>
      <c r="AN108" s="29" t="str">
        <f t="shared" si="162"/>
        <v/>
      </c>
      <c r="AO108" s="2"/>
      <c r="AP108" s="63"/>
      <c r="AQ108" s="63"/>
      <c r="AR108" s="62"/>
      <c r="AS108" s="14"/>
      <c r="AT108" s="18"/>
      <c r="AU108" s="18"/>
      <c r="AV108" s="18"/>
      <c r="AW108" s="18"/>
      <c r="AX108" s="18"/>
      <c r="AY108" s="18"/>
      <c r="AZ108" s="14"/>
      <c r="BA108" s="18"/>
      <c r="BB108" s="18"/>
      <c r="BC108" s="18"/>
      <c r="BD108" s="18"/>
      <c r="BE108" s="18"/>
      <c r="BF108" s="18"/>
      <c r="BG108" s="14"/>
      <c r="BH108" s="14"/>
      <c r="BI108" s="18"/>
      <c r="BJ108" s="18"/>
      <c r="BK108" s="18"/>
      <c r="BL108" s="18"/>
      <c r="BM108" s="18"/>
      <c r="BN108" s="18"/>
      <c r="BO108" s="13"/>
      <c r="BP108" s="15"/>
      <c r="BQ108" s="17"/>
      <c r="BR108" s="17"/>
      <c r="BS108" s="17"/>
      <c r="BT108" s="17"/>
      <c r="BU108" s="17"/>
      <c r="BV108" s="17"/>
      <c r="BW108" s="17"/>
      <c r="BX108" s="17"/>
      <c r="BY108" s="17"/>
      <c r="BZ108" s="17"/>
      <c r="CA108" s="17"/>
      <c r="CB108" s="17"/>
      <c r="CC108" s="17"/>
      <c r="CD108" s="17"/>
      <c r="CE108" s="17"/>
      <c r="CF108" s="17"/>
      <c r="CG108" s="17"/>
      <c r="CH108" s="16"/>
      <c r="CI108" s="14"/>
      <c r="CJ108" s="15"/>
      <c r="CK108" s="14"/>
      <c r="CL108" s="14"/>
      <c r="CM108" s="13"/>
      <c r="CN108" s="13"/>
      <c r="CO108" s="13"/>
      <c r="CP108" s="13"/>
      <c r="CQ108" s="13"/>
      <c r="CR108" s="13"/>
      <c r="CS108" s="13"/>
      <c r="CT108" s="13"/>
      <c r="CU108" s="13"/>
      <c r="CV108" s="13"/>
      <c r="CW108" s="13"/>
      <c r="CX108" s="13"/>
      <c r="CY108" s="13"/>
      <c r="CZ108" s="13"/>
      <c r="DA108" s="13"/>
      <c r="DB108" s="13"/>
      <c r="DC108" s="13"/>
      <c r="DD108" s="13"/>
      <c r="DE108" s="13"/>
      <c r="DF108" s="13"/>
      <c r="DG108" s="13"/>
      <c r="DH108" s="13"/>
      <c r="DI108" s="13"/>
      <c r="DJ108" s="13"/>
      <c r="DK108" s="13"/>
      <c r="DL108" s="13"/>
      <c r="DM108" s="13"/>
      <c r="DN108" s="13"/>
      <c r="DO108" s="13"/>
      <c r="DP108" s="13"/>
      <c r="DQ108" s="13"/>
      <c r="DR108" s="13"/>
      <c r="DS108" s="13"/>
      <c r="DT108" s="13"/>
      <c r="DU108" s="13"/>
      <c r="DV108" s="13"/>
      <c r="DW108" s="13"/>
      <c r="DX108" s="13"/>
      <c r="DY108" s="13"/>
      <c r="DZ108" s="13"/>
      <c r="EA108" s="13"/>
      <c r="EB108" s="13"/>
      <c r="EC108" s="13"/>
      <c r="ED108" s="13"/>
      <c r="EE108" s="13"/>
      <c r="EF108" s="13"/>
      <c r="EG108" s="13"/>
      <c r="EH108" s="13"/>
      <c r="EI108" s="13"/>
      <c r="EJ108" s="13"/>
      <c r="EK108" s="13"/>
      <c r="EL108" s="13"/>
      <c r="EM108" s="13"/>
      <c r="EN108" s="13"/>
      <c r="EO108" s="13"/>
      <c r="EP108" s="13"/>
      <c r="EQ108" s="13"/>
      <c r="ER108" s="13"/>
      <c r="ES108" s="13"/>
      <c r="ET108" s="13"/>
      <c r="EU108" s="13"/>
      <c r="EV108" s="13"/>
      <c r="EW108" s="13"/>
    </row>
    <row r="109" spans="1:153" s="6" customFormat="1" ht="12.75" customHeight="1" outlineLevel="1" x14ac:dyDescent="0.2">
      <c r="A109" s="28"/>
      <c r="B109" s="79"/>
      <c r="C109" s="78"/>
      <c r="D109" s="77"/>
      <c r="E109" s="75"/>
      <c r="F109" s="76"/>
      <c r="G109" s="75">
        <f t="shared" si="139"/>
        <v>0</v>
      </c>
      <c r="H109" s="74"/>
      <c r="I109" s="73"/>
      <c r="J109" s="72" t="str">
        <f t="shared" si="140"/>
        <v/>
      </c>
      <c r="K109" s="53" t="str">
        <f t="shared" si="141"/>
        <v/>
      </c>
      <c r="L109" s="71"/>
      <c r="M109" s="70"/>
      <c r="N109" s="70">
        <f t="shared" si="142"/>
        <v>0</v>
      </c>
      <c r="O109" s="69" t="str">
        <f>IF(OR(D109="",D109="Honorar"),"",IF(VLOOKUP(D109,Durchschnittssätze!$A$5:$Q$48,5,FALSE)&lt;0,"entfällt für",IF(N109=0,"",ROUND((VLOOKUP(D109,Durchschnittssätze!$A$5:$Q$48,5,FALSE)/39.8*E109),2))))</f>
        <v/>
      </c>
      <c r="P109" s="69" t="str">
        <f>IF(OR(D109="",D109="Honorar"),"",IF(VLOOKUP(D109,Durchschnittssätze!$A$5:$Q$48,9,FALSE)&lt;0,"Beamte",IF(N109=0,"",ROUND((VLOOKUP(D109,Durchschnittssätze!$A$5:$Q$48,9,FALSE)/39.8*E109),2))))</f>
        <v/>
      </c>
      <c r="Q109" s="68" t="str">
        <f>IF(D109="Honorar",N109,IF(P109="Beamte",VLOOKUP(D109,Durchschnittssätze!$A$5:$Q$48,17,FALSE),IF(N109&lt;O109,"keine",ROUND(IF(AND(N109&gt;=O109,N109&lt;P109),VLOOKUP(D109,Durchschnittssätze!$A$5:$Q$48,13,FALSE),VLOOKUP(D109,Durchschnittssätze!$A$5:$Q$48,17,FALSE)),2))))</f>
        <v>keine</v>
      </c>
      <c r="R109" s="67" t="str">
        <f t="shared" si="143"/>
        <v>Förderung</v>
      </c>
      <c r="S109" s="66">
        <f t="shared" si="144"/>
        <v>0</v>
      </c>
      <c r="T109" s="17"/>
      <c r="U109" s="21"/>
      <c r="V109" s="18"/>
      <c r="W109" s="46">
        <f t="shared" si="145"/>
        <v>1</v>
      </c>
      <c r="X109" s="45">
        <f t="shared" si="146"/>
        <v>0</v>
      </c>
      <c r="Y109" s="44">
        <f t="shared" si="147"/>
        <v>0</v>
      </c>
      <c r="Z109" s="43">
        <f t="shared" si="148"/>
        <v>1900</v>
      </c>
      <c r="AA109" s="42" t="str">
        <f t="shared" si="149"/>
        <v/>
      </c>
      <c r="AB109" s="41" t="str">
        <f t="shared" si="150"/>
        <v/>
      </c>
      <c r="AC109" s="40" t="str">
        <f t="shared" si="151"/>
        <v/>
      </c>
      <c r="AD109" s="39" t="str">
        <f t="shared" si="152"/>
        <v/>
      </c>
      <c r="AE109" s="38" t="str">
        <f t="shared" si="153"/>
        <v/>
      </c>
      <c r="AF109" s="37">
        <f t="shared" si="154"/>
        <v>1</v>
      </c>
      <c r="AG109" s="43">
        <f t="shared" si="155"/>
        <v>1</v>
      </c>
      <c r="AH109" s="42" t="str">
        <f t="shared" si="156"/>
        <v/>
      </c>
      <c r="AI109" s="41" t="str">
        <f t="shared" si="157"/>
        <v/>
      </c>
      <c r="AJ109" s="40" t="str">
        <f t="shared" si="158"/>
        <v/>
      </c>
      <c r="AK109" s="65" t="str">
        <f t="shared" si="159"/>
        <v/>
      </c>
      <c r="AL109" s="64" t="str">
        <f t="shared" si="160"/>
        <v/>
      </c>
      <c r="AM109" s="30">
        <f t="shared" si="161"/>
        <v>0</v>
      </c>
      <c r="AN109" s="29" t="str">
        <f t="shared" si="162"/>
        <v/>
      </c>
      <c r="AO109" s="2"/>
      <c r="AP109" s="63"/>
      <c r="AQ109" s="63"/>
      <c r="AR109" s="62"/>
      <c r="AS109" s="14"/>
      <c r="AT109" s="18"/>
      <c r="AU109" s="18"/>
      <c r="AV109" s="18"/>
      <c r="AW109" s="18"/>
      <c r="AX109" s="18"/>
      <c r="AY109" s="18"/>
      <c r="AZ109" s="14"/>
      <c r="BA109" s="18"/>
      <c r="BB109" s="18"/>
      <c r="BC109" s="18"/>
      <c r="BD109" s="18"/>
      <c r="BE109" s="18"/>
      <c r="BF109" s="18"/>
      <c r="BG109" s="14"/>
      <c r="BH109" s="14"/>
      <c r="BI109" s="18"/>
      <c r="BJ109" s="18"/>
      <c r="BK109" s="18"/>
      <c r="BL109" s="18"/>
      <c r="BM109" s="18"/>
      <c r="BN109" s="18"/>
      <c r="BO109" s="13"/>
      <c r="BP109" s="15"/>
      <c r="BQ109" s="17"/>
      <c r="BR109" s="17"/>
      <c r="BS109" s="17"/>
      <c r="BT109" s="17"/>
      <c r="BU109" s="17"/>
      <c r="BV109" s="17"/>
      <c r="BW109" s="17"/>
      <c r="BX109" s="17"/>
      <c r="BY109" s="17"/>
      <c r="BZ109" s="17"/>
      <c r="CA109" s="17"/>
      <c r="CB109" s="17"/>
      <c r="CC109" s="17"/>
      <c r="CD109" s="17"/>
      <c r="CE109" s="17"/>
      <c r="CF109" s="17"/>
      <c r="CG109" s="17"/>
      <c r="CH109" s="16"/>
      <c r="CI109" s="14"/>
      <c r="CJ109" s="15"/>
      <c r="CK109" s="14"/>
      <c r="CL109" s="14"/>
      <c r="CM109" s="13"/>
      <c r="CN109" s="13"/>
      <c r="CO109" s="13"/>
      <c r="CP109" s="13"/>
      <c r="CQ109" s="13"/>
      <c r="CR109" s="13"/>
      <c r="CS109" s="13"/>
      <c r="CT109" s="13"/>
      <c r="CU109" s="13"/>
      <c r="CV109" s="13"/>
      <c r="CW109" s="13"/>
      <c r="CX109" s="13"/>
      <c r="CY109" s="13"/>
      <c r="CZ109" s="13"/>
      <c r="DA109" s="13"/>
      <c r="DB109" s="13"/>
      <c r="DC109" s="13"/>
      <c r="DD109" s="13"/>
      <c r="DE109" s="13"/>
      <c r="DF109" s="13"/>
      <c r="DG109" s="13"/>
      <c r="DH109" s="13"/>
      <c r="DI109" s="13"/>
      <c r="DJ109" s="13"/>
      <c r="DK109" s="13"/>
      <c r="DL109" s="13"/>
      <c r="DM109" s="13"/>
      <c r="DN109" s="13"/>
      <c r="DO109" s="13"/>
      <c r="DP109" s="13"/>
      <c r="DQ109" s="13"/>
      <c r="DR109" s="13"/>
      <c r="DS109" s="13"/>
      <c r="DT109" s="13"/>
      <c r="DU109" s="13"/>
      <c r="DV109" s="13"/>
      <c r="DW109" s="13"/>
      <c r="DX109" s="13"/>
      <c r="DY109" s="13"/>
      <c r="DZ109" s="13"/>
      <c r="EA109" s="13"/>
      <c r="EB109" s="13"/>
      <c r="EC109" s="13"/>
      <c r="ED109" s="13"/>
      <c r="EE109" s="13"/>
      <c r="EF109" s="13"/>
      <c r="EG109" s="13"/>
      <c r="EH109" s="13"/>
      <c r="EI109" s="13"/>
      <c r="EJ109" s="13"/>
      <c r="EK109" s="13"/>
      <c r="EL109" s="13"/>
      <c r="EM109" s="13"/>
      <c r="EN109" s="13"/>
      <c r="EO109" s="13"/>
      <c r="EP109" s="13"/>
      <c r="EQ109" s="13"/>
      <c r="ER109" s="13"/>
      <c r="ES109" s="13"/>
      <c r="ET109" s="13"/>
      <c r="EU109" s="13"/>
      <c r="EV109" s="13"/>
      <c r="EW109" s="13"/>
    </row>
    <row r="110" spans="1:153" s="6" customFormat="1" ht="12.75" customHeight="1" outlineLevel="1" x14ac:dyDescent="0.2">
      <c r="A110" s="28"/>
      <c r="B110" s="79"/>
      <c r="C110" s="80"/>
      <c r="D110" s="77"/>
      <c r="E110" s="75"/>
      <c r="F110" s="76"/>
      <c r="G110" s="75">
        <f t="shared" si="139"/>
        <v>0</v>
      </c>
      <c r="H110" s="74"/>
      <c r="I110" s="73"/>
      <c r="J110" s="72" t="str">
        <f t="shared" si="140"/>
        <v/>
      </c>
      <c r="K110" s="53" t="str">
        <f t="shared" si="141"/>
        <v/>
      </c>
      <c r="L110" s="71"/>
      <c r="M110" s="70"/>
      <c r="N110" s="70">
        <f t="shared" si="142"/>
        <v>0</v>
      </c>
      <c r="O110" s="69" t="str">
        <f>IF(OR(D110="",D110="Honorar"),"",IF(VLOOKUP(D110,Durchschnittssätze!$A$5:$Q$48,5,FALSE)&lt;0,"entfällt für",IF(N110=0,"",ROUND((VLOOKUP(D110,Durchschnittssätze!$A$5:$Q$48,5,FALSE)/39.8*E110),2))))</f>
        <v/>
      </c>
      <c r="P110" s="69" t="str">
        <f>IF(OR(D110="",D110="Honorar"),"",IF(VLOOKUP(D110,Durchschnittssätze!$A$5:$Q$48,9,FALSE)&lt;0,"Beamte",IF(N110=0,"",ROUND((VLOOKUP(D110,Durchschnittssätze!$A$5:$Q$48,9,FALSE)/39.8*E110),2))))</f>
        <v/>
      </c>
      <c r="Q110" s="68" t="str">
        <f>IF(D110="Honorar",N110,IF(P110="Beamte",VLOOKUP(D110,Durchschnittssätze!$A$5:$Q$48,17,FALSE),IF(N110&lt;O110,"keine",ROUND(IF(AND(N110&gt;=O110,N110&lt;P110),VLOOKUP(D110,Durchschnittssätze!$A$5:$Q$48,13,FALSE),VLOOKUP(D110,Durchschnittssätze!$A$5:$Q$48,17,FALSE)),2))))</f>
        <v>keine</v>
      </c>
      <c r="R110" s="67" t="str">
        <f t="shared" si="143"/>
        <v>Förderung</v>
      </c>
      <c r="S110" s="66">
        <f t="shared" si="144"/>
        <v>0</v>
      </c>
      <c r="T110" s="17"/>
      <c r="U110" s="21"/>
      <c r="V110" s="18"/>
      <c r="W110" s="46">
        <f t="shared" si="145"/>
        <v>1</v>
      </c>
      <c r="X110" s="45">
        <f t="shared" si="146"/>
        <v>0</v>
      </c>
      <c r="Y110" s="44">
        <f t="shared" si="147"/>
        <v>0</v>
      </c>
      <c r="Z110" s="43">
        <f t="shared" si="148"/>
        <v>1900</v>
      </c>
      <c r="AA110" s="42" t="str">
        <f t="shared" si="149"/>
        <v/>
      </c>
      <c r="AB110" s="41" t="str">
        <f t="shared" si="150"/>
        <v/>
      </c>
      <c r="AC110" s="40" t="str">
        <f t="shared" si="151"/>
        <v/>
      </c>
      <c r="AD110" s="39" t="str">
        <f t="shared" si="152"/>
        <v/>
      </c>
      <c r="AE110" s="38" t="str">
        <f t="shared" si="153"/>
        <v/>
      </c>
      <c r="AF110" s="37">
        <f t="shared" si="154"/>
        <v>1</v>
      </c>
      <c r="AG110" s="43">
        <f t="shared" si="155"/>
        <v>1</v>
      </c>
      <c r="AH110" s="42" t="str">
        <f t="shared" si="156"/>
        <v/>
      </c>
      <c r="AI110" s="41" t="str">
        <f t="shared" si="157"/>
        <v/>
      </c>
      <c r="AJ110" s="40" t="str">
        <f t="shared" si="158"/>
        <v/>
      </c>
      <c r="AK110" s="65" t="str">
        <f t="shared" si="159"/>
        <v/>
      </c>
      <c r="AL110" s="64" t="str">
        <f t="shared" si="160"/>
        <v/>
      </c>
      <c r="AM110" s="30">
        <f t="shared" si="161"/>
        <v>0</v>
      </c>
      <c r="AN110" s="29" t="str">
        <f t="shared" si="162"/>
        <v/>
      </c>
      <c r="AO110" s="2"/>
      <c r="AP110" s="63"/>
      <c r="AQ110" s="63"/>
      <c r="AR110" s="62"/>
      <c r="AS110" s="14"/>
      <c r="AT110" s="18"/>
      <c r="AU110" s="18"/>
      <c r="AV110" s="18"/>
      <c r="AW110" s="18"/>
      <c r="AX110" s="18"/>
      <c r="AY110" s="18"/>
      <c r="AZ110" s="14"/>
      <c r="BA110" s="18"/>
      <c r="BB110" s="18"/>
      <c r="BC110" s="18"/>
      <c r="BD110" s="18"/>
      <c r="BE110" s="18"/>
      <c r="BF110" s="18"/>
      <c r="BG110" s="14"/>
      <c r="BH110" s="14"/>
      <c r="BI110" s="18"/>
      <c r="BJ110" s="18"/>
      <c r="BK110" s="18"/>
      <c r="BL110" s="18"/>
      <c r="BM110" s="18"/>
      <c r="BN110" s="18"/>
      <c r="BO110" s="13"/>
      <c r="BP110" s="15"/>
      <c r="BQ110" s="17"/>
      <c r="BR110" s="17"/>
      <c r="BS110" s="17"/>
      <c r="BT110" s="17"/>
      <c r="BU110" s="17"/>
      <c r="BV110" s="17"/>
      <c r="BW110" s="17"/>
      <c r="BX110" s="17"/>
      <c r="BY110" s="17"/>
      <c r="BZ110" s="17"/>
      <c r="CA110" s="17"/>
      <c r="CB110" s="17"/>
      <c r="CC110" s="17"/>
      <c r="CD110" s="17"/>
      <c r="CE110" s="17"/>
      <c r="CF110" s="17"/>
      <c r="CG110" s="17"/>
      <c r="CH110" s="16"/>
      <c r="CI110" s="14"/>
      <c r="CJ110" s="15"/>
      <c r="CK110" s="14"/>
      <c r="CL110" s="14"/>
      <c r="CM110" s="13"/>
      <c r="CN110" s="13"/>
      <c r="CO110" s="13"/>
      <c r="CP110" s="13"/>
      <c r="CQ110" s="13"/>
      <c r="CR110" s="13"/>
      <c r="CS110" s="13"/>
      <c r="CT110" s="13"/>
      <c r="CU110" s="13"/>
      <c r="CV110" s="13"/>
      <c r="CW110" s="13"/>
      <c r="CX110" s="13"/>
      <c r="CY110" s="13"/>
      <c r="CZ110" s="13"/>
      <c r="DA110" s="13"/>
      <c r="DB110" s="13"/>
      <c r="DC110" s="13"/>
      <c r="DD110" s="13"/>
      <c r="DE110" s="13"/>
      <c r="DF110" s="13"/>
      <c r="DG110" s="13"/>
      <c r="DH110" s="13"/>
      <c r="DI110" s="13"/>
      <c r="DJ110" s="13"/>
      <c r="DK110" s="13"/>
      <c r="DL110" s="13"/>
      <c r="DM110" s="13"/>
      <c r="DN110" s="13"/>
      <c r="DO110" s="13"/>
      <c r="DP110" s="13"/>
      <c r="DQ110" s="13"/>
      <c r="DR110" s="13"/>
      <c r="DS110" s="13"/>
      <c r="DT110" s="13"/>
      <c r="DU110" s="13"/>
      <c r="DV110" s="13"/>
      <c r="DW110" s="13"/>
      <c r="DX110" s="13"/>
      <c r="DY110" s="13"/>
      <c r="DZ110" s="13"/>
      <c r="EA110" s="13"/>
      <c r="EB110" s="13"/>
      <c r="EC110" s="13"/>
      <c r="ED110" s="13"/>
      <c r="EE110" s="13"/>
      <c r="EF110" s="13"/>
      <c r="EG110" s="13"/>
      <c r="EH110" s="13"/>
      <c r="EI110" s="13"/>
      <c r="EJ110" s="13"/>
      <c r="EK110" s="13"/>
      <c r="EL110" s="13"/>
      <c r="EM110" s="13"/>
      <c r="EN110" s="13"/>
      <c r="EO110" s="13"/>
      <c r="EP110" s="13"/>
      <c r="EQ110" s="13"/>
      <c r="ER110" s="13"/>
      <c r="ES110" s="13"/>
      <c r="ET110" s="13"/>
      <c r="EU110" s="13"/>
      <c r="EV110" s="13"/>
      <c r="EW110" s="13"/>
    </row>
    <row r="111" spans="1:153" s="6" customFormat="1" ht="12.75" customHeight="1" outlineLevel="1" x14ac:dyDescent="0.2">
      <c r="A111" s="28"/>
      <c r="B111" s="79"/>
      <c r="C111" s="80"/>
      <c r="D111" s="77"/>
      <c r="E111" s="75"/>
      <c r="F111" s="76"/>
      <c r="G111" s="75">
        <f t="shared" si="139"/>
        <v>0</v>
      </c>
      <c r="H111" s="74"/>
      <c r="I111" s="73"/>
      <c r="J111" s="72" t="str">
        <f t="shared" si="140"/>
        <v/>
      </c>
      <c r="K111" s="53" t="str">
        <f t="shared" si="141"/>
        <v/>
      </c>
      <c r="L111" s="71"/>
      <c r="M111" s="70"/>
      <c r="N111" s="70">
        <f t="shared" si="142"/>
        <v>0</v>
      </c>
      <c r="O111" s="69" t="str">
        <f>IF(OR(D111="",D111="Honorar"),"",IF(VLOOKUP(D111,Durchschnittssätze!$A$5:$Q$48,5,FALSE)&lt;0,"entfällt für",IF(N111=0,"",ROUND((VLOOKUP(D111,Durchschnittssätze!$A$5:$Q$48,5,FALSE)/39.8*E111),2))))</f>
        <v/>
      </c>
      <c r="P111" s="69" t="str">
        <f>IF(OR(D111="",D111="Honorar"),"",IF(VLOOKUP(D111,Durchschnittssätze!$A$5:$Q$48,9,FALSE)&lt;0,"Beamte",IF(N111=0,"",ROUND((VLOOKUP(D111,Durchschnittssätze!$A$5:$Q$48,9,FALSE)/39.8*E111),2))))</f>
        <v/>
      </c>
      <c r="Q111" s="68" t="str">
        <f>IF(D111="Honorar",N111,IF(P111="Beamte",VLOOKUP(D111,Durchschnittssätze!$A$5:$Q$48,17,FALSE),IF(N111&lt;O111,"keine",ROUND(IF(AND(N111&gt;=O111,N111&lt;P111),VLOOKUP(D111,Durchschnittssätze!$A$5:$Q$48,13,FALSE),VLOOKUP(D111,Durchschnittssätze!$A$5:$Q$48,17,FALSE)),2))))</f>
        <v>keine</v>
      </c>
      <c r="R111" s="67" t="str">
        <f t="shared" si="143"/>
        <v>Förderung</v>
      </c>
      <c r="S111" s="66">
        <f t="shared" si="144"/>
        <v>0</v>
      </c>
      <c r="T111" s="17"/>
      <c r="U111" s="21"/>
      <c r="V111" s="18"/>
      <c r="W111" s="46">
        <f t="shared" si="145"/>
        <v>1</v>
      </c>
      <c r="X111" s="45">
        <f t="shared" si="146"/>
        <v>0</v>
      </c>
      <c r="Y111" s="44">
        <f t="shared" si="147"/>
        <v>0</v>
      </c>
      <c r="Z111" s="43">
        <f t="shared" si="148"/>
        <v>1900</v>
      </c>
      <c r="AA111" s="42" t="str">
        <f t="shared" si="149"/>
        <v/>
      </c>
      <c r="AB111" s="41" t="str">
        <f t="shared" si="150"/>
        <v/>
      </c>
      <c r="AC111" s="40" t="str">
        <f t="shared" si="151"/>
        <v/>
      </c>
      <c r="AD111" s="39" t="str">
        <f t="shared" si="152"/>
        <v/>
      </c>
      <c r="AE111" s="38" t="str">
        <f t="shared" si="153"/>
        <v/>
      </c>
      <c r="AF111" s="37">
        <f t="shared" si="154"/>
        <v>1</v>
      </c>
      <c r="AG111" s="43">
        <f t="shared" si="155"/>
        <v>1</v>
      </c>
      <c r="AH111" s="42" t="str">
        <f t="shared" si="156"/>
        <v/>
      </c>
      <c r="AI111" s="41" t="str">
        <f t="shared" si="157"/>
        <v/>
      </c>
      <c r="AJ111" s="40" t="str">
        <f t="shared" si="158"/>
        <v/>
      </c>
      <c r="AK111" s="65" t="str">
        <f t="shared" si="159"/>
        <v/>
      </c>
      <c r="AL111" s="64" t="str">
        <f t="shared" si="160"/>
        <v/>
      </c>
      <c r="AM111" s="30">
        <f t="shared" si="161"/>
        <v>0</v>
      </c>
      <c r="AN111" s="29" t="str">
        <f t="shared" si="162"/>
        <v/>
      </c>
      <c r="AO111" s="2"/>
      <c r="AP111" s="63"/>
      <c r="AQ111" s="63"/>
      <c r="AR111" s="62"/>
      <c r="AS111" s="14"/>
      <c r="AT111" s="18"/>
      <c r="AU111" s="18"/>
      <c r="AV111" s="18"/>
      <c r="AW111" s="18"/>
      <c r="AX111" s="18"/>
      <c r="AY111" s="18"/>
      <c r="AZ111" s="14"/>
      <c r="BA111" s="18"/>
      <c r="BB111" s="18"/>
      <c r="BC111" s="18"/>
      <c r="BD111" s="18"/>
      <c r="BE111" s="18"/>
      <c r="BF111" s="18"/>
      <c r="BG111" s="14"/>
      <c r="BH111" s="14"/>
      <c r="BI111" s="18"/>
      <c r="BJ111" s="18"/>
      <c r="BK111" s="18"/>
      <c r="BL111" s="18"/>
      <c r="BM111" s="18"/>
      <c r="BN111" s="18"/>
      <c r="BO111" s="13"/>
      <c r="BP111" s="15"/>
      <c r="BQ111" s="17"/>
      <c r="BR111" s="17"/>
      <c r="BS111" s="17"/>
      <c r="BT111" s="17"/>
      <c r="BU111" s="17"/>
      <c r="BV111" s="17"/>
      <c r="BW111" s="17"/>
      <c r="BX111" s="17"/>
      <c r="BY111" s="17"/>
      <c r="BZ111" s="17"/>
      <c r="CA111" s="17"/>
      <c r="CB111" s="17"/>
      <c r="CC111" s="17"/>
      <c r="CD111" s="17"/>
      <c r="CE111" s="17"/>
      <c r="CF111" s="17"/>
      <c r="CG111" s="17"/>
      <c r="CH111" s="16"/>
      <c r="CI111" s="14"/>
      <c r="CJ111" s="15"/>
      <c r="CK111" s="14"/>
      <c r="CL111" s="14"/>
      <c r="CM111" s="13"/>
      <c r="CN111" s="13"/>
      <c r="CO111" s="13"/>
      <c r="CP111" s="13"/>
      <c r="CQ111" s="13"/>
      <c r="CR111" s="13"/>
      <c r="CS111" s="13"/>
      <c r="CT111" s="13"/>
      <c r="CU111" s="13"/>
      <c r="CV111" s="13"/>
      <c r="CW111" s="13"/>
      <c r="CX111" s="13"/>
      <c r="CY111" s="13"/>
      <c r="CZ111" s="13"/>
      <c r="DA111" s="13"/>
      <c r="DB111" s="13"/>
      <c r="DC111" s="13"/>
      <c r="DD111" s="13"/>
      <c r="DE111" s="13"/>
      <c r="DF111" s="13"/>
      <c r="DG111" s="13"/>
      <c r="DH111" s="13"/>
      <c r="DI111" s="13"/>
      <c r="DJ111" s="13"/>
      <c r="DK111" s="13"/>
      <c r="DL111" s="13"/>
      <c r="DM111" s="13"/>
      <c r="DN111" s="13"/>
      <c r="DO111" s="13"/>
      <c r="DP111" s="13"/>
      <c r="DQ111" s="13"/>
      <c r="DR111" s="13"/>
      <c r="DS111" s="13"/>
      <c r="DT111" s="13"/>
      <c r="DU111" s="13"/>
      <c r="DV111" s="13"/>
      <c r="DW111" s="13"/>
      <c r="DX111" s="13"/>
      <c r="DY111" s="13"/>
      <c r="DZ111" s="13"/>
      <c r="EA111" s="13"/>
      <c r="EB111" s="13"/>
      <c r="EC111" s="13"/>
      <c r="ED111" s="13"/>
      <c r="EE111" s="13"/>
      <c r="EF111" s="13"/>
      <c r="EG111" s="13"/>
      <c r="EH111" s="13"/>
      <c r="EI111" s="13"/>
      <c r="EJ111" s="13"/>
      <c r="EK111" s="13"/>
      <c r="EL111" s="13"/>
      <c r="EM111" s="13"/>
      <c r="EN111" s="13"/>
      <c r="EO111" s="13"/>
      <c r="EP111" s="13"/>
      <c r="EQ111" s="13"/>
      <c r="ER111" s="13"/>
      <c r="ES111" s="13"/>
      <c r="ET111" s="13"/>
      <c r="EU111" s="13"/>
      <c r="EV111" s="13"/>
      <c r="EW111" s="13"/>
    </row>
    <row r="112" spans="1:153" s="6" customFormat="1" ht="12.75" customHeight="1" outlineLevel="1" x14ac:dyDescent="0.2">
      <c r="A112" s="28"/>
      <c r="B112" s="79"/>
      <c r="C112" s="78"/>
      <c r="D112" s="77"/>
      <c r="E112" s="75"/>
      <c r="F112" s="76"/>
      <c r="G112" s="75">
        <f t="shared" si="139"/>
        <v>0</v>
      </c>
      <c r="H112" s="74"/>
      <c r="I112" s="73"/>
      <c r="J112" s="72" t="str">
        <f t="shared" si="140"/>
        <v/>
      </c>
      <c r="K112" s="53" t="str">
        <f t="shared" si="141"/>
        <v/>
      </c>
      <c r="L112" s="71"/>
      <c r="M112" s="70"/>
      <c r="N112" s="70">
        <f t="shared" si="142"/>
        <v>0</v>
      </c>
      <c r="O112" s="69" t="str">
        <f>IF(OR(D112="",D112="Honorar"),"",IF(VLOOKUP(D112,Durchschnittssätze!$A$5:$Q$48,5,FALSE)&lt;0,"entfällt für",IF(N112=0,"",ROUND((VLOOKUP(D112,Durchschnittssätze!$A$5:$Q$48,5,FALSE)/39.8*E112),2))))</f>
        <v/>
      </c>
      <c r="P112" s="69" t="str">
        <f>IF(OR(D112="",D112="Honorar"),"",IF(VLOOKUP(D112,Durchschnittssätze!$A$5:$Q$48,9,FALSE)&lt;0,"Beamte",IF(N112=0,"",ROUND((VLOOKUP(D112,Durchschnittssätze!$A$5:$Q$48,9,FALSE)/39.8*E112),2))))</f>
        <v/>
      </c>
      <c r="Q112" s="68" t="str">
        <f>IF(D112="Honorar",N112,IF(P112="Beamte",VLOOKUP(D112,Durchschnittssätze!$A$5:$Q$48,17,FALSE),IF(N112&lt;O112,"keine",ROUND(IF(AND(N112&gt;=O112,N112&lt;P112),VLOOKUP(D112,Durchschnittssätze!$A$5:$Q$48,13,FALSE),VLOOKUP(D112,Durchschnittssätze!$A$5:$Q$48,17,FALSE)),2))))</f>
        <v>keine</v>
      </c>
      <c r="R112" s="67" t="str">
        <f t="shared" si="143"/>
        <v>Förderung</v>
      </c>
      <c r="S112" s="66">
        <f t="shared" si="144"/>
        <v>0</v>
      </c>
      <c r="T112" s="17"/>
      <c r="U112" s="21"/>
      <c r="V112" s="18"/>
      <c r="W112" s="46">
        <f t="shared" si="145"/>
        <v>1</v>
      </c>
      <c r="X112" s="45">
        <f t="shared" si="146"/>
        <v>0</v>
      </c>
      <c r="Y112" s="44">
        <f t="shared" si="147"/>
        <v>0</v>
      </c>
      <c r="Z112" s="43">
        <f t="shared" si="148"/>
        <v>1900</v>
      </c>
      <c r="AA112" s="42" t="str">
        <f t="shared" si="149"/>
        <v/>
      </c>
      <c r="AB112" s="41" t="str">
        <f t="shared" si="150"/>
        <v/>
      </c>
      <c r="AC112" s="40" t="str">
        <f t="shared" si="151"/>
        <v/>
      </c>
      <c r="AD112" s="39" t="str">
        <f t="shared" si="152"/>
        <v/>
      </c>
      <c r="AE112" s="38" t="str">
        <f t="shared" si="153"/>
        <v/>
      </c>
      <c r="AF112" s="37">
        <f t="shared" si="154"/>
        <v>1</v>
      </c>
      <c r="AG112" s="43">
        <f t="shared" si="155"/>
        <v>1</v>
      </c>
      <c r="AH112" s="42" t="str">
        <f t="shared" si="156"/>
        <v/>
      </c>
      <c r="AI112" s="41" t="str">
        <f t="shared" si="157"/>
        <v/>
      </c>
      <c r="AJ112" s="40" t="str">
        <f t="shared" si="158"/>
        <v/>
      </c>
      <c r="AK112" s="65" t="str">
        <f t="shared" si="159"/>
        <v/>
      </c>
      <c r="AL112" s="64" t="str">
        <f t="shared" si="160"/>
        <v/>
      </c>
      <c r="AM112" s="30">
        <f t="shared" si="161"/>
        <v>0</v>
      </c>
      <c r="AN112" s="29" t="str">
        <f t="shared" si="162"/>
        <v/>
      </c>
      <c r="AO112" s="2"/>
      <c r="AP112" s="63"/>
      <c r="AQ112" s="63"/>
      <c r="AR112" s="62"/>
      <c r="AS112" s="14"/>
      <c r="AT112" s="18"/>
      <c r="AU112" s="18"/>
      <c r="AV112" s="18"/>
      <c r="AW112" s="18"/>
      <c r="AX112" s="18"/>
      <c r="AY112" s="18"/>
      <c r="AZ112" s="14"/>
      <c r="BA112" s="18"/>
      <c r="BB112" s="18"/>
      <c r="BC112" s="18"/>
      <c r="BD112" s="18"/>
      <c r="BE112" s="18"/>
      <c r="BF112" s="18"/>
      <c r="BG112" s="14"/>
      <c r="BH112" s="14"/>
      <c r="BI112" s="18"/>
      <c r="BJ112" s="18"/>
      <c r="BK112" s="18"/>
      <c r="BL112" s="18"/>
      <c r="BM112" s="18"/>
      <c r="BN112" s="18"/>
      <c r="BO112" s="13"/>
      <c r="BP112" s="15"/>
      <c r="BQ112" s="17"/>
      <c r="BR112" s="17"/>
      <c r="BS112" s="17"/>
      <c r="BT112" s="17"/>
      <c r="BU112" s="17"/>
      <c r="BV112" s="17"/>
      <c r="BW112" s="17"/>
      <c r="BX112" s="17"/>
      <c r="BY112" s="17"/>
      <c r="BZ112" s="17"/>
      <c r="CA112" s="17"/>
      <c r="CB112" s="17"/>
      <c r="CC112" s="17"/>
      <c r="CD112" s="17"/>
      <c r="CE112" s="17"/>
      <c r="CF112" s="17"/>
      <c r="CG112" s="17"/>
      <c r="CH112" s="16"/>
      <c r="CI112" s="14"/>
      <c r="CJ112" s="15"/>
      <c r="CK112" s="14"/>
      <c r="CL112" s="14"/>
      <c r="CM112" s="13"/>
      <c r="CN112" s="13"/>
      <c r="CO112" s="13"/>
      <c r="CP112" s="13"/>
      <c r="CQ112" s="13"/>
      <c r="CR112" s="13"/>
      <c r="CS112" s="13"/>
      <c r="CT112" s="13"/>
      <c r="CU112" s="13"/>
      <c r="CV112" s="13"/>
      <c r="CW112" s="13"/>
      <c r="CX112" s="13"/>
      <c r="CY112" s="13"/>
      <c r="CZ112" s="13"/>
      <c r="DA112" s="13"/>
      <c r="DB112" s="13"/>
      <c r="DC112" s="13"/>
      <c r="DD112" s="13"/>
      <c r="DE112" s="13"/>
      <c r="DF112" s="13"/>
      <c r="DG112" s="13"/>
      <c r="DH112" s="13"/>
      <c r="DI112" s="13"/>
      <c r="DJ112" s="13"/>
      <c r="DK112" s="13"/>
      <c r="DL112" s="13"/>
      <c r="DM112" s="13"/>
      <c r="DN112" s="13"/>
      <c r="DO112" s="13"/>
      <c r="DP112" s="13"/>
      <c r="DQ112" s="13"/>
      <c r="DR112" s="13"/>
      <c r="DS112" s="13"/>
      <c r="DT112" s="13"/>
      <c r="DU112" s="13"/>
      <c r="DV112" s="13"/>
      <c r="DW112" s="13"/>
      <c r="DX112" s="13"/>
      <c r="DY112" s="13"/>
      <c r="DZ112" s="13"/>
      <c r="EA112" s="13"/>
      <c r="EB112" s="13"/>
      <c r="EC112" s="13"/>
      <c r="ED112" s="13"/>
      <c r="EE112" s="13"/>
      <c r="EF112" s="13"/>
      <c r="EG112" s="13"/>
      <c r="EH112" s="13"/>
      <c r="EI112" s="13"/>
      <c r="EJ112" s="13"/>
      <c r="EK112" s="13"/>
      <c r="EL112" s="13"/>
      <c r="EM112" s="13"/>
      <c r="EN112" s="13"/>
      <c r="EO112" s="13"/>
      <c r="EP112" s="13"/>
      <c r="EQ112" s="13"/>
      <c r="ER112" s="13"/>
      <c r="ES112" s="13"/>
      <c r="ET112" s="13"/>
      <c r="EU112" s="13"/>
      <c r="EV112" s="13"/>
      <c r="EW112" s="13"/>
    </row>
    <row r="113" spans="1:153" s="6" customFormat="1" ht="12.75" customHeight="1" outlineLevel="1" x14ac:dyDescent="0.2">
      <c r="A113" s="28"/>
      <c r="B113" s="79"/>
      <c r="C113" s="80"/>
      <c r="D113" s="77"/>
      <c r="E113" s="75"/>
      <c r="F113" s="76"/>
      <c r="G113" s="75">
        <f t="shared" si="139"/>
        <v>0</v>
      </c>
      <c r="H113" s="74"/>
      <c r="I113" s="73"/>
      <c r="J113" s="72" t="str">
        <f t="shared" si="140"/>
        <v/>
      </c>
      <c r="K113" s="53" t="str">
        <f t="shared" si="141"/>
        <v/>
      </c>
      <c r="L113" s="71"/>
      <c r="M113" s="70"/>
      <c r="N113" s="70">
        <f t="shared" si="142"/>
        <v>0</v>
      </c>
      <c r="O113" s="69" t="str">
        <f>IF(OR(D113="",D113="Honorar"),"",IF(VLOOKUP(D113,Durchschnittssätze!$A$5:$Q$48,5,FALSE)&lt;0,"entfällt für",IF(N113=0,"",ROUND((VLOOKUP(D113,Durchschnittssätze!$A$5:$Q$48,5,FALSE)/39.8*E113),2))))</f>
        <v/>
      </c>
      <c r="P113" s="69" t="str">
        <f>IF(OR(D113="",D113="Honorar"),"",IF(VLOOKUP(D113,Durchschnittssätze!$A$5:$Q$48,9,FALSE)&lt;0,"Beamte",IF(N113=0,"",ROUND((VLOOKUP(D113,Durchschnittssätze!$A$5:$Q$48,9,FALSE)/39.8*E113),2))))</f>
        <v/>
      </c>
      <c r="Q113" s="68" t="str">
        <f>IF(D113="Honorar",N113,IF(P113="Beamte",VLOOKUP(D113,Durchschnittssätze!$A$5:$Q$48,17,FALSE),IF(N113&lt;O113,"keine",ROUND(IF(AND(N113&gt;=O113,N113&lt;P113),VLOOKUP(D113,Durchschnittssätze!$A$5:$Q$48,13,FALSE),VLOOKUP(D113,Durchschnittssätze!$A$5:$Q$48,17,FALSE)),2))))</f>
        <v>keine</v>
      </c>
      <c r="R113" s="67" t="str">
        <f t="shared" si="143"/>
        <v>Förderung</v>
      </c>
      <c r="S113" s="66">
        <f t="shared" si="144"/>
        <v>0</v>
      </c>
      <c r="T113" s="17"/>
      <c r="U113" s="21"/>
      <c r="V113" s="18"/>
      <c r="W113" s="46">
        <f t="shared" si="145"/>
        <v>1</v>
      </c>
      <c r="X113" s="45">
        <f t="shared" si="146"/>
        <v>0</v>
      </c>
      <c r="Y113" s="44">
        <f t="shared" si="147"/>
        <v>0</v>
      </c>
      <c r="Z113" s="43">
        <f t="shared" si="148"/>
        <v>1900</v>
      </c>
      <c r="AA113" s="42" t="str">
        <f t="shared" si="149"/>
        <v/>
      </c>
      <c r="AB113" s="41" t="str">
        <f t="shared" si="150"/>
        <v/>
      </c>
      <c r="AC113" s="40" t="str">
        <f t="shared" si="151"/>
        <v/>
      </c>
      <c r="AD113" s="39" t="str">
        <f t="shared" si="152"/>
        <v/>
      </c>
      <c r="AE113" s="38" t="str">
        <f t="shared" si="153"/>
        <v/>
      </c>
      <c r="AF113" s="37">
        <f t="shared" si="154"/>
        <v>1</v>
      </c>
      <c r="AG113" s="43">
        <f t="shared" si="155"/>
        <v>1</v>
      </c>
      <c r="AH113" s="42" t="str">
        <f t="shared" si="156"/>
        <v/>
      </c>
      <c r="AI113" s="41" t="str">
        <f t="shared" si="157"/>
        <v/>
      </c>
      <c r="AJ113" s="40" t="str">
        <f t="shared" si="158"/>
        <v/>
      </c>
      <c r="AK113" s="65" t="str">
        <f t="shared" si="159"/>
        <v/>
      </c>
      <c r="AL113" s="64" t="str">
        <f t="shared" si="160"/>
        <v/>
      </c>
      <c r="AM113" s="30">
        <f t="shared" si="161"/>
        <v>0</v>
      </c>
      <c r="AN113" s="29" t="str">
        <f t="shared" si="162"/>
        <v/>
      </c>
      <c r="AO113" s="2"/>
      <c r="AP113" s="63"/>
      <c r="AQ113" s="63"/>
      <c r="AR113" s="62"/>
      <c r="AS113" s="14"/>
      <c r="AT113" s="18"/>
      <c r="AU113" s="18"/>
      <c r="AV113" s="18"/>
      <c r="AW113" s="18"/>
      <c r="AX113" s="18"/>
      <c r="AY113" s="18"/>
      <c r="AZ113" s="14"/>
      <c r="BA113" s="18"/>
      <c r="BB113" s="18"/>
      <c r="BC113" s="18"/>
      <c r="BD113" s="18"/>
      <c r="BE113" s="18"/>
      <c r="BF113" s="18"/>
      <c r="BG113" s="14"/>
      <c r="BH113" s="14"/>
      <c r="BI113" s="18"/>
      <c r="BJ113" s="18"/>
      <c r="BK113" s="18"/>
      <c r="BL113" s="18"/>
      <c r="BM113" s="18"/>
      <c r="BN113" s="18"/>
      <c r="BO113" s="13"/>
      <c r="BP113" s="15"/>
      <c r="BQ113" s="17"/>
      <c r="BR113" s="17"/>
      <c r="BS113" s="17"/>
      <c r="BT113" s="17"/>
      <c r="BU113" s="17"/>
      <c r="BV113" s="17"/>
      <c r="BW113" s="17"/>
      <c r="BX113" s="17"/>
      <c r="BY113" s="17"/>
      <c r="BZ113" s="17"/>
      <c r="CA113" s="17"/>
      <c r="CB113" s="17"/>
      <c r="CC113" s="17"/>
      <c r="CD113" s="17"/>
      <c r="CE113" s="17"/>
      <c r="CF113" s="17"/>
      <c r="CG113" s="17"/>
      <c r="CH113" s="16"/>
      <c r="CI113" s="14"/>
      <c r="CJ113" s="15"/>
      <c r="CK113" s="14"/>
      <c r="CL113" s="14"/>
      <c r="CM113" s="13"/>
      <c r="CN113" s="13"/>
      <c r="CO113" s="13"/>
      <c r="CP113" s="13"/>
      <c r="CQ113" s="13"/>
      <c r="CR113" s="13"/>
      <c r="CS113" s="13"/>
      <c r="CT113" s="13"/>
      <c r="CU113" s="13"/>
      <c r="CV113" s="13"/>
      <c r="CW113" s="13"/>
      <c r="CX113" s="13"/>
      <c r="CY113" s="13"/>
      <c r="CZ113" s="13"/>
      <c r="DA113" s="13"/>
      <c r="DB113" s="13"/>
      <c r="DC113" s="13"/>
      <c r="DD113" s="13"/>
      <c r="DE113" s="13"/>
      <c r="DF113" s="13"/>
      <c r="DG113" s="13"/>
      <c r="DH113" s="13"/>
      <c r="DI113" s="13"/>
      <c r="DJ113" s="13"/>
      <c r="DK113" s="13"/>
      <c r="DL113" s="13"/>
      <c r="DM113" s="13"/>
      <c r="DN113" s="13"/>
      <c r="DO113" s="13"/>
      <c r="DP113" s="13"/>
      <c r="DQ113" s="13"/>
      <c r="DR113" s="13"/>
      <c r="DS113" s="13"/>
      <c r="DT113" s="13"/>
      <c r="DU113" s="13"/>
      <c r="DV113" s="13"/>
      <c r="DW113" s="13"/>
      <c r="DX113" s="13"/>
      <c r="DY113" s="13"/>
      <c r="DZ113" s="13"/>
      <c r="EA113" s="13"/>
      <c r="EB113" s="13"/>
      <c r="EC113" s="13"/>
      <c r="ED113" s="13"/>
      <c r="EE113" s="13"/>
      <c r="EF113" s="13"/>
      <c r="EG113" s="13"/>
      <c r="EH113" s="13"/>
      <c r="EI113" s="13"/>
      <c r="EJ113" s="13"/>
      <c r="EK113" s="13"/>
      <c r="EL113" s="13"/>
      <c r="EM113" s="13"/>
      <c r="EN113" s="13"/>
      <c r="EO113" s="13"/>
      <c r="EP113" s="13"/>
      <c r="EQ113" s="13"/>
      <c r="ER113" s="13"/>
      <c r="ES113" s="13"/>
      <c r="ET113" s="13"/>
      <c r="EU113" s="13"/>
      <c r="EV113" s="13"/>
      <c r="EW113" s="13"/>
    </row>
    <row r="114" spans="1:153" s="6" customFormat="1" ht="12.75" customHeight="1" outlineLevel="1" x14ac:dyDescent="0.2">
      <c r="A114" s="28"/>
      <c r="B114" s="79"/>
      <c r="C114" s="80"/>
      <c r="D114" s="77"/>
      <c r="E114" s="75"/>
      <c r="F114" s="76"/>
      <c r="G114" s="75">
        <f t="shared" si="139"/>
        <v>0</v>
      </c>
      <c r="H114" s="74"/>
      <c r="I114" s="73"/>
      <c r="J114" s="72" t="str">
        <f t="shared" si="140"/>
        <v/>
      </c>
      <c r="K114" s="53" t="str">
        <f t="shared" si="141"/>
        <v/>
      </c>
      <c r="L114" s="71"/>
      <c r="M114" s="70"/>
      <c r="N114" s="70">
        <f t="shared" si="142"/>
        <v>0</v>
      </c>
      <c r="O114" s="69" t="str">
        <f>IF(OR(D114="",D114="Honorar"),"",IF(VLOOKUP(D114,Durchschnittssätze!$A$5:$Q$48,5,FALSE)&lt;0,"entfällt für",IF(N114=0,"",ROUND((VLOOKUP(D114,Durchschnittssätze!$A$5:$Q$48,5,FALSE)/39.8*E114),2))))</f>
        <v/>
      </c>
      <c r="P114" s="69" t="str">
        <f>IF(OR(D114="",D114="Honorar"),"",IF(VLOOKUP(D114,Durchschnittssätze!$A$5:$Q$48,9,FALSE)&lt;0,"Beamte",IF(N114=0,"",ROUND((VLOOKUP(D114,Durchschnittssätze!$A$5:$Q$48,9,FALSE)/39.8*E114),2))))</f>
        <v/>
      </c>
      <c r="Q114" s="68" t="str">
        <f>IF(D114="Honorar",N114,IF(P114="Beamte",VLOOKUP(D114,Durchschnittssätze!$A$5:$Q$48,17,FALSE),IF(N114&lt;O114,"keine",ROUND(IF(AND(N114&gt;=O114,N114&lt;P114),VLOOKUP(D114,Durchschnittssätze!$A$5:$Q$48,13,FALSE),VLOOKUP(D114,Durchschnittssätze!$A$5:$Q$48,17,FALSE)),2))))</f>
        <v>keine</v>
      </c>
      <c r="R114" s="67" t="str">
        <f t="shared" si="143"/>
        <v>Förderung</v>
      </c>
      <c r="S114" s="66">
        <f t="shared" si="144"/>
        <v>0</v>
      </c>
      <c r="T114" s="17"/>
      <c r="U114" s="21"/>
      <c r="V114" s="18"/>
      <c r="W114" s="46">
        <f t="shared" si="145"/>
        <v>1</v>
      </c>
      <c r="X114" s="45">
        <f t="shared" si="146"/>
        <v>0</v>
      </c>
      <c r="Y114" s="44">
        <f t="shared" si="147"/>
        <v>0</v>
      </c>
      <c r="Z114" s="43">
        <f t="shared" si="148"/>
        <v>1900</v>
      </c>
      <c r="AA114" s="42" t="str">
        <f t="shared" si="149"/>
        <v/>
      </c>
      <c r="AB114" s="41" t="str">
        <f t="shared" si="150"/>
        <v/>
      </c>
      <c r="AC114" s="40" t="str">
        <f t="shared" si="151"/>
        <v/>
      </c>
      <c r="AD114" s="39" t="str">
        <f t="shared" si="152"/>
        <v/>
      </c>
      <c r="AE114" s="38" t="str">
        <f t="shared" si="153"/>
        <v/>
      </c>
      <c r="AF114" s="37">
        <f t="shared" si="154"/>
        <v>1</v>
      </c>
      <c r="AG114" s="43">
        <f t="shared" si="155"/>
        <v>1</v>
      </c>
      <c r="AH114" s="42" t="str">
        <f t="shared" si="156"/>
        <v/>
      </c>
      <c r="AI114" s="41" t="str">
        <f t="shared" si="157"/>
        <v/>
      </c>
      <c r="AJ114" s="40" t="str">
        <f t="shared" si="158"/>
        <v/>
      </c>
      <c r="AK114" s="65" t="str">
        <f t="shared" si="159"/>
        <v/>
      </c>
      <c r="AL114" s="64" t="str">
        <f t="shared" si="160"/>
        <v/>
      </c>
      <c r="AM114" s="30">
        <f t="shared" si="161"/>
        <v>0</v>
      </c>
      <c r="AN114" s="29" t="str">
        <f t="shared" si="162"/>
        <v/>
      </c>
      <c r="AO114" s="2"/>
      <c r="AP114" s="63"/>
      <c r="AQ114" s="63"/>
      <c r="AR114" s="62"/>
      <c r="AS114" s="14"/>
      <c r="AT114" s="18"/>
      <c r="AU114" s="18"/>
      <c r="AV114" s="18"/>
      <c r="AW114" s="18"/>
      <c r="AX114" s="18"/>
      <c r="AY114" s="18"/>
      <c r="AZ114" s="14"/>
      <c r="BA114" s="18"/>
      <c r="BB114" s="18"/>
      <c r="BC114" s="18"/>
      <c r="BD114" s="18"/>
      <c r="BE114" s="18"/>
      <c r="BF114" s="18"/>
      <c r="BG114" s="14"/>
      <c r="BH114" s="14"/>
      <c r="BI114" s="18"/>
      <c r="BJ114" s="18"/>
      <c r="BK114" s="18"/>
      <c r="BL114" s="18"/>
      <c r="BM114" s="18"/>
      <c r="BN114" s="18"/>
      <c r="BO114" s="13"/>
      <c r="BP114" s="15"/>
      <c r="BQ114" s="17"/>
      <c r="BR114" s="17"/>
      <c r="BS114" s="17"/>
      <c r="BT114" s="17"/>
      <c r="BU114" s="17"/>
      <c r="BV114" s="17"/>
      <c r="BW114" s="17"/>
      <c r="BX114" s="17"/>
      <c r="BY114" s="17"/>
      <c r="BZ114" s="17"/>
      <c r="CA114" s="17"/>
      <c r="CB114" s="17"/>
      <c r="CC114" s="17"/>
      <c r="CD114" s="17"/>
      <c r="CE114" s="17"/>
      <c r="CF114" s="17"/>
      <c r="CG114" s="17"/>
      <c r="CH114" s="16"/>
      <c r="CI114" s="14"/>
      <c r="CJ114" s="15"/>
      <c r="CK114" s="14"/>
      <c r="CL114" s="14"/>
      <c r="CM114" s="13"/>
      <c r="CN114" s="13"/>
      <c r="CO114" s="13"/>
      <c r="CP114" s="13"/>
      <c r="CQ114" s="13"/>
      <c r="CR114" s="13"/>
      <c r="CS114" s="13"/>
      <c r="CT114" s="13"/>
      <c r="CU114" s="13"/>
      <c r="CV114" s="13"/>
      <c r="CW114" s="13"/>
      <c r="CX114" s="13"/>
      <c r="CY114" s="13"/>
      <c r="CZ114" s="13"/>
      <c r="DA114" s="13"/>
      <c r="DB114" s="13"/>
      <c r="DC114" s="13"/>
      <c r="DD114" s="13"/>
      <c r="DE114" s="13"/>
      <c r="DF114" s="13"/>
      <c r="DG114" s="13"/>
      <c r="DH114" s="13"/>
      <c r="DI114" s="13"/>
      <c r="DJ114" s="13"/>
      <c r="DK114" s="13"/>
      <c r="DL114" s="13"/>
      <c r="DM114" s="13"/>
      <c r="DN114" s="13"/>
      <c r="DO114" s="13"/>
      <c r="DP114" s="13"/>
      <c r="DQ114" s="13"/>
      <c r="DR114" s="13"/>
      <c r="DS114" s="13"/>
      <c r="DT114" s="13"/>
      <c r="DU114" s="13"/>
      <c r="DV114" s="13"/>
      <c r="DW114" s="13"/>
      <c r="DX114" s="13"/>
      <c r="DY114" s="13"/>
      <c r="DZ114" s="13"/>
      <c r="EA114" s="13"/>
      <c r="EB114" s="13"/>
      <c r="EC114" s="13"/>
      <c r="ED114" s="13"/>
      <c r="EE114" s="13"/>
      <c r="EF114" s="13"/>
      <c r="EG114" s="13"/>
      <c r="EH114" s="13"/>
      <c r="EI114" s="13"/>
      <c r="EJ114" s="13"/>
      <c r="EK114" s="13"/>
      <c r="EL114" s="13"/>
      <c r="EM114" s="13"/>
      <c r="EN114" s="13"/>
      <c r="EO114" s="13"/>
      <c r="EP114" s="13"/>
      <c r="EQ114" s="13"/>
      <c r="ER114" s="13"/>
      <c r="ES114" s="13"/>
      <c r="ET114" s="13"/>
      <c r="EU114" s="13"/>
      <c r="EV114" s="13"/>
      <c r="EW114" s="13"/>
    </row>
    <row r="115" spans="1:153" s="6" customFormat="1" ht="12.75" customHeight="1" outlineLevel="1" x14ac:dyDescent="0.2">
      <c r="A115" s="28"/>
      <c r="B115" s="79"/>
      <c r="C115" s="78"/>
      <c r="D115" s="77"/>
      <c r="E115" s="75"/>
      <c r="F115" s="76"/>
      <c r="G115" s="75">
        <f t="shared" si="139"/>
        <v>0</v>
      </c>
      <c r="H115" s="74"/>
      <c r="I115" s="73"/>
      <c r="J115" s="72" t="str">
        <f t="shared" si="140"/>
        <v/>
      </c>
      <c r="K115" s="53" t="str">
        <f t="shared" si="141"/>
        <v/>
      </c>
      <c r="L115" s="71"/>
      <c r="M115" s="70"/>
      <c r="N115" s="70">
        <f t="shared" si="142"/>
        <v>0</v>
      </c>
      <c r="O115" s="69" t="str">
        <f>IF(OR(D115="",D115="Honorar"),"",IF(VLOOKUP(D115,Durchschnittssätze!$A$5:$Q$48,5,FALSE)&lt;0,"entfällt für",IF(N115=0,"",ROUND((VLOOKUP(D115,Durchschnittssätze!$A$5:$Q$48,5,FALSE)/39.8*E115),2))))</f>
        <v/>
      </c>
      <c r="P115" s="69" t="str">
        <f>IF(OR(D115="",D115="Honorar"),"",IF(VLOOKUP(D115,Durchschnittssätze!$A$5:$Q$48,9,FALSE)&lt;0,"Beamte",IF(N115=0,"",ROUND((VLOOKUP(D115,Durchschnittssätze!$A$5:$Q$48,9,FALSE)/39.8*E115),2))))</f>
        <v/>
      </c>
      <c r="Q115" s="68" t="str">
        <f>IF(D115="Honorar",N115,IF(P115="Beamte",VLOOKUP(D115,Durchschnittssätze!$A$5:$Q$48,17,FALSE),IF(N115&lt;O115,"keine",ROUND(IF(AND(N115&gt;=O115,N115&lt;P115),VLOOKUP(D115,Durchschnittssätze!$A$5:$Q$48,13,FALSE),VLOOKUP(D115,Durchschnittssätze!$A$5:$Q$48,17,FALSE)),2))))</f>
        <v>keine</v>
      </c>
      <c r="R115" s="67" t="str">
        <f t="shared" si="143"/>
        <v>Förderung</v>
      </c>
      <c r="S115" s="66">
        <f t="shared" si="144"/>
        <v>0</v>
      </c>
      <c r="T115" s="17"/>
      <c r="U115" s="21"/>
      <c r="V115" s="18"/>
      <c r="W115" s="46">
        <f t="shared" si="145"/>
        <v>1</v>
      </c>
      <c r="X115" s="45">
        <f t="shared" si="146"/>
        <v>0</v>
      </c>
      <c r="Y115" s="44">
        <f t="shared" si="147"/>
        <v>0</v>
      </c>
      <c r="Z115" s="43">
        <f t="shared" si="148"/>
        <v>1900</v>
      </c>
      <c r="AA115" s="42" t="str">
        <f t="shared" si="149"/>
        <v/>
      </c>
      <c r="AB115" s="41" t="str">
        <f t="shared" si="150"/>
        <v/>
      </c>
      <c r="AC115" s="40" t="str">
        <f t="shared" si="151"/>
        <v/>
      </c>
      <c r="AD115" s="39" t="str">
        <f t="shared" si="152"/>
        <v/>
      </c>
      <c r="AE115" s="38" t="str">
        <f t="shared" si="153"/>
        <v/>
      </c>
      <c r="AF115" s="37">
        <f t="shared" si="154"/>
        <v>1</v>
      </c>
      <c r="AG115" s="43">
        <f t="shared" si="155"/>
        <v>1</v>
      </c>
      <c r="AH115" s="42" t="str">
        <f t="shared" si="156"/>
        <v/>
      </c>
      <c r="AI115" s="41" t="str">
        <f t="shared" si="157"/>
        <v/>
      </c>
      <c r="AJ115" s="40" t="str">
        <f t="shared" si="158"/>
        <v/>
      </c>
      <c r="AK115" s="65" t="str">
        <f t="shared" si="159"/>
        <v/>
      </c>
      <c r="AL115" s="64" t="str">
        <f t="shared" si="160"/>
        <v/>
      </c>
      <c r="AM115" s="30">
        <f t="shared" si="161"/>
        <v>0</v>
      </c>
      <c r="AN115" s="29" t="str">
        <f t="shared" si="162"/>
        <v/>
      </c>
      <c r="AO115" s="2"/>
      <c r="AP115" s="63"/>
      <c r="AQ115" s="63"/>
      <c r="AR115" s="62"/>
      <c r="AS115" s="14"/>
      <c r="AT115" s="18"/>
      <c r="AU115" s="18"/>
      <c r="AV115" s="18"/>
      <c r="AW115" s="18"/>
      <c r="AX115" s="18"/>
      <c r="AY115" s="18"/>
      <c r="AZ115" s="14"/>
      <c r="BA115" s="18"/>
      <c r="BB115" s="18"/>
      <c r="BC115" s="18"/>
      <c r="BD115" s="18"/>
      <c r="BE115" s="18"/>
      <c r="BF115" s="18"/>
      <c r="BG115" s="14"/>
      <c r="BH115" s="14"/>
      <c r="BI115" s="18"/>
      <c r="BJ115" s="18"/>
      <c r="BK115" s="18"/>
      <c r="BL115" s="18"/>
      <c r="BM115" s="18"/>
      <c r="BN115" s="18"/>
      <c r="BO115" s="13"/>
      <c r="BP115" s="15"/>
      <c r="BQ115" s="17"/>
      <c r="BR115" s="17"/>
      <c r="BS115" s="17"/>
      <c r="BT115" s="17"/>
      <c r="BU115" s="17"/>
      <c r="BV115" s="17"/>
      <c r="BW115" s="17"/>
      <c r="BX115" s="17"/>
      <c r="BY115" s="17"/>
      <c r="BZ115" s="17"/>
      <c r="CA115" s="17"/>
      <c r="CB115" s="17"/>
      <c r="CC115" s="17"/>
      <c r="CD115" s="17"/>
      <c r="CE115" s="17"/>
      <c r="CF115" s="17"/>
      <c r="CG115" s="17"/>
      <c r="CH115" s="16"/>
      <c r="CI115" s="14"/>
      <c r="CJ115" s="15"/>
      <c r="CK115" s="14"/>
      <c r="CL115" s="14"/>
      <c r="CM115" s="13"/>
      <c r="CN115" s="13"/>
      <c r="CO115" s="13"/>
      <c r="CP115" s="13"/>
      <c r="CQ115" s="13"/>
      <c r="CR115" s="13"/>
      <c r="CS115" s="13"/>
      <c r="CT115" s="13"/>
      <c r="CU115" s="13"/>
      <c r="CV115" s="13"/>
      <c r="CW115" s="13"/>
      <c r="CX115" s="13"/>
      <c r="CY115" s="13"/>
      <c r="CZ115" s="13"/>
      <c r="DA115" s="13"/>
      <c r="DB115" s="13"/>
      <c r="DC115" s="13"/>
      <c r="DD115" s="13"/>
      <c r="DE115" s="13"/>
      <c r="DF115" s="13"/>
      <c r="DG115" s="13"/>
      <c r="DH115" s="13"/>
      <c r="DI115" s="13"/>
      <c r="DJ115" s="13"/>
      <c r="DK115" s="13"/>
      <c r="DL115" s="13"/>
      <c r="DM115" s="13"/>
      <c r="DN115" s="13"/>
      <c r="DO115" s="13"/>
      <c r="DP115" s="13"/>
      <c r="DQ115" s="13"/>
      <c r="DR115" s="13"/>
      <c r="DS115" s="13"/>
      <c r="DT115" s="13"/>
      <c r="DU115" s="13"/>
      <c r="DV115" s="13"/>
      <c r="DW115" s="13"/>
      <c r="DX115" s="13"/>
      <c r="DY115" s="13"/>
      <c r="DZ115" s="13"/>
      <c r="EA115" s="13"/>
      <c r="EB115" s="13"/>
      <c r="EC115" s="13"/>
      <c r="ED115" s="13"/>
      <c r="EE115" s="13"/>
      <c r="EF115" s="13"/>
      <c r="EG115" s="13"/>
      <c r="EH115" s="13"/>
      <c r="EI115" s="13"/>
      <c r="EJ115" s="13"/>
      <c r="EK115" s="13"/>
      <c r="EL115" s="13"/>
      <c r="EM115" s="13"/>
      <c r="EN115" s="13"/>
      <c r="EO115" s="13"/>
      <c r="EP115" s="13"/>
      <c r="EQ115" s="13"/>
      <c r="ER115" s="13"/>
      <c r="ES115" s="13"/>
      <c r="ET115" s="13"/>
      <c r="EU115" s="13"/>
      <c r="EV115" s="13"/>
      <c r="EW115" s="13"/>
    </row>
    <row r="116" spans="1:153" s="6" customFormat="1" ht="12.75" customHeight="1" outlineLevel="1" thickBot="1" x14ac:dyDescent="0.25">
      <c r="A116" s="28"/>
      <c r="B116" s="61"/>
      <c r="C116" s="60"/>
      <c r="D116" s="59"/>
      <c r="E116" s="57"/>
      <c r="F116" s="58"/>
      <c r="G116" s="57">
        <f t="shared" si="139"/>
        <v>0</v>
      </c>
      <c r="H116" s="56"/>
      <c r="I116" s="55"/>
      <c r="J116" s="54" t="str">
        <f t="shared" si="140"/>
        <v/>
      </c>
      <c r="K116" s="53" t="str">
        <f t="shared" si="141"/>
        <v/>
      </c>
      <c r="L116" s="52"/>
      <c r="M116" s="51"/>
      <c r="N116" s="51">
        <f t="shared" si="142"/>
        <v>0</v>
      </c>
      <c r="O116" s="50" t="str">
        <f>IF(OR(D116="",D116="Honorar"),"",IF(VLOOKUP(D116,Durchschnittssätze!$A$5:$Q$48,5,FALSE)&lt;0,"entfällt für",IF(N116=0,"",ROUND((VLOOKUP(D116,Durchschnittssätze!$A$5:$Q$48,5,FALSE)/39.8*E116),2))))</f>
        <v/>
      </c>
      <c r="P116" s="50" t="str">
        <f>IF(OR(D116="",D116="Honorar"),"",IF(VLOOKUP(D116,Durchschnittssätze!$A$5:$Q$48,9,FALSE)&lt;0,"Beamte",IF(N116=0,"",ROUND((VLOOKUP(D116,Durchschnittssätze!$A$5:$Q$48,9,FALSE)/39.8*E116),2))))</f>
        <v/>
      </c>
      <c r="Q116" s="49" t="str">
        <f>IF(D116="Honorar",N116,IF(P116="Beamte",VLOOKUP(D116,Durchschnittssätze!$A$5:$Q$48,17,FALSE),IF(N116&lt;O116,"keine",ROUND(IF(AND(N116&gt;=O116,N116&lt;P116),VLOOKUP(D116,Durchschnittssätze!$A$5:$Q$48,13,FALSE),VLOOKUP(D116,Durchschnittssätze!$A$5:$Q$48,17,FALSE)),2))))</f>
        <v>keine</v>
      </c>
      <c r="R116" s="48" t="str">
        <f t="shared" si="143"/>
        <v>Förderung</v>
      </c>
      <c r="S116" s="47">
        <f t="shared" si="144"/>
        <v>0</v>
      </c>
      <c r="T116" s="17"/>
      <c r="U116" s="21"/>
      <c r="V116" s="18"/>
      <c r="W116" s="46">
        <f t="shared" si="145"/>
        <v>1</v>
      </c>
      <c r="X116" s="45">
        <f t="shared" si="146"/>
        <v>0</v>
      </c>
      <c r="Y116" s="44">
        <f t="shared" si="147"/>
        <v>0</v>
      </c>
      <c r="Z116" s="43">
        <f t="shared" si="148"/>
        <v>1900</v>
      </c>
      <c r="AA116" s="42" t="str">
        <f t="shared" si="149"/>
        <v/>
      </c>
      <c r="AB116" s="41" t="str">
        <f t="shared" si="150"/>
        <v/>
      </c>
      <c r="AC116" s="40" t="str">
        <f t="shared" si="151"/>
        <v/>
      </c>
      <c r="AD116" s="39" t="str">
        <f t="shared" si="152"/>
        <v/>
      </c>
      <c r="AE116" s="38" t="str">
        <f t="shared" si="153"/>
        <v/>
      </c>
      <c r="AF116" s="37">
        <f t="shared" si="154"/>
        <v>1</v>
      </c>
      <c r="AG116" s="36">
        <f t="shared" si="155"/>
        <v>1</v>
      </c>
      <c r="AH116" s="35" t="str">
        <f t="shared" si="156"/>
        <v/>
      </c>
      <c r="AI116" s="34" t="str">
        <f t="shared" si="157"/>
        <v/>
      </c>
      <c r="AJ116" s="33" t="str">
        <f t="shared" si="158"/>
        <v/>
      </c>
      <c r="AK116" s="32" t="str">
        <f t="shared" si="159"/>
        <v/>
      </c>
      <c r="AL116" s="31" t="str">
        <f t="shared" si="160"/>
        <v/>
      </c>
      <c r="AM116" s="30">
        <f t="shared" si="161"/>
        <v>0</v>
      </c>
      <c r="AN116" s="29" t="str">
        <f t="shared" si="162"/>
        <v/>
      </c>
      <c r="AO116" s="19"/>
      <c r="AP116" s="19"/>
      <c r="AQ116" s="19"/>
      <c r="AR116" s="19"/>
      <c r="AS116" s="14"/>
      <c r="AT116" s="18"/>
      <c r="AU116" s="18"/>
      <c r="AV116" s="18"/>
      <c r="AW116" s="18"/>
      <c r="AX116" s="18"/>
      <c r="AY116" s="18"/>
      <c r="AZ116" s="14"/>
      <c r="BA116" s="18"/>
      <c r="BB116" s="18"/>
      <c r="BC116" s="18"/>
      <c r="BD116" s="18"/>
      <c r="BE116" s="18"/>
      <c r="BF116" s="18"/>
      <c r="BG116" s="14"/>
      <c r="BH116" s="14"/>
      <c r="BI116" s="18"/>
      <c r="BJ116" s="18"/>
      <c r="BK116" s="18"/>
      <c r="BL116" s="18"/>
      <c r="BM116" s="18"/>
      <c r="BN116" s="18"/>
      <c r="BO116" s="13"/>
      <c r="BP116" s="15"/>
      <c r="BQ116" s="17"/>
      <c r="BR116" s="17"/>
      <c r="BS116" s="17"/>
      <c r="BT116" s="17"/>
      <c r="BU116" s="17"/>
      <c r="BV116" s="17"/>
      <c r="BW116" s="17"/>
      <c r="BX116" s="17"/>
      <c r="BY116" s="17"/>
      <c r="BZ116" s="17"/>
      <c r="CA116" s="17"/>
      <c r="CB116" s="17"/>
      <c r="CC116" s="17"/>
      <c r="CD116" s="17"/>
      <c r="CE116" s="17"/>
      <c r="CF116" s="17"/>
      <c r="CG116" s="17"/>
      <c r="CH116" s="16"/>
      <c r="CI116" s="14"/>
      <c r="CJ116" s="15"/>
      <c r="CK116" s="14"/>
      <c r="CL116" s="14"/>
      <c r="CM116" s="13"/>
      <c r="CN116" s="13"/>
      <c r="CO116" s="13"/>
      <c r="CP116" s="13"/>
      <c r="CQ116" s="13"/>
      <c r="CR116" s="13"/>
      <c r="CS116" s="13"/>
      <c r="CT116" s="13"/>
      <c r="CU116" s="13"/>
      <c r="CV116" s="13"/>
      <c r="CW116" s="13"/>
      <c r="CX116" s="13"/>
      <c r="CY116" s="13"/>
      <c r="CZ116" s="13"/>
      <c r="DA116" s="13"/>
      <c r="DB116" s="13"/>
      <c r="DC116" s="13"/>
      <c r="DD116" s="13"/>
      <c r="DE116" s="13"/>
      <c r="DF116" s="13"/>
      <c r="DG116" s="13"/>
      <c r="DH116" s="13"/>
      <c r="DI116" s="13"/>
      <c r="DJ116" s="13"/>
      <c r="DK116" s="13"/>
      <c r="DL116" s="13"/>
      <c r="DM116" s="13"/>
      <c r="DN116" s="13"/>
      <c r="DO116" s="13"/>
      <c r="DP116" s="13"/>
      <c r="DQ116" s="13"/>
      <c r="DR116" s="13"/>
      <c r="DS116" s="13"/>
      <c r="DT116" s="13"/>
      <c r="DU116" s="13"/>
      <c r="DV116" s="13"/>
      <c r="DW116" s="13"/>
      <c r="DX116" s="13"/>
      <c r="DY116" s="13"/>
      <c r="DZ116" s="13"/>
      <c r="EA116" s="13"/>
      <c r="EB116" s="13"/>
      <c r="EC116" s="13"/>
      <c r="ED116" s="13"/>
      <c r="EE116" s="13"/>
      <c r="EF116" s="13"/>
      <c r="EG116" s="13"/>
      <c r="EH116" s="13"/>
      <c r="EI116" s="13"/>
      <c r="EJ116" s="13"/>
      <c r="EK116" s="13"/>
      <c r="EL116" s="13"/>
      <c r="EM116" s="13"/>
      <c r="EN116" s="13"/>
      <c r="EO116" s="13"/>
      <c r="EP116" s="13"/>
      <c r="EQ116" s="13"/>
      <c r="ER116" s="13"/>
      <c r="ES116" s="13"/>
      <c r="ET116" s="13"/>
      <c r="EU116" s="13"/>
      <c r="EV116" s="13"/>
      <c r="EW116" s="13"/>
    </row>
    <row r="117" spans="1:153" s="6" customFormat="1" ht="20.100000000000001" customHeight="1" outlineLevel="1" thickBot="1" x14ac:dyDescent="0.25">
      <c r="A117" s="28"/>
      <c r="B117" s="27"/>
      <c r="C117" s="25"/>
      <c r="D117" s="25"/>
      <c r="E117" s="25"/>
      <c r="F117" s="25"/>
      <c r="G117" s="26"/>
      <c r="H117" s="25"/>
      <c r="I117" s="25"/>
      <c r="J117" s="24"/>
      <c r="K117" s="476"/>
      <c r="L117" s="476"/>
      <c r="M117" s="476"/>
      <c r="N117" s="476"/>
      <c r="O117" s="476"/>
      <c r="P117" s="476"/>
      <c r="Q117" s="23"/>
      <c r="R117" s="23"/>
      <c r="S117" s="22">
        <f>SUM(S106:S116)</f>
        <v>0</v>
      </c>
      <c r="T117" s="17"/>
      <c r="U117" s="21"/>
      <c r="V117" s="18"/>
      <c r="W117" s="14"/>
      <c r="X117" s="14"/>
      <c r="Y117" s="14"/>
      <c r="Z117" s="13"/>
      <c r="AA117" s="13"/>
      <c r="AB117" s="13"/>
      <c r="AC117" s="13"/>
      <c r="AD117" s="13"/>
      <c r="AE117" s="15"/>
      <c r="AF117" s="19"/>
      <c r="AG117" s="19"/>
      <c r="AH117" s="19"/>
      <c r="AI117" s="19"/>
      <c r="AJ117" s="19"/>
      <c r="AK117" s="19"/>
      <c r="AL117" s="19"/>
      <c r="AM117" s="20">
        <f>SUM(AM106:AM116)</f>
        <v>0</v>
      </c>
      <c r="AN117" s="20">
        <f>SUM(AN106:AN116)</f>
        <v>0</v>
      </c>
      <c r="AO117" s="19"/>
      <c r="AP117" s="19"/>
      <c r="AQ117" s="19"/>
      <c r="AR117" s="19"/>
      <c r="AS117" s="14"/>
      <c r="AT117" s="18"/>
      <c r="AU117" s="18"/>
      <c r="AV117" s="18"/>
      <c r="AW117" s="18"/>
      <c r="AX117" s="18"/>
      <c r="AY117" s="18"/>
      <c r="AZ117" s="14"/>
      <c r="BA117" s="18"/>
      <c r="BB117" s="18"/>
      <c r="BC117" s="18"/>
      <c r="BD117" s="18"/>
      <c r="BE117" s="18"/>
      <c r="BF117" s="18"/>
      <c r="BG117" s="14"/>
      <c r="BH117" s="14"/>
      <c r="BI117" s="18"/>
      <c r="BJ117" s="18"/>
      <c r="BK117" s="18"/>
      <c r="BL117" s="18"/>
      <c r="BM117" s="18"/>
      <c r="BN117" s="18"/>
      <c r="BO117" s="13"/>
      <c r="BP117" s="15"/>
      <c r="BQ117" s="17"/>
      <c r="BR117" s="17"/>
      <c r="BS117" s="17"/>
      <c r="BT117" s="17"/>
      <c r="BU117" s="17"/>
      <c r="BV117" s="17"/>
      <c r="BW117" s="17"/>
      <c r="BX117" s="17"/>
      <c r="BY117" s="17"/>
      <c r="BZ117" s="17"/>
      <c r="CA117" s="17"/>
      <c r="CB117" s="17"/>
      <c r="CC117" s="17"/>
      <c r="CD117" s="17"/>
      <c r="CE117" s="17"/>
      <c r="CF117" s="17"/>
      <c r="CG117" s="17"/>
      <c r="CH117" s="16"/>
      <c r="CI117" s="14"/>
      <c r="CJ117" s="15"/>
      <c r="CK117" s="14"/>
      <c r="CL117" s="14"/>
      <c r="CM117" s="13"/>
      <c r="CN117" s="13"/>
      <c r="CO117" s="13"/>
      <c r="CP117" s="13"/>
      <c r="CQ117" s="13"/>
      <c r="CR117" s="13"/>
      <c r="CS117" s="13"/>
      <c r="CT117" s="13"/>
      <c r="CU117" s="13"/>
      <c r="CV117" s="13"/>
      <c r="CW117" s="13"/>
      <c r="CX117" s="13"/>
      <c r="CY117" s="13"/>
      <c r="CZ117" s="13"/>
      <c r="DA117" s="13"/>
      <c r="DB117" s="13"/>
      <c r="DC117" s="13"/>
      <c r="DD117" s="13"/>
      <c r="DE117" s="13"/>
      <c r="DF117" s="13"/>
      <c r="DG117" s="13"/>
      <c r="DH117" s="13"/>
      <c r="DI117" s="13"/>
      <c r="DJ117" s="13"/>
      <c r="DK117" s="13"/>
      <c r="DL117" s="13"/>
      <c r="DM117" s="13"/>
      <c r="DN117" s="13"/>
      <c r="DO117" s="13"/>
      <c r="DP117" s="13"/>
      <c r="DQ117" s="13"/>
      <c r="DR117" s="13"/>
      <c r="DS117" s="13"/>
      <c r="DT117" s="13"/>
      <c r="DU117" s="13"/>
      <c r="DV117" s="13"/>
      <c r="DW117" s="13"/>
      <c r="DX117" s="13"/>
      <c r="DY117" s="13"/>
      <c r="DZ117" s="13"/>
      <c r="EA117" s="13"/>
      <c r="EB117" s="13"/>
      <c r="EC117" s="13"/>
      <c r="ED117" s="13"/>
      <c r="EE117" s="13"/>
      <c r="EF117" s="13"/>
      <c r="EG117" s="13"/>
      <c r="EH117" s="13"/>
      <c r="EI117" s="13"/>
      <c r="EJ117" s="13"/>
      <c r="EK117" s="13"/>
      <c r="EL117" s="13"/>
      <c r="EM117" s="13"/>
      <c r="EN117" s="13"/>
      <c r="EO117" s="13"/>
      <c r="EP117" s="13"/>
      <c r="EQ117" s="13"/>
      <c r="ER117" s="13"/>
      <c r="ES117" s="13"/>
      <c r="ET117" s="13"/>
      <c r="EU117" s="13"/>
      <c r="EV117" s="13"/>
      <c r="EW117" s="13"/>
    </row>
    <row r="118" spans="1:153" s="6" customFormat="1" x14ac:dyDescent="0.2">
      <c r="B118" s="14"/>
      <c r="C118" s="13"/>
      <c r="D118" s="13"/>
      <c r="E118" s="130"/>
      <c r="F118" s="130"/>
      <c r="G118" s="130"/>
      <c r="H118" s="130"/>
      <c r="I118" s="129"/>
      <c r="J118" s="129"/>
      <c r="K118" s="477" t="str">
        <f>IF(COUNTBLANK(K106:K116)&lt;&gt;11,"Fehler in den Datumsangaben! Bitte prüfen!","")</f>
        <v/>
      </c>
      <c r="L118" s="477"/>
      <c r="M118" s="477"/>
      <c r="N118" s="477"/>
      <c r="O118" s="477"/>
      <c r="P118" s="23"/>
      <c r="Q118" s="23"/>
      <c r="R118" s="23"/>
      <c r="S118" s="23"/>
      <c r="T118" s="23"/>
      <c r="U118" s="128"/>
      <c r="V118" s="125"/>
      <c r="W118" s="18"/>
      <c r="X118" s="14"/>
      <c r="Y118" s="14"/>
      <c r="Z118" s="13"/>
      <c r="AA118" s="13"/>
      <c r="AB118" s="13"/>
      <c r="AC118" s="13"/>
      <c r="AD118" s="13"/>
      <c r="AE118" s="13"/>
      <c r="AF118" s="13"/>
      <c r="AG118" s="13"/>
      <c r="AH118" s="13"/>
      <c r="AI118" s="13"/>
      <c r="AJ118" s="13"/>
      <c r="AK118" s="13"/>
      <c r="AL118" s="13"/>
      <c r="AM118" s="13"/>
      <c r="AN118" s="13"/>
      <c r="AO118" s="13"/>
      <c r="AP118" s="13"/>
      <c r="AQ118" s="13"/>
      <c r="AR118" s="13"/>
      <c r="AS118" s="13"/>
      <c r="AT118" s="13"/>
      <c r="AU118" s="13"/>
      <c r="AV118" s="13"/>
      <c r="AW118" s="13"/>
      <c r="AX118" s="13"/>
      <c r="AY118" s="13"/>
      <c r="AZ118" s="13"/>
      <c r="BA118" s="13"/>
      <c r="BB118" s="13"/>
      <c r="BC118" s="13"/>
      <c r="BD118" s="13"/>
      <c r="BE118" s="13"/>
      <c r="BF118" s="13"/>
      <c r="BG118" s="13"/>
      <c r="BH118" s="13"/>
      <c r="BI118" s="13"/>
      <c r="BJ118" s="13"/>
      <c r="BK118" s="13"/>
      <c r="BL118" s="13"/>
      <c r="BM118" s="13"/>
      <c r="BN118" s="13"/>
      <c r="BO118" s="13"/>
      <c r="BP118" s="13"/>
      <c r="BQ118" s="13"/>
      <c r="BR118" s="13"/>
      <c r="BS118" s="13"/>
      <c r="BT118" s="13"/>
      <c r="BU118" s="13"/>
      <c r="BV118" s="13"/>
      <c r="BW118" s="13"/>
      <c r="BX118" s="13"/>
      <c r="BY118" s="13"/>
      <c r="BZ118" s="13"/>
      <c r="CA118" s="13"/>
      <c r="CB118" s="13"/>
      <c r="CC118" s="13"/>
      <c r="CD118" s="13"/>
      <c r="CE118" s="13"/>
      <c r="CF118" s="13"/>
      <c r="CG118" s="13"/>
      <c r="CH118" s="13"/>
      <c r="CI118" s="13"/>
      <c r="CJ118" s="13"/>
      <c r="CK118" s="13"/>
      <c r="CL118" s="13"/>
      <c r="CM118" s="13"/>
      <c r="CN118" s="13"/>
      <c r="CO118" s="13"/>
      <c r="CP118" s="13"/>
      <c r="CQ118" s="13"/>
      <c r="CR118" s="13"/>
      <c r="CS118" s="13"/>
      <c r="CT118" s="13"/>
      <c r="CU118" s="13"/>
      <c r="CV118" s="13"/>
      <c r="CW118" s="13"/>
      <c r="CX118" s="13"/>
      <c r="CY118" s="13"/>
      <c r="CZ118" s="13"/>
      <c r="DA118" s="13"/>
      <c r="DB118" s="13"/>
      <c r="DC118" s="13"/>
      <c r="DD118" s="13"/>
      <c r="DE118" s="13"/>
      <c r="DF118" s="13"/>
      <c r="DG118" s="13"/>
      <c r="DH118" s="13"/>
      <c r="DI118" s="13"/>
      <c r="DJ118" s="13"/>
      <c r="DK118" s="13"/>
      <c r="DL118" s="13"/>
      <c r="DM118" s="13"/>
      <c r="DN118" s="13"/>
      <c r="DO118" s="13"/>
      <c r="DP118" s="13"/>
      <c r="DQ118" s="13"/>
      <c r="DR118" s="13"/>
      <c r="DS118" s="13"/>
      <c r="DT118" s="13"/>
      <c r="DU118" s="13"/>
      <c r="DV118" s="13"/>
      <c r="DW118" s="13"/>
      <c r="DX118" s="13"/>
      <c r="DY118" s="13"/>
      <c r="DZ118" s="13"/>
      <c r="EA118" s="13"/>
      <c r="EB118" s="13"/>
      <c r="EC118" s="13"/>
      <c r="ED118" s="13"/>
      <c r="EE118" s="13"/>
      <c r="EF118" s="13"/>
      <c r="EG118" s="13"/>
      <c r="EH118" s="13"/>
      <c r="EI118" s="13"/>
      <c r="EJ118" s="13"/>
      <c r="EK118" s="13"/>
      <c r="EL118" s="13"/>
      <c r="EM118" s="13"/>
      <c r="EN118" s="13"/>
      <c r="EO118" s="13"/>
      <c r="EP118" s="13"/>
      <c r="EQ118" s="13"/>
      <c r="ER118" s="13"/>
      <c r="ES118" s="13"/>
      <c r="ET118" s="13"/>
      <c r="EU118" s="13"/>
      <c r="EV118" s="13"/>
      <c r="EW118" s="13"/>
    </row>
    <row r="119" spans="1:153" s="10" customFormat="1" ht="17.25" customHeight="1" outlineLevel="1" x14ac:dyDescent="0.2">
      <c r="B119" s="608">
        <f>$B$17</f>
        <v>0</v>
      </c>
      <c r="C119" s="608"/>
      <c r="D119" s="609" t="str">
        <f>IF(AM133&lt;&gt;0,"Es wurde eine abweichende Entgeltgruppe angegeben. Bitte hierfür eine Begründung im Prüfvermerk erfassen!","")</f>
        <v/>
      </c>
      <c r="E119" s="609"/>
      <c r="F119" s="609"/>
      <c r="G119" s="609"/>
      <c r="H119" s="609"/>
      <c r="I119" s="609"/>
      <c r="J119" s="609"/>
      <c r="K119" s="609"/>
      <c r="L119" s="609"/>
      <c r="M119" s="609"/>
      <c r="N119" s="14"/>
      <c r="O119" s="126"/>
      <c r="P119" s="126"/>
      <c r="Q119" s="126"/>
      <c r="R119" s="126"/>
      <c r="S119" s="5"/>
      <c r="T119" s="125"/>
      <c r="U119" s="14"/>
      <c r="V119" s="14"/>
      <c r="W119" s="14"/>
      <c r="X119" s="14"/>
      <c r="Y119" s="14"/>
      <c r="Z119" s="14"/>
      <c r="AA119" s="14"/>
      <c r="AB119" s="14"/>
      <c r="AC119" s="14"/>
      <c r="AD119" s="14"/>
      <c r="AE119" s="14"/>
      <c r="AF119" s="14"/>
      <c r="AG119" s="14"/>
      <c r="AH119" s="14"/>
      <c r="AI119" s="14"/>
      <c r="AJ119" s="14"/>
      <c r="AK119" s="14"/>
      <c r="AL119" s="14"/>
      <c r="AM119" s="14"/>
      <c r="AN119" s="14"/>
      <c r="AO119" s="14"/>
      <c r="AP119" s="14"/>
      <c r="AQ119" s="14"/>
      <c r="AR119" s="14"/>
      <c r="AS119" s="14"/>
      <c r="AT119" s="14"/>
      <c r="AU119" s="14"/>
      <c r="AV119" s="14"/>
      <c r="AW119" s="14"/>
      <c r="AX119" s="14"/>
      <c r="AY119" s="14"/>
      <c r="AZ119" s="14"/>
      <c r="BA119" s="14"/>
      <c r="BB119" s="14"/>
      <c r="BC119" s="14"/>
      <c r="BD119" s="14"/>
      <c r="BE119" s="14"/>
      <c r="BF119" s="14"/>
      <c r="BG119" s="14"/>
      <c r="BH119" s="14"/>
      <c r="BI119" s="14"/>
      <c r="BJ119" s="14"/>
      <c r="BK119" s="14"/>
      <c r="BL119" s="14"/>
      <c r="BM119" s="14"/>
      <c r="BN119" s="14"/>
      <c r="BO119" s="14"/>
      <c r="BP119" s="14"/>
      <c r="BQ119" s="14"/>
      <c r="BR119" s="14"/>
      <c r="BS119" s="14"/>
      <c r="BT119" s="14"/>
      <c r="BU119" s="14"/>
      <c r="BV119" s="14"/>
      <c r="BW119" s="14"/>
      <c r="BX119" s="14"/>
      <c r="BY119" s="14"/>
      <c r="BZ119" s="14"/>
      <c r="CA119" s="14"/>
      <c r="CB119" s="14"/>
      <c r="CC119" s="14"/>
      <c r="CD119" s="14"/>
      <c r="CE119" s="14"/>
      <c r="CF119" s="14"/>
      <c r="CG119" s="14"/>
      <c r="CH119" s="14"/>
      <c r="CI119" s="14"/>
      <c r="CJ119" s="14"/>
      <c r="CK119" s="14"/>
      <c r="CL119" s="14"/>
      <c r="CM119" s="14"/>
      <c r="CN119" s="14"/>
      <c r="CO119" s="14"/>
      <c r="CP119" s="14"/>
      <c r="CQ119" s="14"/>
      <c r="CR119" s="14"/>
      <c r="CS119" s="14"/>
      <c r="CT119" s="14"/>
      <c r="CU119" s="14"/>
      <c r="CV119" s="14"/>
      <c r="CW119" s="14"/>
      <c r="CX119" s="14"/>
      <c r="CY119" s="14"/>
      <c r="CZ119" s="14"/>
      <c r="DA119" s="14"/>
      <c r="DB119" s="14"/>
      <c r="DC119" s="14"/>
      <c r="DD119" s="14"/>
      <c r="DE119" s="14"/>
      <c r="DF119" s="14"/>
      <c r="DG119" s="14"/>
      <c r="DH119" s="14"/>
      <c r="DI119" s="14"/>
      <c r="DJ119" s="14"/>
      <c r="DK119" s="14"/>
      <c r="DL119" s="14"/>
      <c r="DM119" s="14"/>
      <c r="DN119" s="14"/>
      <c r="DO119" s="14"/>
      <c r="DP119" s="14"/>
      <c r="DQ119" s="14"/>
      <c r="DR119" s="14"/>
      <c r="DS119" s="14"/>
      <c r="DT119" s="14"/>
      <c r="DU119" s="14"/>
      <c r="DV119" s="14"/>
      <c r="DW119" s="14"/>
      <c r="DX119" s="14"/>
      <c r="DY119" s="14"/>
      <c r="DZ119" s="14"/>
      <c r="EA119" s="14"/>
      <c r="EB119" s="14"/>
      <c r="EC119" s="14"/>
      <c r="ED119" s="14"/>
      <c r="EE119" s="14"/>
      <c r="EF119" s="14"/>
      <c r="EG119" s="14"/>
      <c r="EH119" s="14"/>
      <c r="EI119" s="14"/>
      <c r="EJ119" s="14"/>
      <c r="EK119" s="14"/>
      <c r="EL119" s="14"/>
      <c r="EM119" s="14"/>
      <c r="EN119" s="14"/>
      <c r="EO119" s="14"/>
      <c r="EP119" s="14"/>
      <c r="EQ119" s="14"/>
      <c r="ER119" s="14"/>
      <c r="ES119" s="14"/>
      <c r="ET119" s="14"/>
      <c r="EU119" s="14"/>
      <c r="EV119" s="14"/>
      <c r="EW119" s="14"/>
    </row>
    <row r="120" spans="1:153" s="6" customFormat="1" ht="7.5" customHeight="1" outlineLevel="1" thickBot="1" x14ac:dyDescent="0.25">
      <c r="B120" s="127"/>
      <c r="E120" s="8"/>
      <c r="F120" s="12"/>
      <c r="G120" s="8"/>
      <c r="I120" s="8"/>
      <c r="K120" s="13"/>
      <c r="L120" s="13"/>
      <c r="M120" s="13"/>
      <c r="N120" s="13"/>
      <c r="O120" s="126"/>
      <c r="P120" s="126"/>
      <c r="Q120" s="126"/>
      <c r="R120" s="126"/>
      <c r="S120" s="5"/>
      <c r="T120" s="125"/>
      <c r="U120" s="13"/>
      <c r="V120" s="13"/>
      <c r="W120" s="14"/>
      <c r="X120" s="14"/>
      <c r="Y120" s="14"/>
      <c r="Z120" s="13"/>
      <c r="AA120" s="13"/>
      <c r="AB120" s="13"/>
      <c r="AC120" s="13"/>
      <c r="AD120" s="13"/>
      <c r="AE120" s="13"/>
      <c r="AF120" s="13"/>
      <c r="AG120" s="13"/>
      <c r="AH120" s="13"/>
      <c r="AI120" s="13"/>
      <c r="AJ120" s="13"/>
      <c r="AK120" s="13"/>
      <c r="AL120" s="13"/>
      <c r="AM120" s="13"/>
      <c r="AN120" s="13"/>
      <c r="AO120" s="13"/>
      <c r="AP120" s="13"/>
      <c r="AQ120" s="13"/>
      <c r="AR120" s="13"/>
      <c r="AS120" s="13"/>
      <c r="AT120" s="13"/>
      <c r="AU120" s="13"/>
      <c r="AV120" s="13"/>
      <c r="AW120" s="13"/>
      <c r="AX120" s="13"/>
      <c r="AY120" s="13"/>
      <c r="AZ120" s="13"/>
      <c r="BA120" s="13"/>
      <c r="BB120" s="13"/>
      <c r="BC120" s="13"/>
      <c r="BD120" s="13"/>
      <c r="BE120" s="13"/>
      <c r="BF120" s="13"/>
      <c r="BG120" s="13"/>
      <c r="BH120" s="13"/>
      <c r="BI120" s="13"/>
      <c r="BJ120" s="13"/>
      <c r="BK120" s="13"/>
      <c r="BL120" s="13"/>
      <c r="BM120" s="13"/>
      <c r="BN120" s="13"/>
      <c r="BO120" s="13"/>
      <c r="BP120" s="13"/>
      <c r="BQ120" s="13"/>
      <c r="BR120" s="13"/>
      <c r="BS120" s="13"/>
      <c r="BT120" s="13"/>
      <c r="BU120" s="13"/>
      <c r="BV120" s="13"/>
      <c r="BW120" s="13"/>
      <c r="BX120" s="13"/>
      <c r="BY120" s="13"/>
      <c r="BZ120" s="13"/>
      <c r="CA120" s="13"/>
      <c r="CB120" s="13"/>
      <c r="CC120" s="13"/>
      <c r="CD120" s="13"/>
      <c r="CE120" s="13"/>
      <c r="CF120" s="13"/>
      <c r="CG120" s="13"/>
      <c r="CH120" s="13"/>
      <c r="CI120" s="13"/>
      <c r="CJ120" s="13"/>
      <c r="CK120" s="13"/>
      <c r="CL120" s="13"/>
      <c r="CM120" s="13"/>
      <c r="CN120" s="13"/>
      <c r="CO120" s="13"/>
      <c r="CP120" s="13"/>
      <c r="CQ120" s="13"/>
      <c r="CR120" s="13"/>
      <c r="CS120" s="13"/>
      <c r="CT120" s="13"/>
      <c r="CU120" s="13"/>
      <c r="CV120" s="13"/>
      <c r="CW120" s="13"/>
      <c r="CX120" s="13"/>
      <c r="CY120" s="13"/>
      <c r="CZ120" s="13"/>
      <c r="DA120" s="13"/>
      <c r="DB120" s="13"/>
      <c r="DC120" s="13"/>
      <c r="DD120" s="13"/>
      <c r="DE120" s="13"/>
      <c r="DF120" s="13"/>
      <c r="DG120" s="13"/>
      <c r="DH120" s="13"/>
      <c r="DI120" s="13"/>
      <c r="DJ120" s="13"/>
      <c r="DK120" s="13"/>
      <c r="DL120" s="13"/>
      <c r="DM120" s="13"/>
      <c r="DN120" s="13"/>
      <c r="DO120" s="13"/>
      <c r="DP120" s="13"/>
      <c r="DQ120" s="13"/>
      <c r="DR120" s="13"/>
      <c r="DS120" s="13"/>
      <c r="DT120" s="13"/>
      <c r="DU120" s="13"/>
      <c r="DV120" s="13"/>
      <c r="DW120" s="13"/>
      <c r="DX120" s="13"/>
      <c r="DY120" s="13"/>
      <c r="DZ120" s="13"/>
      <c r="EA120" s="13"/>
      <c r="EB120" s="13"/>
      <c r="EC120" s="13"/>
      <c r="ED120" s="13"/>
      <c r="EE120" s="13"/>
      <c r="EF120" s="13"/>
      <c r="EG120" s="13"/>
      <c r="EH120" s="13"/>
      <c r="EI120" s="13"/>
      <c r="EJ120" s="13"/>
      <c r="EK120" s="13"/>
      <c r="EL120" s="13"/>
      <c r="EM120" s="13"/>
      <c r="EN120" s="13"/>
      <c r="EO120" s="13"/>
      <c r="EP120" s="13"/>
      <c r="EQ120" s="13"/>
      <c r="ER120" s="13"/>
      <c r="ES120" s="13"/>
      <c r="ET120" s="13"/>
      <c r="EU120" s="13"/>
      <c r="EV120" s="13"/>
      <c r="EW120" s="13"/>
    </row>
    <row r="121" spans="1:153" s="10" customFormat="1" ht="65.099999999999994" customHeight="1" outlineLevel="1" thickBot="1" x14ac:dyDescent="0.25">
      <c r="B121" s="124" t="s">
        <v>14</v>
      </c>
      <c r="C121" s="123" t="s">
        <v>15</v>
      </c>
      <c r="D121" s="122" t="s">
        <v>150</v>
      </c>
      <c r="E121" s="121" t="s">
        <v>149</v>
      </c>
      <c r="F121" s="121" t="s">
        <v>148</v>
      </c>
      <c r="G121" s="120" t="s">
        <v>147</v>
      </c>
      <c r="H121" s="119" t="s">
        <v>16</v>
      </c>
      <c r="I121" s="118" t="s">
        <v>17</v>
      </c>
      <c r="J121" s="117" t="s">
        <v>146</v>
      </c>
      <c r="K121" s="104"/>
      <c r="L121" s="116" t="s">
        <v>145</v>
      </c>
      <c r="M121" s="115" t="s">
        <v>144</v>
      </c>
      <c r="N121" s="115" t="s">
        <v>143</v>
      </c>
      <c r="O121" s="114" t="s">
        <v>142</v>
      </c>
      <c r="P121" s="114" t="s">
        <v>141</v>
      </c>
      <c r="Q121" s="113" t="s">
        <v>140</v>
      </c>
      <c r="R121" s="112" t="s">
        <v>139</v>
      </c>
      <c r="S121" s="111" t="s">
        <v>138</v>
      </c>
      <c r="T121" s="104"/>
      <c r="U121" s="102"/>
      <c r="V121" s="102"/>
      <c r="W121" s="102"/>
      <c r="X121" s="110" t="s">
        <v>14</v>
      </c>
      <c r="Y121" s="109" t="s">
        <v>15</v>
      </c>
      <c r="Z121" s="623" t="s">
        <v>137</v>
      </c>
      <c r="AA121" s="624"/>
      <c r="AB121" s="624"/>
      <c r="AC121" s="624"/>
      <c r="AD121" s="624"/>
      <c r="AE121" s="625"/>
      <c r="AF121" s="108" t="s">
        <v>136</v>
      </c>
      <c r="AG121" s="623" t="s">
        <v>135</v>
      </c>
      <c r="AH121" s="624"/>
      <c r="AI121" s="624"/>
      <c r="AJ121" s="624"/>
      <c r="AK121" s="624"/>
      <c r="AL121" s="625"/>
      <c r="AM121" s="107" t="s">
        <v>134</v>
      </c>
      <c r="AN121" s="106" t="s">
        <v>133</v>
      </c>
      <c r="AO121" s="14"/>
      <c r="AP121" s="14"/>
      <c r="AQ121" s="14"/>
      <c r="AR121" s="14"/>
      <c r="AS121" s="105"/>
      <c r="AT121" s="14"/>
      <c r="AU121" s="14"/>
      <c r="AV121" s="14"/>
      <c r="AW121" s="14"/>
      <c r="AX121" s="14"/>
      <c r="AY121" s="14"/>
      <c r="AZ121" s="105"/>
      <c r="BA121" s="14"/>
      <c r="BB121" s="14"/>
      <c r="BC121" s="14"/>
      <c r="BD121" s="14"/>
      <c r="BE121" s="14"/>
      <c r="BF121" s="14"/>
      <c r="BG121" s="14"/>
      <c r="BH121" s="105"/>
      <c r="BI121" s="14"/>
      <c r="BJ121" s="14"/>
      <c r="BK121" s="14"/>
      <c r="BL121" s="14"/>
      <c r="BM121" s="14"/>
      <c r="BN121" s="14"/>
      <c r="BO121" s="14"/>
      <c r="BP121" s="102"/>
      <c r="BQ121" s="104"/>
      <c r="BR121" s="104"/>
      <c r="BS121" s="102"/>
      <c r="BT121" s="102"/>
      <c r="BU121" s="102"/>
      <c r="BV121" s="102"/>
      <c r="BW121" s="104"/>
      <c r="BX121" s="104"/>
      <c r="BY121" s="102"/>
      <c r="BZ121" s="102"/>
      <c r="CA121" s="102"/>
      <c r="CB121" s="102"/>
      <c r="CC121" s="103"/>
      <c r="CD121" s="102"/>
      <c r="CE121" s="102"/>
      <c r="CF121" s="102"/>
      <c r="CG121" s="14"/>
      <c r="CH121" s="14"/>
      <c r="CI121" s="14"/>
      <c r="CJ121" s="14"/>
      <c r="CK121" s="14"/>
      <c r="CL121" s="14"/>
      <c r="CM121" s="14"/>
      <c r="CN121" s="14"/>
      <c r="CO121" s="14"/>
      <c r="CP121" s="14"/>
      <c r="CQ121" s="14"/>
      <c r="CR121" s="14"/>
      <c r="CS121" s="14"/>
      <c r="CT121" s="14"/>
      <c r="CU121" s="14"/>
      <c r="CV121" s="14"/>
      <c r="CW121" s="14"/>
      <c r="CX121" s="14"/>
      <c r="CY121" s="14"/>
      <c r="CZ121" s="14"/>
      <c r="DA121" s="14"/>
      <c r="DB121" s="14"/>
      <c r="DC121" s="14"/>
      <c r="DD121" s="14"/>
      <c r="DE121" s="14"/>
      <c r="DF121" s="14"/>
      <c r="DG121" s="14"/>
      <c r="DH121" s="14"/>
      <c r="DI121" s="14"/>
      <c r="DJ121" s="14"/>
      <c r="DK121" s="14"/>
      <c r="DL121" s="14"/>
      <c r="DM121" s="14"/>
      <c r="DN121" s="14"/>
      <c r="DO121" s="14"/>
      <c r="DP121" s="14"/>
      <c r="DQ121" s="14"/>
      <c r="DR121" s="14"/>
      <c r="DS121" s="14"/>
      <c r="DT121" s="14"/>
      <c r="DU121" s="14"/>
      <c r="DV121" s="14"/>
      <c r="DW121" s="14"/>
      <c r="DX121" s="14"/>
      <c r="DY121" s="14"/>
      <c r="DZ121" s="14"/>
      <c r="EA121" s="14"/>
      <c r="EB121" s="14"/>
      <c r="EC121" s="14"/>
      <c r="ED121" s="14"/>
      <c r="EE121" s="14"/>
      <c r="EF121" s="14"/>
      <c r="EG121" s="14"/>
      <c r="EH121" s="14"/>
      <c r="EI121" s="14"/>
      <c r="EJ121" s="14"/>
      <c r="EK121" s="14"/>
      <c r="EL121" s="14"/>
      <c r="EM121" s="14"/>
      <c r="EN121" s="14"/>
      <c r="EO121" s="14"/>
      <c r="EP121" s="14"/>
      <c r="EQ121" s="14"/>
      <c r="ER121" s="14"/>
      <c r="ES121" s="14"/>
      <c r="ET121" s="14"/>
      <c r="EU121" s="14"/>
      <c r="EV121" s="14"/>
      <c r="EW121" s="14"/>
    </row>
    <row r="122" spans="1:153" s="10" customFormat="1" ht="12.75" customHeight="1" outlineLevel="1" x14ac:dyDescent="0.2">
      <c r="A122" s="101"/>
      <c r="B122" s="100"/>
      <c r="C122" s="99"/>
      <c r="D122" s="98"/>
      <c r="E122" s="96"/>
      <c r="F122" s="97"/>
      <c r="G122" s="96">
        <f t="shared" ref="G122:G132" si="163">ROUND(E122*F122,2)</f>
        <v>0</v>
      </c>
      <c r="H122" s="95"/>
      <c r="I122" s="94"/>
      <c r="J122" s="93" t="str">
        <f t="shared" ref="J122:J132" si="164">IF(OR(G122="",G122=0),"",
IF(F122&gt;100%,"Fehler",
ROUND(1664/39.8*IF(E122&lt;39.8,E122*F122,G122)/365*
IF(OR(AND(DATEDIF(H122,I122,"M")=11,AF122=366),AND(W122=1,AF122=366)),365,AF122),2)))</f>
        <v/>
      </c>
      <c r="K122" s="53" t="str">
        <f t="shared" ref="K122:K132" si="165">IF(AND(H122="",I122=""),"",IF(OR(H122&lt;$E$17,H122&gt;$F$17,I122&lt;H122,I122&lt;$E$17,I122&gt;$F$17),"!!!",""))</f>
        <v/>
      </c>
      <c r="L122" s="92"/>
      <c r="M122" s="91"/>
      <c r="N122" s="91">
        <f t="shared" ref="N122:N132" si="166">L122*12+M122</f>
        <v>0</v>
      </c>
      <c r="O122" s="90" t="str">
        <f>IF(OR(D122="",D122="Honorar"),"",IF(VLOOKUP(D122,Durchschnittssätze!$A$5:$Q$48,5,FALSE)&lt;0,"entfällt für",IF(N122=0,"",ROUND((VLOOKUP(D122,Durchschnittssätze!$A$5:$Q$48,5,FALSE)/39.8*E122),2))))</f>
        <v/>
      </c>
      <c r="P122" s="90" t="str">
        <f>IF(OR(D122="",D122="Honorar"),"",IF(VLOOKUP(D122,Durchschnittssätze!$A$5:$Q$48,9,FALSE)&lt;0,"Beamte",IF(N122=0,"",ROUND((VLOOKUP(D122,Durchschnittssätze!$A$5:$Q$48,9,FALSE)/39.8*E122),2))))</f>
        <v/>
      </c>
      <c r="Q122" s="89" t="str">
        <f>IF(D122="Honorar",N122,IF(P122="Beamte",VLOOKUP(D122,Durchschnittssätze!$A$5:$Q$48,17,FALSE),IF(N122&lt;O122,"keine",ROUND(IF(AND(N122&gt;=O122,N122&lt;P122),VLOOKUP(D122,Durchschnittssätze!$A$5:$Q$48,13,FALSE),VLOOKUP(D122,Durchschnittssätze!$A$5:$Q$48,17,FALSE)),2))))</f>
        <v>keine</v>
      </c>
      <c r="R122" s="88" t="str">
        <f t="shared" ref="R122:R132" si="167">IF(D122="Honorar","",IF(P122="Beamte",D122,IF(N122&lt;O122,"Förderung",IF(AND(N122&gt;O122,N122&lt;P122),"Std.Satz 1","Std.Satz 2"))))</f>
        <v>Förderung</v>
      </c>
      <c r="S122" s="87">
        <f t="shared" ref="S122:S132" si="168">IF(OR(P122="Beamte",D122="Honorar"),ROUND(Q122*J122,2),IF(OR(N122&lt;O122,N122=0,G122=0),0,ROUND(Q122*J122,2)))</f>
        <v>0</v>
      </c>
      <c r="T122" s="17"/>
      <c r="U122" s="21"/>
      <c r="V122" s="18"/>
      <c r="W122" s="46">
        <f t="shared" ref="W122:W132" si="169">YEAR(I122)-YEAR(H122)+1</f>
        <v>1</v>
      </c>
      <c r="X122" s="45">
        <f t="shared" ref="X122:X132" si="170">B122</f>
        <v>0</v>
      </c>
      <c r="Y122" s="44">
        <f t="shared" ref="Y122:Y132" si="171">C122</f>
        <v>0</v>
      </c>
      <c r="Z122" s="43">
        <f t="shared" ref="Z122:Z132" si="172">IF(YEAR(H122)=$Z$9,$Z$9,"")</f>
        <v>1900</v>
      </c>
      <c r="AA122" s="42" t="str">
        <f t="shared" ref="AA122:AA132" si="173">IF(AND(Z122&lt;&gt;"",$W122&gt;1),Z122+1,IF(YEAR(H122)=$AA$9,$AA$9,""))</f>
        <v/>
      </c>
      <c r="AB122" s="41" t="str">
        <f t="shared" ref="AB122:AB132" si="174">IF(AND(OR(AA122&lt;&gt;"",YEAR(H122)=$AB$9),COUNT(Z122:AA122)&lt;W122),$AB$9,"")</f>
        <v/>
      </c>
      <c r="AC122" s="40" t="str">
        <f t="shared" ref="AC122:AC132" si="175">IF(AND(OR(AB122&lt;&gt;"",YEAR(H122)=$AC$9),COUNT(Z122:AB122)&lt;W122),$AC$9,"")</f>
        <v/>
      </c>
      <c r="AD122" s="39" t="str">
        <f t="shared" ref="AD122:AD132" si="176">IF(AND(OR(AC122&lt;&gt;"",YEAR(H122)=$AD$9),COUNT(Z122:AC122)&lt;W122),$AD$9,"")</f>
        <v/>
      </c>
      <c r="AE122" s="38" t="str">
        <f t="shared" ref="AE122:AE132" si="177">IF(AND(OR(AC122&lt;&gt;"",YEAR(H122)=$AD$9),COUNT(Z122:AD122)&lt;W122),$AE$9,"")</f>
        <v/>
      </c>
      <c r="AF122" s="37">
        <f t="shared" ref="AF122:AF132" si="178">SUM(AG122:AL122)</f>
        <v>1</v>
      </c>
      <c r="AG122" s="86">
        <f t="shared" ref="AG122:AG132" si="179">IF(Z122="","",MIN(365,
IF(YEAR(H122)=YEAR(I122),DATEDIF(H122,I122,"D")+1,
DATEDIF(H122,VLOOKUP(YEAR(H122),$AM$11:$AN$20,2,FALSE),"D")+1)))</f>
        <v>1</v>
      </c>
      <c r="AH122" s="85" t="str">
        <f t="shared" ref="AH122:AH132" si="180">IF(AA122="","",MIN(365,
IF(AND(YEAR($H122)=YEAR($I122),AA122=YEAR($H122)),DATEDIF($H122,$I122,"D")+1,
IF(AB122&lt;&gt;"",DATEDIF(MAX(VLOOKUP(AA122,$AM$11:$AP$20,3,FALSE),$H122),VLOOKUP(AA122,$AM$11:$AP$20,2,FALSE),"D")+1,
VLOOKUP(AA122,$AM$11:$AP$20,4,FALSE)-DATEDIF($I122,VLOOKUP(YEAR($I122),$AM$11:$AN$20,2,FALSE),"D")))))</f>
        <v/>
      </c>
      <c r="AI122" s="84" t="str">
        <f t="shared" ref="AI122:AI132" si="181">IF(AB122="","",MIN(365,
IF(AND(YEAR($H122)=YEAR($I122),AB122=YEAR($H122)),DATEDIF($H122,$I122,"D")+1,
IF(AC122&lt;&gt;"",DATEDIF(MAX(VLOOKUP(AB122,$AM$11:$AP$20,3,FALSE),$H122),VLOOKUP(AB122,$AM$11:$AP$20,2,FALSE),"D")+1,
VLOOKUP(AB122,$AM$11:$AP$20,4,FALSE)-DATEDIF($I122,VLOOKUP(YEAR($I122),$AM$11:$AN$20,2,FALSE),"D")))))</f>
        <v/>
      </c>
      <c r="AJ122" s="83" t="str">
        <f t="shared" ref="AJ122:AJ132" si="182">IF(AC122="","",MIN(365,
IF(AND(YEAR($H122)=YEAR($I122),AC122=YEAR($H122)),DATEDIF($H122,$I122,"D")+1,
IF(AD122&lt;&gt;"",DATEDIF(MAX(VLOOKUP(AC122,$AM$11:$AP$20,3,FALSE),$H122),VLOOKUP(AC122,$AM$11:$AP$20,2,FALSE),"D")+1,
VLOOKUP(AC122,$AM$11:$AP$20,4,FALSE)-DATEDIF($I122,VLOOKUP(YEAR($I122),$AM$11:$AN$20,2,FALSE),"D")))))</f>
        <v/>
      </c>
      <c r="AK122" s="82" t="str">
        <f t="shared" ref="AK122:AK132" si="183">IF(AD122="","",MIN(365,
IF(AND(YEAR($H122)=YEAR($I122),AD122=YEAR($H122)),DATEDIF($H122,$I122,"D")+1,
IF(AE122&lt;&gt;"",DATEDIF(MAX(VLOOKUP(AD122,$AM$11:$AP$20,3,FALSE),$H122),VLOOKUP(AD122,$AM$11:$AP$20,2,FALSE),"D")+1,
VLOOKUP(AD122,$AM$11:$AP$20,4,FALSE)-DATEDIF($I122,VLOOKUP(YEAR($I122),$AM$11:$AN$20,2,FALSE),"D")))))</f>
        <v/>
      </c>
      <c r="AL122" s="81" t="str">
        <f t="shared" ref="AL122:AL132" si="184">IF(AE122="","",MIN(365,
IF(AND(YEAR($H122)=YEAR($I122),AE122=YEAR($H122)),DATEDIF($H122,$I122,"D")+1,
VLOOKUP(AE122,$AM$11:$AP$20,4,FALSE)-DATEDIF($I122,VLOOKUP(YEAR($I122),$AM$11:$AN$20,2,FALSE),"D"))))</f>
        <v/>
      </c>
      <c r="AM122" s="30">
        <f t="shared" ref="AM122:AM132" si="185">IF(AND(D122&lt;&gt;$D$17,D122&lt;&gt;"",D122&lt;&gt;"Honorar"),1,0)</f>
        <v>0</v>
      </c>
      <c r="AN122" s="29" t="str">
        <f t="shared" ref="AN122:AN132" si="186">IF(D122="Honorar",S122,"")</f>
        <v/>
      </c>
      <c r="AO122" s="2"/>
      <c r="AP122" s="63"/>
      <c r="AQ122" s="63"/>
      <c r="AR122" s="62"/>
      <c r="AS122" s="14"/>
      <c r="AT122" s="18"/>
      <c r="AU122" s="18"/>
      <c r="AV122" s="18"/>
      <c r="AW122" s="18"/>
      <c r="AX122" s="18"/>
      <c r="AY122" s="18"/>
      <c r="AZ122" s="14"/>
      <c r="BA122" s="18"/>
      <c r="BB122" s="18"/>
      <c r="BC122" s="18"/>
      <c r="BD122" s="18"/>
      <c r="BE122" s="18"/>
      <c r="BF122" s="18"/>
      <c r="BG122" s="14"/>
      <c r="BH122" s="14"/>
      <c r="BI122" s="18"/>
      <c r="BJ122" s="18"/>
      <c r="BK122" s="18"/>
      <c r="BL122" s="18"/>
      <c r="BM122" s="18"/>
      <c r="BN122" s="18"/>
      <c r="BO122" s="14"/>
      <c r="BP122" s="15"/>
      <c r="BQ122" s="17"/>
      <c r="BR122" s="17"/>
      <c r="BS122" s="17"/>
      <c r="BT122" s="17"/>
      <c r="BU122" s="17"/>
      <c r="BV122" s="17"/>
      <c r="BW122" s="17"/>
      <c r="BX122" s="17"/>
      <c r="BY122" s="17"/>
      <c r="BZ122" s="17"/>
      <c r="CA122" s="17"/>
      <c r="CB122" s="17"/>
      <c r="CC122" s="17"/>
      <c r="CD122" s="17"/>
      <c r="CE122" s="17"/>
      <c r="CF122" s="17"/>
      <c r="CG122" s="17"/>
      <c r="CH122" s="16"/>
      <c r="CI122" s="14"/>
      <c r="CJ122" s="15"/>
      <c r="CK122" s="14"/>
      <c r="CL122" s="14"/>
      <c r="CM122" s="14"/>
      <c r="CN122" s="14"/>
      <c r="CO122" s="14"/>
      <c r="CP122" s="14"/>
      <c r="CQ122" s="14"/>
      <c r="CR122" s="14"/>
      <c r="CS122" s="14"/>
      <c r="CT122" s="14"/>
      <c r="CU122" s="14"/>
      <c r="CV122" s="14"/>
      <c r="CW122" s="14"/>
      <c r="CX122" s="14"/>
      <c r="CY122" s="14"/>
      <c r="CZ122" s="14"/>
      <c r="DA122" s="14"/>
      <c r="DB122" s="14"/>
      <c r="DC122" s="14"/>
      <c r="DD122" s="14"/>
      <c r="DE122" s="14"/>
      <c r="DF122" s="14"/>
      <c r="DG122" s="14"/>
      <c r="DH122" s="14"/>
      <c r="DI122" s="14"/>
      <c r="DJ122" s="14"/>
      <c r="DK122" s="14"/>
      <c r="DL122" s="14"/>
      <c r="DM122" s="14"/>
      <c r="DN122" s="14"/>
      <c r="DO122" s="14"/>
      <c r="DP122" s="14"/>
      <c r="DQ122" s="14"/>
      <c r="DR122" s="14"/>
      <c r="DS122" s="14"/>
      <c r="DT122" s="14"/>
      <c r="DU122" s="14"/>
      <c r="DV122" s="14"/>
      <c r="DW122" s="14"/>
      <c r="DX122" s="14"/>
      <c r="DY122" s="14"/>
      <c r="DZ122" s="14"/>
      <c r="EA122" s="14"/>
      <c r="EB122" s="14"/>
      <c r="EC122" s="14"/>
      <c r="ED122" s="14"/>
      <c r="EE122" s="14"/>
      <c r="EF122" s="14"/>
      <c r="EG122" s="14"/>
      <c r="EH122" s="14"/>
      <c r="EI122" s="14"/>
      <c r="EJ122" s="14"/>
      <c r="EK122" s="14"/>
      <c r="EL122" s="14"/>
      <c r="EM122" s="14"/>
      <c r="EN122" s="14"/>
      <c r="EO122" s="14"/>
      <c r="EP122" s="14"/>
      <c r="EQ122" s="14"/>
      <c r="ER122" s="14"/>
      <c r="ES122" s="14"/>
      <c r="ET122" s="14"/>
      <c r="EU122" s="14"/>
      <c r="EV122" s="14"/>
      <c r="EW122" s="14"/>
    </row>
    <row r="123" spans="1:153" s="6" customFormat="1" ht="12.75" customHeight="1" outlineLevel="1" x14ac:dyDescent="0.2">
      <c r="A123" s="28"/>
      <c r="B123" s="79"/>
      <c r="C123" s="80"/>
      <c r="D123" s="77"/>
      <c r="E123" s="75"/>
      <c r="F123" s="76"/>
      <c r="G123" s="75">
        <f t="shared" si="163"/>
        <v>0</v>
      </c>
      <c r="H123" s="74"/>
      <c r="I123" s="73"/>
      <c r="J123" s="72" t="str">
        <f t="shared" si="164"/>
        <v/>
      </c>
      <c r="K123" s="53" t="str">
        <f t="shared" si="165"/>
        <v/>
      </c>
      <c r="L123" s="71"/>
      <c r="M123" s="70"/>
      <c r="N123" s="70">
        <f t="shared" si="166"/>
        <v>0</v>
      </c>
      <c r="O123" s="69" t="str">
        <f>IF(OR(D123="",D123="Honorar"),"",IF(VLOOKUP(D123,Durchschnittssätze!$A$5:$Q$48,5,FALSE)&lt;0,"entfällt für",IF(N123=0,"",ROUND((VLOOKUP(D123,Durchschnittssätze!$A$5:$Q$48,5,FALSE)/39.8*E123),2))))</f>
        <v/>
      </c>
      <c r="P123" s="69" t="str">
        <f>IF(OR(D123="",D123="Honorar"),"",IF(VLOOKUP(D123,Durchschnittssätze!$A$5:$Q$48,9,FALSE)&lt;0,"Beamte",IF(N123=0,"",ROUND((VLOOKUP(D123,Durchschnittssätze!$A$5:$Q$48,9,FALSE)/39.8*E123),2))))</f>
        <v/>
      </c>
      <c r="Q123" s="68" t="str">
        <f>IF(D123="Honorar",N123,IF(P123="Beamte",VLOOKUP(D123,Durchschnittssätze!$A$5:$Q$48,17,FALSE),IF(N123&lt;O123,"keine",ROUND(IF(AND(N123&gt;=O123,N123&lt;P123),VLOOKUP(D123,Durchschnittssätze!$A$5:$Q$48,13,FALSE),VLOOKUP(D123,Durchschnittssätze!$A$5:$Q$48,17,FALSE)),2))))</f>
        <v>keine</v>
      </c>
      <c r="R123" s="67" t="str">
        <f t="shared" si="167"/>
        <v>Förderung</v>
      </c>
      <c r="S123" s="66">
        <f t="shared" si="168"/>
        <v>0</v>
      </c>
      <c r="T123" s="17"/>
      <c r="U123" s="21"/>
      <c r="V123" s="18"/>
      <c r="W123" s="46">
        <f t="shared" si="169"/>
        <v>1</v>
      </c>
      <c r="X123" s="45">
        <f t="shared" si="170"/>
        <v>0</v>
      </c>
      <c r="Y123" s="44">
        <f t="shared" si="171"/>
        <v>0</v>
      </c>
      <c r="Z123" s="43">
        <f t="shared" si="172"/>
        <v>1900</v>
      </c>
      <c r="AA123" s="42" t="str">
        <f t="shared" si="173"/>
        <v/>
      </c>
      <c r="AB123" s="41" t="str">
        <f t="shared" si="174"/>
        <v/>
      </c>
      <c r="AC123" s="40" t="str">
        <f t="shared" si="175"/>
        <v/>
      </c>
      <c r="AD123" s="39" t="str">
        <f t="shared" si="176"/>
        <v/>
      </c>
      <c r="AE123" s="38" t="str">
        <f t="shared" si="177"/>
        <v/>
      </c>
      <c r="AF123" s="37">
        <f t="shared" si="178"/>
        <v>1</v>
      </c>
      <c r="AG123" s="43">
        <f t="shared" si="179"/>
        <v>1</v>
      </c>
      <c r="AH123" s="42" t="str">
        <f t="shared" si="180"/>
        <v/>
      </c>
      <c r="AI123" s="41" t="str">
        <f t="shared" si="181"/>
        <v/>
      </c>
      <c r="AJ123" s="40" t="str">
        <f t="shared" si="182"/>
        <v/>
      </c>
      <c r="AK123" s="65" t="str">
        <f t="shared" si="183"/>
        <v/>
      </c>
      <c r="AL123" s="64" t="str">
        <f t="shared" si="184"/>
        <v/>
      </c>
      <c r="AM123" s="30">
        <f t="shared" si="185"/>
        <v>0</v>
      </c>
      <c r="AN123" s="29" t="str">
        <f t="shared" si="186"/>
        <v/>
      </c>
      <c r="AO123" s="2"/>
      <c r="AP123" s="63"/>
      <c r="AQ123" s="63"/>
      <c r="AR123" s="62"/>
      <c r="AS123" s="14"/>
      <c r="AT123" s="18"/>
      <c r="AU123" s="18"/>
      <c r="AV123" s="18"/>
      <c r="AW123" s="18"/>
      <c r="AX123" s="18"/>
      <c r="AY123" s="18"/>
      <c r="AZ123" s="14"/>
      <c r="BA123" s="18"/>
      <c r="BB123" s="18"/>
      <c r="BC123" s="18"/>
      <c r="BD123" s="18"/>
      <c r="BE123" s="18"/>
      <c r="BF123" s="18"/>
      <c r="BG123" s="14"/>
      <c r="BH123" s="14"/>
      <c r="BI123" s="18"/>
      <c r="BJ123" s="18"/>
      <c r="BK123" s="18"/>
      <c r="BL123" s="18"/>
      <c r="BM123" s="18"/>
      <c r="BN123" s="18"/>
      <c r="BO123" s="13"/>
      <c r="BP123" s="15"/>
      <c r="BQ123" s="17"/>
      <c r="BR123" s="17"/>
      <c r="BS123" s="17"/>
      <c r="BT123" s="17"/>
      <c r="BU123" s="17"/>
      <c r="BV123" s="17"/>
      <c r="BW123" s="17"/>
      <c r="BX123" s="17"/>
      <c r="BY123" s="17"/>
      <c r="BZ123" s="17"/>
      <c r="CA123" s="17"/>
      <c r="CB123" s="17"/>
      <c r="CC123" s="17"/>
      <c r="CD123" s="17"/>
      <c r="CE123" s="17"/>
      <c r="CF123" s="17"/>
      <c r="CG123" s="17"/>
      <c r="CH123" s="16"/>
      <c r="CI123" s="14"/>
      <c r="CJ123" s="15"/>
      <c r="CK123" s="14"/>
      <c r="CL123" s="14"/>
      <c r="CM123" s="13"/>
      <c r="CN123" s="13"/>
      <c r="CO123" s="13"/>
      <c r="CP123" s="13"/>
      <c r="CQ123" s="13"/>
      <c r="CR123" s="13"/>
      <c r="CS123" s="13"/>
      <c r="CT123" s="13"/>
      <c r="CU123" s="13"/>
      <c r="CV123" s="13"/>
      <c r="CW123" s="13"/>
      <c r="CX123" s="13"/>
      <c r="CY123" s="13"/>
      <c r="CZ123" s="13"/>
      <c r="DA123" s="13"/>
      <c r="DB123" s="13"/>
      <c r="DC123" s="13"/>
      <c r="DD123" s="13"/>
      <c r="DE123" s="13"/>
      <c r="DF123" s="13"/>
      <c r="DG123" s="13"/>
      <c r="DH123" s="13"/>
      <c r="DI123" s="13"/>
      <c r="DJ123" s="13"/>
      <c r="DK123" s="13"/>
      <c r="DL123" s="13"/>
      <c r="DM123" s="13"/>
      <c r="DN123" s="13"/>
      <c r="DO123" s="13"/>
      <c r="DP123" s="13"/>
      <c r="DQ123" s="13"/>
      <c r="DR123" s="13"/>
      <c r="DS123" s="13"/>
      <c r="DT123" s="13"/>
      <c r="DU123" s="13"/>
      <c r="DV123" s="13"/>
      <c r="DW123" s="13"/>
      <c r="DX123" s="13"/>
      <c r="DY123" s="13"/>
      <c r="DZ123" s="13"/>
      <c r="EA123" s="13"/>
      <c r="EB123" s="13"/>
      <c r="EC123" s="13"/>
      <c r="ED123" s="13"/>
      <c r="EE123" s="13"/>
      <c r="EF123" s="13"/>
      <c r="EG123" s="13"/>
      <c r="EH123" s="13"/>
      <c r="EI123" s="13"/>
      <c r="EJ123" s="13"/>
      <c r="EK123" s="13"/>
      <c r="EL123" s="13"/>
      <c r="EM123" s="13"/>
      <c r="EN123" s="13"/>
      <c r="EO123" s="13"/>
      <c r="EP123" s="13"/>
      <c r="EQ123" s="13"/>
      <c r="ER123" s="13"/>
      <c r="ES123" s="13"/>
      <c r="ET123" s="13"/>
      <c r="EU123" s="13"/>
      <c r="EV123" s="13"/>
      <c r="EW123" s="13"/>
    </row>
    <row r="124" spans="1:153" s="6" customFormat="1" ht="12.75" customHeight="1" outlineLevel="1" x14ac:dyDescent="0.2">
      <c r="A124" s="28"/>
      <c r="B124" s="79"/>
      <c r="C124" s="80"/>
      <c r="D124" s="77"/>
      <c r="E124" s="75"/>
      <c r="F124" s="76"/>
      <c r="G124" s="75">
        <f t="shared" si="163"/>
        <v>0</v>
      </c>
      <c r="H124" s="74"/>
      <c r="I124" s="73"/>
      <c r="J124" s="72" t="str">
        <f t="shared" si="164"/>
        <v/>
      </c>
      <c r="K124" s="53" t="str">
        <f t="shared" si="165"/>
        <v/>
      </c>
      <c r="L124" s="71"/>
      <c r="M124" s="70"/>
      <c r="N124" s="70">
        <f t="shared" si="166"/>
        <v>0</v>
      </c>
      <c r="O124" s="69" t="str">
        <f>IF(OR(D124="",D124="Honorar"),"",IF(VLOOKUP(D124,Durchschnittssätze!$A$5:$Q$48,5,FALSE)&lt;0,"entfällt für",IF(N124=0,"",ROUND((VLOOKUP(D124,Durchschnittssätze!$A$5:$Q$48,5,FALSE)/39.8*E124),2))))</f>
        <v/>
      </c>
      <c r="P124" s="69" t="str">
        <f>IF(OR(D124="",D124="Honorar"),"",IF(VLOOKUP(D124,Durchschnittssätze!$A$5:$Q$48,9,FALSE)&lt;0,"Beamte",IF(N124=0,"",ROUND((VLOOKUP(D124,Durchschnittssätze!$A$5:$Q$48,9,FALSE)/39.8*E124),2))))</f>
        <v/>
      </c>
      <c r="Q124" s="68" t="str">
        <f>IF(D124="Honorar",N124,IF(P124="Beamte",VLOOKUP(D124,Durchschnittssätze!$A$5:$Q$48,17,FALSE),IF(N124&lt;O124,"keine",ROUND(IF(AND(N124&gt;=O124,N124&lt;P124),VLOOKUP(D124,Durchschnittssätze!$A$5:$Q$48,13,FALSE),VLOOKUP(D124,Durchschnittssätze!$A$5:$Q$48,17,FALSE)),2))))</f>
        <v>keine</v>
      </c>
      <c r="R124" s="67" t="str">
        <f t="shared" si="167"/>
        <v>Förderung</v>
      </c>
      <c r="S124" s="66">
        <f t="shared" si="168"/>
        <v>0</v>
      </c>
      <c r="T124" s="17"/>
      <c r="U124" s="21"/>
      <c r="V124" s="18"/>
      <c r="W124" s="46">
        <f t="shared" si="169"/>
        <v>1</v>
      </c>
      <c r="X124" s="45">
        <f t="shared" si="170"/>
        <v>0</v>
      </c>
      <c r="Y124" s="44">
        <f t="shared" si="171"/>
        <v>0</v>
      </c>
      <c r="Z124" s="43">
        <f t="shared" si="172"/>
        <v>1900</v>
      </c>
      <c r="AA124" s="42" t="str">
        <f t="shared" si="173"/>
        <v/>
      </c>
      <c r="AB124" s="41" t="str">
        <f t="shared" si="174"/>
        <v/>
      </c>
      <c r="AC124" s="40" t="str">
        <f t="shared" si="175"/>
        <v/>
      </c>
      <c r="AD124" s="39" t="str">
        <f t="shared" si="176"/>
        <v/>
      </c>
      <c r="AE124" s="38" t="str">
        <f t="shared" si="177"/>
        <v/>
      </c>
      <c r="AF124" s="37">
        <f t="shared" si="178"/>
        <v>1</v>
      </c>
      <c r="AG124" s="43">
        <f t="shared" si="179"/>
        <v>1</v>
      </c>
      <c r="AH124" s="42" t="str">
        <f t="shared" si="180"/>
        <v/>
      </c>
      <c r="AI124" s="41" t="str">
        <f t="shared" si="181"/>
        <v/>
      </c>
      <c r="AJ124" s="40" t="str">
        <f t="shared" si="182"/>
        <v/>
      </c>
      <c r="AK124" s="65" t="str">
        <f t="shared" si="183"/>
        <v/>
      </c>
      <c r="AL124" s="64" t="str">
        <f t="shared" si="184"/>
        <v/>
      </c>
      <c r="AM124" s="30">
        <f t="shared" si="185"/>
        <v>0</v>
      </c>
      <c r="AN124" s="29" t="str">
        <f t="shared" si="186"/>
        <v/>
      </c>
      <c r="AO124" s="2"/>
      <c r="AP124" s="63"/>
      <c r="AQ124" s="63"/>
      <c r="AR124" s="62"/>
      <c r="AS124" s="14"/>
      <c r="AT124" s="18"/>
      <c r="AU124" s="18"/>
      <c r="AV124" s="18"/>
      <c r="AW124" s="18"/>
      <c r="AX124" s="18"/>
      <c r="AY124" s="18"/>
      <c r="AZ124" s="14"/>
      <c r="BA124" s="18"/>
      <c r="BB124" s="18"/>
      <c r="BC124" s="18"/>
      <c r="BD124" s="18"/>
      <c r="BE124" s="18"/>
      <c r="BF124" s="18"/>
      <c r="BG124" s="14"/>
      <c r="BH124" s="14"/>
      <c r="BI124" s="18"/>
      <c r="BJ124" s="18"/>
      <c r="BK124" s="18"/>
      <c r="BL124" s="18"/>
      <c r="BM124" s="18"/>
      <c r="BN124" s="18"/>
      <c r="BO124" s="13"/>
      <c r="BP124" s="15"/>
      <c r="BQ124" s="17"/>
      <c r="BR124" s="17"/>
      <c r="BS124" s="17"/>
      <c r="BT124" s="17"/>
      <c r="BU124" s="17"/>
      <c r="BV124" s="17"/>
      <c r="BW124" s="17"/>
      <c r="BX124" s="17"/>
      <c r="BY124" s="17"/>
      <c r="BZ124" s="17"/>
      <c r="CA124" s="17"/>
      <c r="CB124" s="17"/>
      <c r="CC124" s="17"/>
      <c r="CD124" s="17"/>
      <c r="CE124" s="17"/>
      <c r="CF124" s="17"/>
      <c r="CG124" s="17"/>
      <c r="CH124" s="16"/>
      <c r="CI124" s="14"/>
      <c r="CJ124" s="15"/>
      <c r="CK124" s="14"/>
      <c r="CL124" s="14"/>
      <c r="CM124" s="13"/>
      <c r="CN124" s="13"/>
      <c r="CO124" s="13"/>
      <c r="CP124" s="13"/>
      <c r="CQ124" s="13"/>
      <c r="CR124" s="13"/>
      <c r="CS124" s="13"/>
      <c r="CT124" s="13"/>
      <c r="CU124" s="13"/>
      <c r="CV124" s="13"/>
      <c r="CW124" s="13"/>
      <c r="CX124" s="13"/>
      <c r="CY124" s="13"/>
      <c r="CZ124" s="13"/>
      <c r="DA124" s="13"/>
      <c r="DB124" s="13"/>
      <c r="DC124" s="13"/>
      <c r="DD124" s="13"/>
      <c r="DE124" s="13"/>
      <c r="DF124" s="13"/>
      <c r="DG124" s="13"/>
      <c r="DH124" s="13"/>
      <c r="DI124" s="13"/>
      <c r="DJ124" s="13"/>
      <c r="DK124" s="13"/>
      <c r="DL124" s="13"/>
      <c r="DM124" s="13"/>
      <c r="DN124" s="13"/>
      <c r="DO124" s="13"/>
      <c r="DP124" s="13"/>
      <c r="DQ124" s="13"/>
      <c r="DR124" s="13"/>
      <c r="DS124" s="13"/>
      <c r="DT124" s="13"/>
      <c r="DU124" s="13"/>
      <c r="DV124" s="13"/>
      <c r="DW124" s="13"/>
      <c r="DX124" s="13"/>
      <c r="DY124" s="13"/>
      <c r="DZ124" s="13"/>
      <c r="EA124" s="13"/>
      <c r="EB124" s="13"/>
      <c r="EC124" s="13"/>
      <c r="ED124" s="13"/>
      <c r="EE124" s="13"/>
      <c r="EF124" s="13"/>
      <c r="EG124" s="13"/>
      <c r="EH124" s="13"/>
      <c r="EI124" s="13"/>
      <c r="EJ124" s="13"/>
      <c r="EK124" s="13"/>
      <c r="EL124" s="13"/>
      <c r="EM124" s="13"/>
      <c r="EN124" s="13"/>
      <c r="EO124" s="13"/>
      <c r="EP124" s="13"/>
      <c r="EQ124" s="13"/>
      <c r="ER124" s="13"/>
      <c r="ES124" s="13"/>
      <c r="ET124" s="13"/>
      <c r="EU124" s="13"/>
      <c r="EV124" s="13"/>
      <c r="EW124" s="13"/>
    </row>
    <row r="125" spans="1:153" s="6" customFormat="1" ht="12.75" customHeight="1" outlineLevel="1" x14ac:dyDescent="0.2">
      <c r="A125" s="28"/>
      <c r="B125" s="79"/>
      <c r="C125" s="78"/>
      <c r="D125" s="77"/>
      <c r="E125" s="75"/>
      <c r="F125" s="76"/>
      <c r="G125" s="75">
        <f t="shared" si="163"/>
        <v>0</v>
      </c>
      <c r="H125" s="74"/>
      <c r="I125" s="73"/>
      <c r="J125" s="72" t="str">
        <f t="shared" si="164"/>
        <v/>
      </c>
      <c r="K125" s="53" t="str">
        <f t="shared" si="165"/>
        <v/>
      </c>
      <c r="L125" s="71"/>
      <c r="M125" s="70"/>
      <c r="N125" s="70">
        <f t="shared" si="166"/>
        <v>0</v>
      </c>
      <c r="O125" s="69" t="str">
        <f>IF(OR(D125="",D125="Honorar"),"",IF(VLOOKUP(D125,Durchschnittssätze!$A$5:$Q$48,5,FALSE)&lt;0,"entfällt für",IF(N125=0,"",ROUND((VLOOKUP(D125,Durchschnittssätze!$A$5:$Q$48,5,FALSE)/39.8*E125),2))))</f>
        <v/>
      </c>
      <c r="P125" s="69" t="str">
        <f>IF(OR(D125="",D125="Honorar"),"",IF(VLOOKUP(D125,Durchschnittssätze!$A$5:$Q$48,9,FALSE)&lt;0,"Beamte",IF(N125=0,"",ROUND((VLOOKUP(D125,Durchschnittssätze!$A$5:$Q$48,9,FALSE)/39.8*E125),2))))</f>
        <v/>
      </c>
      <c r="Q125" s="68" t="str">
        <f>IF(D125="Honorar",N125,IF(P125="Beamte",VLOOKUP(D125,Durchschnittssätze!$A$5:$Q$48,17,FALSE),IF(N125&lt;O125,"keine",ROUND(IF(AND(N125&gt;=O125,N125&lt;P125),VLOOKUP(D125,Durchschnittssätze!$A$5:$Q$48,13,FALSE),VLOOKUP(D125,Durchschnittssätze!$A$5:$Q$48,17,FALSE)),2))))</f>
        <v>keine</v>
      </c>
      <c r="R125" s="67" t="str">
        <f t="shared" si="167"/>
        <v>Förderung</v>
      </c>
      <c r="S125" s="66">
        <f t="shared" si="168"/>
        <v>0</v>
      </c>
      <c r="T125" s="17"/>
      <c r="U125" s="21"/>
      <c r="V125" s="18"/>
      <c r="W125" s="46">
        <f t="shared" si="169"/>
        <v>1</v>
      </c>
      <c r="X125" s="45">
        <f t="shared" si="170"/>
        <v>0</v>
      </c>
      <c r="Y125" s="44">
        <f t="shared" si="171"/>
        <v>0</v>
      </c>
      <c r="Z125" s="43">
        <f t="shared" si="172"/>
        <v>1900</v>
      </c>
      <c r="AA125" s="42" t="str">
        <f t="shared" si="173"/>
        <v/>
      </c>
      <c r="AB125" s="41" t="str">
        <f t="shared" si="174"/>
        <v/>
      </c>
      <c r="AC125" s="40" t="str">
        <f t="shared" si="175"/>
        <v/>
      </c>
      <c r="AD125" s="39" t="str">
        <f t="shared" si="176"/>
        <v/>
      </c>
      <c r="AE125" s="38" t="str">
        <f t="shared" si="177"/>
        <v/>
      </c>
      <c r="AF125" s="37">
        <f t="shared" si="178"/>
        <v>1</v>
      </c>
      <c r="AG125" s="43">
        <f t="shared" si="179"/>
        <v>1</v>
      </c>
      <c r="AH125" s="42" t="str">
        <f t="shared" si="180"/>
        <v/>
      </c>
      <c r="AI125" s="41" t="str">
        <f t="shared" si="181"/>
        <v/>
      </c>
      <c r="AJ125" s="40" t="str">
        <f t="shared" si="182"/>
        <v/>
      </c>
      <c r="AK125" s="65" t="str">
        <f t="shared" si="183"/>
        <v/>
      </c>
      <c r="AL125" s="64" t="str">
        <f t="shared" si="184"/>
        <v/>
      </c>
      <c r="AM125" s="30">
        <f t="shared" si="185"/>
        <v>0</v>
      </c>
      <c r="AN125" s="29" t="str">
        <f t="shared" si="186"/>
        <v/>
      </c>
      <c r="AO125" s="2"/>
      <c r="AP125" s="63"/>
      <c r="AQ125" s="63"/>
      <c r="AR125" s="62"/>
      <c r="AS125" s="14"/>
      <c r="AT125" s="18"/>
      <c r="AU125" s="18"/>
      <c r="AV125" s="18"/>
      <c r="AW125" s="18"/>
      <c r="AX125" s="18"/>
      <c r="AY125" s="18"/>
      <c r="AZ125" s="14"/>
      <c r="BA125" s="18"/>
      <c r="BB125" s="18"/>
      <c r="BC125" s="18"/>
      <c r="BD125" s="18"/>
      <c r="BE125" s="18"/>
      <c r="BF125" s="18"/>
      <c r="BG125" s="14"/>
      <c r="BH125" s="14"/>
      <c r="BI125" s="18"/>
      <c r="BJ125" s="18"/>
      <c r="BK125" s="18"/>
      <c r="BL125" s="18"/>
      <c r="BM125" s="18"/>
      <c r="BN125" s="18"/>
      <c r="BO125" s="13"/>
      <c r="BP125" s="15"/>
      <c r="BQ125" s="17"/>
      <c r="BR125" s="17"/>
      <c r="BS125" s="17"/>
      <c r="BT125" s="17"/>
      <c r="BU125" s="17"/>
      <c r="BV125" s="17"/>
      <c r="BW125" s="17"/>
      <c r="BX125" s="17"/>
      <c r="BY125" s="17"/>
      <c r="BZ125" s="17"/>
      <c r="CA125" s="17"/>
      <c r="CB125" s="17"/>
      <c r="CC125" s="17"/>
      <c r="CD125" s="17"/>
      <c r="CE125" s="17"/>
      <c r="CF125" s="17"/>
      <c r="CG125" s="17"/>
      <c r="CH125" s="16"/>
      <c r="CI125" s="14"/>
      <c r="CJ125" s="15"/>
      <c r="CK125" s="14"/>
      <c r="CL125" s="14"/>
      <c r="CM125" s="13"/>
      <c r="CN125" s="13"/>
      <c r="CO125" s="13"/>
      <c r="CP125" s="13"/>
      <c r="CQ125" s="13"/>
      <c r="CR125" s="13"/>
      <c r="CS125" s="13"/>
      <c r="CT125" s="13"/>
      <c r="CU125" s="13"/>
      <c r="CV125" s="13"/>
      <c r="CW125" s="13"/>
      <c r="CX125" s="13"/>
      <c r="CY125" s="13"/>
      <c r="CZ125" s="13"/>
      <c r="DA125" s="13"/>
      <c r="DB125" s="13"/>
      <c r="DC125" s="13"/>
      <c r="DD125" s="13"/>
      <c r="DE125" s="13"/>
      <c r="DF125" s="13"/>
      <c r="DG125" s="13"/>
      <c r="DH125" s="13"/>
      <c r="DI125" s="13"/>
      <c r="DJ125" s="13"/>
      <c r="DK125" s="13"/>
      <c r="DL125" s="13"/>
      <c r="DM125" s="13"/>
      <c r="DN125" s="13"/>
      <c r="DO125" s="13"/>
      <c r="DP125" s="13"/>
      <c r="DQ125" s="13"/>
      <c r="DR125" s="13"/>
      <c r="DS125" s="13"/>
      <c r="DT125" s="13"/>
      <c r="DU125" s="13"/>
      <c r="DV125" s="13"/>
      <c r="DW125" s="13"/>
      <c r="DX125" s="13"/>
      <c r="DY125" s="13"/>
      <c r="DZ125" s="13"/>
      <c r="EA125" s="13"/>
      <c r="EB125" s="13"/>
      <c r="EC125" s="13"/>
      <c r="ED125" s="13"/>
      <c r="EE125" s="13"/>
      <c r="EF125" s="13"/>
      <c r="EG125" s="13"/>
      <c r="EH125" s="13"/>
      <c r="EI125" s="13"/>
      <c r="EJ125" s="13"/>
      <c r="EK125" s="13"/>
      <c r="EL125" s="13"/>
      <c r="EM125" s="13"/>
      <c r="EN125" s="13"/>
      <c r="EO125" s="13"/>
      <c r="EP125" s="13"/>
      <c r="EQ125" s="13"/>
      <c r="ER125" s="13"/>
      <c r="ES125" s="13"/>
      <c r="ET125" s="13"/>
      <c r="EU125" s="13"/>
      <c r="EV125" s="13"/>
      <c r="EW125" s="13"/>
    </row>
    <row r="126" spans="1:153" s="6" customFormat="1" ht="12.75" customHeight="1" outlineLevel="1" x14ac:dyDescent="0.2">
      <c r="A126" s="28"/>
      <c r="B126" s="79"/>
      <c r="C126" s="80"/>
      <c r="D126" s="77"/>
      <c r="E126" s="75"/>
      <c r="F126" s="76"/>
      <c r="G126" s="75">
        <f t="shared" si="163"/>
        <v>0</v>
      </c>
      <c r="H126" s="74"/>
      <c r="I126" s="73"/>
      <c r="J126" s="72" t="str">
        <f t="shared" si="164"/>
        <v/>
      </c>
      <c r="K126" s="53" t="str">
        <f t="shared" si="165"/>
        <v/>
      </c>
      <c r="L126" s="71"/>
      <c r="M126" s="70"/>
      <c r="N126" s="70">
        <f t="shared" si="166"/>
        <v>0</v>
      </c>
      <c r="O126" s="69" t="str">
        <f>IF(OR(D126="",D126="Honorar"),"",IF(VLOOKUP(D126,Durchschnittssätze!$A$5:$Q$48,5,FALSE)&lt;0,"entfällt für",IF(N126=0,"",ROUND((VLOOKUP(D126,Durchschnittssätze!$A$5:$Q$48,5,FALSE)/39.8*E126),2))))</f>
        <v/>
      </c>
      <c r="P126" s="69" t="str">
        <f>IF(OR(D126="",D126="Honorar"),"",IF(VLOOKUP(D126,Durchschnittssätze!$A$5:$Q$48,9,FALSE)&lt;0,"Beamte",IF(N126=0,"",ROUND((VLOOKUP(D126,Durchschnittssätze!$A$5:$Q$48,9,FALSE)/39.8*E126),2))))</f>
        <v/>
      </c>
      <c r="Q126" s="68" t="str">
        <f>IF(D126="Honorar",N126,IF(P126="Beamte",VLOOKUP(D126,Durchschnittssätze!$A$5:$Q$48,17,FALSE),IF(N126&lt;O126,"keine",ROUND(IF(AND(N126&gt;=O126,N126&lt;P126),VLOOKUP(D126,Durchschnittssätze!$A$5:$Q$48,13,FALSE),VLOOKUP(D126,Durchschnittssätze!$A$5:$Q$48,17,FALSE)),2))))</f>
        <v>keine</v>
      </c>
      <c r="R126" s="67" t="str">
        <f t="shared" si="167"/>
        <v>Förderung</v>
      </c>
      <c r="S126" s="66">
        <f t="shared" si="168"/>
        <v>0</v>
      </c>
      <c r="T126" s="17"/>
      <c r="U126" s="21"/>
      <c r="V126" s="18"/>
      <c r="W126" s="46">
        <f t="shared" si="169"/>
        <v>1</v>
      </c>
      <c r="X126" s="45">
        <f t="shared" si="170"/>
        <v>0</v>
      </c>
      <c r="Y126" s="44">
        <f t="shared" si="171"/>
        <v>0</v>
      </c>
      <c r="Z126" s="43">
        <f t="shared" si="172"/>
        <v>1900</v>
      </c>
      <c r="AA126" s="42" t="str">
        <f t="shared" si="173"/>
        <v/>
      </c>
      <c r="AB126" s="41" t="str">
        <f t="shared" si="174"/>
        <v/>
      </c>
      <c r="AC126" s="40" t="str">
        <f t="shared" si="175"/>
        <v/>
      </c>
      <c r="AD126" s="39" t="str">
        <f t="shared" si="176"/>
        <v/>
      </c>
      <c r="AE126" s="38" t="str">
        <f t="shared" si="177"/>
        <v/>
      </c>
      <c r="AF126" s="37">
        <f t="shared" si="178"/>
        <v>1</v>
      </c>
      <c r="AG126" s="43">
        <f t="shared" si="179"/>
        <v>1</v>
      </c>
      <c r="AH126" s="42" t="str">
        <f t="shared" si="180"/>
        <v/>
      </c>
      <c r="AI126" s="41" t="str">
        <f t="shared" si="181"/>
        <v/>
      </c>
      <c r="AJ126" s="40" t="str">
        <f t="shared" si="182"/>
        <v/>
      </c>
      <c r="AK126" s="65" t="str">
        <f t="shared" si="183"/>
        <v/>
      </c>
      <c r="AL126" s="64" t="str">
        <f t="shared" si="184"/>
        <v/>
      </c>
      <c r="AM126" s="30">
        <f t="shared" si="185"/>
        <v>0</v>
      </c>
      <c r="AN126" s="29" t="str">
        <f t="shared" si="186"/>
        <v/>
      </c>
      <c r="AO126" s="2"/>
      <c r="AP126" s="63"/>
      <c r="AQ126" s="63"/>
      <c r="AR126" s="62"/>
      <c r="AS126" s="14"/>
      <c r="AT126" s="18"/>
      <c r="AU126" s="18"/>
      <c r="AV126" s="18"/>
      <c r="AW126" s="18"/>
      <c r="AX126" s="18"/>
      <c r="AY126" s="18"/>
      <c r="AZ126" s="14"/>
      <c r="BA126" s="18"/>
      <c r="BB126" s="18"/>
      <c r="BC126" s="18"/>
      <c r="BD126" s="18"/>
      <c r="BE126" s="18"/>
      <c r="BF126" s="18"/>
      <c r="BG126" s="14"/>
      <c r="BH126" s="14"/>
      <c r="BI126" s="18"/>
      <c r="BJ126" s="18"/>
      <c r="BK126" s="18"/>
      <c r="BL126" s="18"/>
      <c r="BM126" s="18"/>
      <c r="BN126" s="18"/>
      <c r="BO126" s="13"/>
      <c r="BP126" s="15"/>
      <c r="BQ126" s="17"/>
      <c r="BR126" s="17"/>
      <c r="BS126" s="17"/>
      <c r="BT126" s="17"/>
      <c r="BU126" s="17"/>
      <c r="BV126" s="17"/>
      <c r="BW126" s="17"/>
      <c r="BX126" s="17"/>
      <c r="BY126" s="17"/>
      <c r="BZ126" s="17"/>
      <c r="CA126" s="17"/>
      <c r="CB126" s="17"/>
      <c r="CC126" s="17"/>
      <c r="CD126" s="17"/>
      <c r="CE126" s="17"/>
      <c r="CF126" s="17"/>
      <c r="CG126" s="17"/>
      <c r="CH126" s="16"/>
      <c r="CI126" s="14"/>
      <c r="CJ126" s="15"/>
      <c r="CK126" s="14"/>
      <c r="CL126" s="14"/>
      <c r="CM126" s="13"/>
      <c r="CN126" s="13"/>
      <c r="CO126" s="13"/>
      <c r="CP126" s="13"/>
      <c r="CQ126" s="13"/>
      <c r="CR126" s="13"/>
      <c r="CS126" s="13"/>
      <c r="CT126" s="13"/>
      <c r="CU126" s="13"/>
      <c r="CV126" s="13"/>
      <c r="CW126" s="13"/>
      <c r="CX126" s="13"/>
      <c r="CY126" s="13"/>
      <c r="CZ126" s="13"/>
      <c r="DA126" s="13"/>
      <c r="DB126" s="13"/>
      <c r="DC126" s="13"/>
      <c r="DD126" s="13"/>
      <c r="DE126" s="13"/>
      <c r="DF126" s="13"/>
      <c r="DG126" s="13"/>
      <c r="DH126" s="13"/>
      <c r="DI126" s="13"/>
      <c r="DJ126" s="13"/>
      <c r="DK126" s="13"/>
      <c r="DL126" s="13"/>
      <c r="DM126" s="13"/>
      <c r="DN126" s="13"/>
      <c r="DO126" s="13"/>
      <c r="DP126" s="13"/>
      <c r="DQ126" s="13"/>
      <c r="DR126" s="13"/>
      <c r="DS126" s="13"/>
      <c r="DT126" s="13"/>
      <c r="DU126" s="13"/>
      <c r="DV126" s="13"/>
      <c r="DW126" s="13"/>
      <c r="DX126" s="13"/>
      <c r="DY126" s="13"/>
      <c r="DZ126" s="13"/>
      <c r="EA126" s="13"/>
      <c r="EB126" s="13"/>
      <c r="EC126" s="13"/>
      <c r="ED126" s="13"/>
      <c r="EE126" s="13"/>
      <c r="EF126" s="13"/>
      <c r="EG126" s="13"/>
      <c r="EH126" s="13"/>
      <c r="EI126" s="13"/>
      <c r="EJ126" s="13"/>
      <c r="EK126" s="13"/>
      <c r="EL126" s="13"/>
      <c r="EM126" s="13"/>
      <c r="EN126" s="13"/>
      <c r="EO126" s="13"/>
      <c r="EP126" s="13"/>
      <c r="EQ126" s="13"/>
      <c r="ER126" s="13"/>
      <c r="ES126" s="13"/>
      <c r="ET126" s="13"/>
      <c r="EU126" s="13"/>
      <c r="EV126" s="13"/>
      <c r="EW126" s="13"/>
    </row>
    <row r="127" spans="1:153" s="6" customFormat="1" ht="12.75" customHeight="1" outlineLevel="1" x14ac:dyDescent="0.2">
      <c r="A127" s="28"/>
      <c r="B127" s="79"/>
      <c r="C127" s="80"/>
      <c r="D127" s="77"/>
      <c r="E127" s="75"/>
      <c r="F127" s="76"/>
      <c r="G127" s="75">
        <f t="shared" si="163"/>
        <v>0</v>
      </c>
      <c r="H127" s="74"/>
      <c r="I127" s="73"/>
      <c r="J127" s="72" t="str">
        <f t="shared" si="164"/>
        <v/>
      </c>
      <c r="K127" s="53" t="str">
        <f t="shared" si="165"/>
        <v/>
      </c>
      <c r="L127" s="71"/>
      <c r="M127" s="70"/>
      <c r="N127" s="70">
        <f t="shared" si="166"/>
        <v>0</v>
      </c>
      <c r="O127" s="69" t="str">
        <f>IF(OR(D127="",D127="Honorar"),"",IF(VLOOKUP(D127,Durchschnittssätze!$A$5:$Q$48,5,FALSE)&lt;0,"entfällt für",IF(N127=0,"",ROUND((VLOOKUP(D127,Durchschnittssätze!$A$5:$Q$48,5,FALSE)/39.8*E127),2))))</f>
        <v/>
      </c>
      <c r="P127" s="69" t="str">
        <f>IF(OR(D127="",D127="Honorar"),"",IF(VLOOKUP(D127,Durchschnittssätze!$A$5:$Q$48,9,FALSE)&lt;0,"Beamte",IF(N127=0,"",ROUND((VLOOKUP(D127,Durchschnittssätze!$A$5:$Q$48,9,FALSE)/39.8*E127),2))))</f>
        <v/>
      </c>
      <c r="Q127" s="68" t="str">
        <f>IF(D127="Honorar",N127,IF(P127="Beamte",VLOOKUP(D127,Durchschnittssätze!$A$5:$Q$48,17,FALSE),IF(N127&lt;O127,"keine",ROUND(IF(AND(N127&gt;=O127,N127&lt;P127),VLOOKUP(D127,Durchschnittssätze!$A$5:$Q$48,13,FALSE),VLOOKUP(D127,Durchschnittssätze!$A$5:$Q$48,17,FALSE)),2))))</f>
        <v>keine</v>
      </c>
      <c r="R127" s="67" t="str">
        <f t="shared" si="167"/>
        <v>Förderung</v>
      </c>
      <c r="S127" s="66">
        <f t="shared" si="168"/>
        <v>0</v>
      </c>
      <c r="T127" s="17"/>
      <c r="U127" s="21"/>
      <c r="V127" s="18"/>
      <c r="W127" s="46">
        <f t="shared" si="169"/>
        <v>1</v>
      </c>
      <c r="X127" s="45">
        <f t="shared" si="170"/>
        <v>0</v>
      </c>
      <c r="Y127" s="44">
        <f t="shared" si="171"/>
        <v>0</v>
      </c>
      <c r="Z127" s="43">
        <f t="shared" si="172"/>
        <v>1900</v>
      </c>
      <c r="AA127" s="42" t="str">
        <f t="shared" si="173"/>
        <v/>
      </c>
      <c r="AB127" s="41" t="str">
        <f t="shared" si="174"/>
        <v/>
      </c>
      <c r="AC127" s="40" t="str">
        <f t="shared" si="175"/>
        <v/>
      </c>
      <c r="AD127" s="39" t="str">
        <f t="shared" si="176"/>
        <v/>
      </c>
      <c r="AE127" s="38" t="str">
        <f t="shared" si="177"/>
        <v/>
      </c>
      <c r="AF127" s="37">
        <f t="shared" si="178"/>
        <v>1</v>
      </c>
      <c r="AG127" s="43">
        <f t="shared" si="179"/>
        <v>1</v>
      </c>
      <c r="AH127" s="42" t="str">
        <f t="shared" si="180"/>
        <v/>
      </c>
      <c r="AI127" s="41" t="str">
        <f t="shared" si="181"/>
        <v/>
      </c>
      <c r="AJ127" s="40" t="str">
        <f t="shared" si="182"/>
        <v/>
      </c>
      <c r="AK127" s="65" t="str">
        <f t="shared" si="183"/>
        <v/>
      </c>
      <c r="AL127" s="64" t="str">
        <f t="shared" si="184"/>
        <v/>
      </c>
      <c r="AM127" s="30">
        <f t="shared" si="185"/>
        <v>0</v>
      </c>
      <c r="AN127" s="29" t="str">
        <f t="shared" si="186"/>
        <v/>
      </c>
      <c r="AO127" s="2"/>
      <c r="AP127" s="63"/>
      <c r="AQ127" s="63"/>
      <c r="AR127" s="62"/>
      <c r="AS127" s="14"/>
      <c r="AT127" s="18"/>
      <c r="AU127" s="18"/>
      <c r="AV127" s="18"/>
      <c r="AW127" s="18"/>
      <c r="AX127" s="18"/>
      <c r="AY127" s="18"/>
      <c r="AZ127" s="14"/>
      <c r="BA127" s="18"/>
      <c r="BB127" s="18"/>
      <c r="BC127" s="18"/>
      <c r="BD127" s="18"/>
      <c r="BE127" s="18"/>
      <c r="BF127" s="18"/>
      <c r="BG127" s="14"/>
      <c r="BH127" s="14"/>
      <c r="BI127" s="18"/>
      <c r="BJ127" s="18"/>
      <c r="BK127" s="18"/>
      <c r="BL127" s="18"/>
      <c r="BM127" s="18"/>
      <c r="BN127" s="18"/>
      <c r="BO127" s="13"/>
      <c r="BP127" s="15"/>
      <c r="BQ127" s="17"/>
      <c r="BR127" s="17"/>
      <c r="BS127" s="17"/>
      <c r="BT127" s="17"/>
      <c r="BU127" s="17"/>
      <c r="BV127" s="17"/>
      <c r="BW127" s="17"/>
      <c r="BX127" s="17"/>
      <c r="BY127" s="17"/>
      <c r="BZ127" s="17"/>
      <c r="CA127" s="17"/>
      <c r="CB127" s="17"/>
      <c r="CC127" s="17"/>
      <c r="CD127" s="17"/>
      <c r="CE127" s="17"/>
      <c r="CF127" s="17"/>
      <c r="CG127" s="17"/>
      <c r="CH127" s="16"/>
      <c r="CI127" s="14"/>
      <c r="CJ127" s="15"/>
      <c r="CK127" s="14"/>
      <c r="CL127" s="14"/>
      <c r="CM127" s="13"/>
      <c r="CN127" s="13"/>
      <c r="CO127" s="13"/>
      <c r="CP127" s="13"/>
      <c r="CQ127" s="13"/>
      <c r="CR127" s="13"/>
      <c r="CS127" s="13"/>
      <c r="CT127" s="13"/>
      <c r="CU127" s="13"/>
      <c r="CV127" s="13"/>
      <c r="CW127" s="13"/>
      <c r="CX127" s="13"/>
      <c r="CY127" s="13"/>
      <c r="CZ127" s="13"/>
      <c r="DA127" s="13"/>
      <c r="DB127" s="13"/>
      <c r="DC127" s="13"/>
      <c r="DD127" s="13"/>
      <c r="DE127" s="13"/>
      <c r="DF127" s="13"/>
      <c r="DG127" s="13"/>
      <c r="DH127" s="13"/>
      <c r="DI127" s="13"/>
      <c r="DJ127" s="13"/>
      <c r="DK127" s="13"/>
      <c r="DL127" s="13"/>
      <c r="DM127" s="13"/>
      <c r="DN127" s="13"/>
      <c r="DO127" s="13"/>
      <c r="DP127" s="13"/>
      <c r="DQ127" s="13"/>
      <c r="DR127" s="13"/>
      <c r="DS127" s="13"/>
      <c r="DT127" s="13"/>
      <c r="DU127" s="13"/>
      <c r="DV127" s="13"/>
      <c r="DW127" s="13"/>
      <c r="DX127" s="13"/>
      <c r="DY127" s="13"/>
      <c r="DZ127" s="13"/>
      <c r="EA127" s="13"/>
      <c r="EB127" s="13"/>
      <c r="EC127" s="13"/>
      <c r="ED127" s="13"/>
      <c r="EE127" s="13"/>
      <c r="EF127" s="13"/>
      <c r="EG127" s="13"/>
      <c r="EH127" s="13"/>
      <c r="EI127" s="13"/>
      <c r="EJ127" s="13"/>
      <c r="EK127" s="13"/>
      <c r="EL127" s="13"/>
      <c r="EM127" s="13"/>
      <c r="EN127" s="13"/>
      <c r="EO127" s="13"/>
      <c r="EP127" s="13"/>
      <c r="EQ127" s="13"/>
      <c r="ER127" s="13"/>
      <c r="ES127" s="13"/>
      <c r="ET127" s="13"/>
      <c r="EU127" s="13"/>
      <c r="EV127" s="13"/>
      <c r="EW127" s="13"/>
    </row>
    <row r="128" spans="1:153" s="6" customFormat="1" ht="12.75" customHeight="1" outlineLevel="1" x14ac:dyDescent="0.2">
      <c r="A128" s="28"/>
      <c r="B128" s="79"/>
      <c r="C128" s="78"/>
      <c r="D128" s="77"/>
      <c r="E128" s="75"/>
      <c r="F128" s="76"/>
      <c r="G128" s="75">
        <f t="shared" si="163"/>
        <v>0</v>
      </c>
      <c r="H128" s="74"/>
      <c r="I128" s="73"/>
      <c r="J128" s="72" t="str">
        <f t="shared" si="164"/>
        <v/>
      </c>
      <c r="K128" s="53" t="str">
        <f t="shared" si="165"/>
        <v/>
      </c>
      <c r="L128" s="71"/>
      <c r="M128" s="70"/>
      <c r="N128" s="70">
        <f t="shared" si="166"/>
        <v>0</v>
      </c>
      <c r="O128" s="69" t="str">
        <f>IF(OR(D128="",D128="Honorar"),"",IF(VLOOKUP(D128,Durchschnittssätze!$A$5:$Q$48,5,FALSE)&lt;0,"entfällt für",IF(N128=0,"",ROUND((VLOOKUP(D128,Durchschnittssätze!$A$5:$Q$48,5,FALSE)/39.8*E128),2))))</f>
        <v/>
      </c>
      <c r="P128" s="69" t="str">
        <f>IF(OR(D128="",D128="Honorar"),"",IF(VLOOKUP(D128,Durchschnittssätze!$A$5:$Q$48,9,FALSE)&lt;0,"Beamte",IF(N128=0,"",ROUND((VLOOKUP(D128,Durchschnittssätze!$A$5:$Q$48,9,FALSE)/39.8*E128),2))))</f>
        <v/>
      </c>
      <c r="Q128" s="68" t="str">
        <f>IF(D128="Honorar",N128,IF(P128="Beamte",VLOOKUP(D128,Durchschnittssätze!$A$5:$Q$48,17,FALSE),IF(N128&lt;O128,"keine",ROUND(IF(AND(N128&gt;=O128,N128&lt;P128),VLOOKUP(D128,Durchschnittssätze!$A$5:$Q$48,13,FALSE),VLOOKUP(D128,Durchschnittssätze!$A$5:$Q$48,17,FALSE)),2))))</f>
        <v>keine</v>
      </c>
      <c r="R128" s="67" t="str">
        <f t="shared" si="167"/>
        <v>Förderung</v>
      </c>
      <c r="S128" s="66">
        <f t="shared" si="168"/>
        <v>0</v>
      </c>
      <c r="T128" s="17"/>
      <c r="U128" s="21"/>
      <c r="V128" s="18"/>
      <c r="W128" s="46">
        <f t="shared" si="169"/>
        <v>1</v>
      </c>
      <c r="X128" s="45">
        <f t="shared" si="170"/>
        <v>0</v>
      </c>
      <c r="Y128" s="44">
        <f t="shared" si="171"/>
        <v>0</v>
      </c>
      <c r="Z128" s="43">
        <f t="shared" si="172"/>
        <v>1900</v>
      </c>
      <c r="AA128" s="42" t="str">
        <f t="shared" si="173"/>
        <v/>
      </c>
      <c r="AB128" s="41" t="str">
        <f t="shared" si="174"/>
        <v/>
      </c>
      <c r="AC128" s="40" t="str">
        <f t="shared" si="175"/>
        <v/>
      </c>
      <c r="AD128" s="39" t="str">
        <f t="shared" si="176"/>
        <v/>
      </c>
      <c r="AE128" s="38" t="str">
        <f t="shared" si="177"/>
        <v/>
      </c>
      <c r="AF128" s="37">
        <f t="shared" si="178"/>
        <v>1</v>
      </c>
      <c r="AG128" s="43">
        <f t="shared" si="179"/>
        <v>1</v>
      </c>
      <c r="AH128" s="42" t="str">
        <f t="shared" si="180"/>
        <v/>
      </c>
      <c r="AI128" s="41" t="str">
        <f t="shared" si="181"/>
        <v/>
      </c>
      <c r="AJ128" s="40" t="str">
        <f t="shared" si="182"/>
        <v/>
      </c>
      <c r="AK128" s="65" t="str">
        <f t="shared" si="183"/>
        <v/>
      </c>
      <c r="AL128" s="64" t="str">
        <f t="shared" si="184"/>
        <v/>
      </c>
      <c r="AM128" s="30">
        <f t="shared" si="185"/>
        <v>0</v>
      </c>
      <c r="AN128" s="29" t="str">
        <f t="shared" si="186"/>
        <v/>
      </c>
      <c r="AO128" s="2"/>
      <c r="AP128" s="63"/>
      <c r="AQ128" s="63"/>
      <c r="AR128" s="62"/>
      <c r="AS128" s="14"/>
      <c r="AT128" s="18"/>
      <c r="AU128" s="18"/>
      <c r="AV128" s="18"/>
      <c r="AW128" s="18"/>
      <c r="AX128" s="18"/>
      <c r="AY128" s="18"/>
      <c r="AZ128" s="14"/>
      <c r="BA128" s="18"/>
      <c r="BB128" s="18"/>
      <c r="BC128" s="18"/>
      <c r="BD128" s="18"/>
      <c r="BE128" s="18"/>
      <c r="BF128" s="18"/>
      <c r="BG128" s="14"/>
      <c r="BH128" s="14"/>
      <c r="BI128" s="18"/>
      <c r="BJ128" s="18"/>
      <c r="BK128" s="18"/>
      <c r="BL128" s="18"/>
      <c r="BM128" s="18"/>
      <c r="BN128" s="18"/>
      <c r="BO128" s="13"/>
      <c r="BP128" s="15"/>
      <c r="BQ128" s="17"/>
      <c r="BR128" s="17"/>
      <c r="BS128" s="17"/>
      <c r="BT128" s="17"/>
      <c r="BU128" s="17"/>
      <c r="BV128" s="17"/>
      <c r="BW128" s="17"/>
      <c r="BX128" s="17"/>
      <c r="BY128" s="17"/>
      <c r="BZ128" s="17"/>
      <c r="CA128" s="17"/>
      <c r="CB128" s="17"/>
      <c r="CC128" s="17"/>
      <c r="CD128" s="17"/>
      <c r="CE128" s="17"/>
      <c r="CF128" s="17"/>
      <c r="CG128" s="17"/>
      <c r="CH128" s="16"/>
      <c r="CI128" s="14"/>
      <c r="CJ128" s="15"/>
      <c r="CK128" s="14"/>
      <c r="CL128" s="14"/>
      <c r="CM128" s="13"/>
      <c r="CN128" s="13"/>
      <c r="CO128" s="13"/>
      <c r="CP128" s="13"/>
      <c r="CQ128" s="13"/>
      <c r="CR128" s="13"/>
      <c r="CS128" s="13"/>
      <c r="CT128" s="13"/>
      <c r="CU128" s="13"/>
      <c r="CV128" s="13"/>
      <c r="CW128" s="13"/>
      <c r="CX128" s="13"/>
      <c r="CY128" s="13"/>
      <c r="CZ128" s="13"/>
      <c r="DA128" s="13"/>
      <c r="DB128" s="13"/>
      <c r="DC128" s="13"/>
      <c r="DD128" s="13"/>
      <c r="DE128" s="13"/>
      <c r="DF128" s="13"/>
      <c r="DG128" s="13"/>
      <c r="DH128" s="13"/>
      <c r="DI128" s="13"/>
      <c r="DJ128" s="13"/>
      <c r="DK128" s="13"/>
      <c r="DL128" s="13"/>
      <c r="DM128" s="13"/>
      <c r="DN128" s="13"/>
      <c r="DO128" s="13"/>
      <c r="DP128" s="13"/>
      <c r="DQ128" s="13"/>
      <c r="DR128" s="13"/>
      <c r="DS128" s="13"/>
      <c r="DT128" s="13"/>
      <c r="DU128" s="13"/>
      <c r="DV128" s="13"/>
      <c r="DW128" s="13"/>
      <c r="DX128" s="13"/>
      <c r="DY128" s="13"/>
      <c r="DZ128" s="13"/>
      <c r="EA128" s="13"/>
      <c r="EB128" s="13"/>
      <c r="EC128" s="13"/>
      <c r="ED128" s="13"/>
      <c r="EE128" s="13"/>
      <c r="EF128" s="13"/>
      <c r="EG128" s="13"/>
      <c r="EH128" s="13"/>
      <c r="EI128" s="13"/>
      <c r="EJ128" s="13"/>
      <c r="EK128" s="13"/>
      <c r="EL128" s="13"/>
      <c r="EM128" s="13"/>
      <c r="EN128" s="13"/>
      <c r="EO128" s="13"/>
      <c r="EP128" s="13"/>
      <c r="EQ128" s="13"/>
      <c r="ER128" s="13"/>
      <c r="ES128" s="13"/>
      <c r="ET128" s="13"/>
      <c r="EU128" s="13"/>
      <c r="EV128" s="13"/>
      <c r="EW128" s="13"/>
    </row>
    <row r="129" spans="1:153" s="6" customFormat="1" ht="12.75" customHeight="1" outlineLevel="1" x14ac:dyDescent="0.2">
      <c r="A129" s="28"/>
      <c r="B129" s="79"/>
      <c r="C129" s="80"/>
      <c r="D129" s="77"/>
      <c r="E129" s="75"/>
      <c r="F129" s="76"/>
      <c r="G129" s="75">
        <f t="shared" si="163"/>
        <v>0</v>
      </c>
      <c r="H129" s="74"/>
      <c r="I129" s="73"/>
      <c r="J129" s="72" t="str">
        <f t="shared" si="164"/>
        <v/>
      </c>
      <c r="K129" s="53" t="str">
        <f t="shared" si="165"/>
        <v/>
      </c>
      <c r="L129" s="71"/>
      <c r="M129" s="70"/>
      <c r="N129" s="70">
        <f t="shared" si="166"/>
        <v>0</v>
      </c>
      <c r="O129" s="69" t="str">
        <f>IF(OR(D129="",D129="Honorar"),"",IF(VLOOKUP(D129,Durchschnittssätze!$A$5:$Q$48,5,FALSE)&lt;0,"entfällt für",IF(N129=0,"",ROUND((VLOOKUP(D129,Durchschnittssätze!$A$5:$Q$48,5,FALSE)/39.8*E129),2))))</f>
        <v/>
      </c>
      <c r="P129" s="69" t="str">
        <f>IF(OR(D129="",D129="Honorar"),"",IF(VLOOKUP(D129,Durchschnittssätze!$A$5:$Q$48,9,FALSE)&lt;0,"Beamte",IF(N129=0,"",ROUND((VLOOKUP(D129,Durchschnittssätze!$A$5:$Q$48,9,FALSE)/39.8*E129),2))))</f>
        <v/>
      </c>
      <c r="Q129" s="68" t="str">
        <f>IF(D129="Honorar",N129,IF(P129="Beamte",VLOOKUP(D129,Durchschnittssätze!$A$5:$Q$48,17,FALSE),IF(N129&lt;O129,"keine",ROUND(IF(AND(N129&gt;=O129,N129&lt;P129),VLOOKUP(D129,Durchschnittssätze!$A$5:$Q$48,13,FALSE),VLOOKUP(D129,Durchschnittssätze!$A$5:$Q$48,17,FALSE)),2))))</f>
        <v>keine</v>
      </c>
      <c r="R129" s="67" t="str">
        <f t="shared" si="167"/>
        <v>Förderung</v>
      </c>
      <c r="S129" s="66">
        <f t="shared" si="168"/>
        <v>0</v>
      </c>
      <c r="T129" s="17"/>
      <c r="U129" s="21"/>
      <c r="V129" s="18"/>
      <c r="W129" s="46">
        <f t="shared" si="169"/>
        <v>1</v>
      </c>
      <c r="X129" s="45">
        <f t="shared" si="170"/>
        <v>0</v>
      </c>
      <c r="Y129" s="44">
        <f t="shared" si="171"/>
        <v>0</v>
      </c>
      <c r="Z129" s="43">
        <f t="shared" si="172"/>
        <v>1900</v>
      </c>
      <c r="AA129" s="42" t="str">
        <f t="shared" si="173"/>
        <v/>
      </c>
      <c r="AB129" s="41" t="str">
        <f t="shared" si="174"/>
        <v/>
      </c>
      <c r="AC129" s="40" t="str">
        <f t="shared" si="175"/>
        <v/>
      </c>
      <c r="AD129" s="39" t="str">
        <f t="shared" si="176"/>
        <v/>
      </c>
      <c r="AE129" s="38" t="str">
        <f t="shared" si="177"/>
        <v/>
      </c>
      <c r="AF129" s="37">
        <f t="shared" si="178"/>
        <v>1</v>
      </c>
      <c r="AG129" s="43">
        <f t="shared" si="179"/>
        <v>1</v>
      </c>
      <c r="AH129" s="42" t="str">
        <f t="shared" si="180"/>
        <v/>
      </c>
      <c r="AI129" s="41" t="str">
        <f t="shared" si="181"/>
        <v/>
      </c>
      <c r="AJ129" s="40" t="str">
        <f t="shared" si="182"/>
        <v/>
      </c>
      <c r="AK129" s="65" t="str">
        <f t="shared" si="183"/>
        <v/>
      </c>
      <c r="AL129" s="64" t="str">
        <f t="shared" si="184"/>
        <v/>
      </c>
      <c r="AM129" s="30">
        <f t="shared" si="185"/>
        <v>0</v>
      </c>
      <c r="AN129" s="29" t="str">
        <f t="shared" si="186"/>
        <v/>
      </c>
      <c r="AO129" s="2"/>
      <c r="AP129" s="63"/>
      <c r="AQ129" s="63"/>
      <c r="AR129" s="62"/>
      <c r="AS129" s="14"/>
      <c r="AT129" s="18"/>
      <c r="AU129" s="18"/>
      <c r="AV129" s="18"/>
      <c r="AW129" s="18"/>
      <c r="AX129" s="18"/>
      <c r="AY129" s="18"/>
      <c r="AZ129" s="14"/>
      <c r="BA129" s="18"/>
      <c r="BB129" s="18"/>
      <c r="BC129" s="18"/>
      <c r="BD129" s="18"/>
      <c r="BE129" s="18"/>
      <c r="BF129" s="18"/>
      <c r="BG129" s="14"/>
      <c r="BH129" s="14"/>
      <c r="BI129" s="18"/>
      <c r="BJ129" s="18"/>
      <c r="BK129" s="18"/>
      <c r="BL129" s="18"/>
      <c r="BM129" s="18"/>
      <c r="BN129" s="18"/>
      <c r="BO129" s="13"/>
      <c r="BP129" s="15"/>
      <c r="BQ129" s="17"/>
      <c r="BR129" s="17"/>
      <c r="BS129" s="17"/>
      <c r="BT129" s="17"/>
      <c r="BU129" s="17"/>
      <c r="BV129" s="17"/>
      <c r="BW129" s="17"/>
      <c r="BX129" s="17"/>
      <c r="BY129" s="17"/>
      <c r="BZ129" s="17"/>
      <c r="CA129" s="17"/>
      <c r="CB129" s="17"/>
      <c r="CC129" s="17"/>
      <c r="CD129" s="17"/>
      <c r="CE129" s="17"/>
      <c r="CF129" s="17"/>
      <c r="CG129" s="17"/>
      <c r="CH129" s="16"/>
      <c r="CI129" s="14"/>
      <c r="CJ129" s="15"/>
      <c r="CK129" s="14"/>
      <c r="CL129" s="14"/>
      <c r="CM129" s="13"/>
      <c r="CN129" s="13"/>
      <c r="CO129" s="13"/>
      <c r="CP129" s="13"/>
      <c r="CQ129" s="13"/>
      <c r="CR129" s="13"/>
      <c r="CS129" s="13"/>
      <c r="CT129" s="13"/>
      <c r="CU129" s="13"/>
      <c r="CV129" s="13"/>
      <c r="CW129" s="13"/>
      <c r="CX129" s="13"/>
      <c r="CY129" s="13"/>
      <c r="CZ129" s="13"/>
      <c r="DA129" s="13"/>
      <c r="DB129" s="13"/>
      <c r="DC129" s="13"/>
      <c r="DD129" s="13"/>
      <c r="DE129" s="13"/>
      <c r="DF129" s="13"/>
      <c r="DG129" s="13"/>
      <c r="DH129" s="13"/>
      <c r="DI129" s="13"/>
      <c r="DJ129" s="13"/>
      <c r="DK129" s="13"/>
      <c r="DL129" s="13"/>
      <c r="DM129" s="13"/>
      <c r="DN129" s="13"/>
      <c r="DO129" s="13"/>
      <c r="DP129" s="13"/>
      <c r="DQ129" s="13"/>
      <c r="DR129" s="13"/>
      <c r="DS129" s="13"/>
      <c r="DT129" s="13"/>
      <c r="DU129" s="13"/>
      <c r="DV129" s="13"/>
      <c r="DW129" s="13"/>
      <c r="DX129" s="13"/>
      <c r="DY129" s="13"/>
      <c r="DZ129" s="13"/>
      <c r="EA129" s="13"/>
      <c r="EB129" s="13"/>
      <c r="EC129" s="13"/>
      <c r="ED129" s="13"/>
      <c r="EE129" s="13"/>
      <c r="EF129" s="13"/>
      <c r="EG129" s="13"/>
      <c r="EH129" s="13"/>
      <c r="EI129" s="13"/>
      <c r="EJ129" s="13"/>
      <c r="EK129" s="13"/>
      <c r="EL129" s="13"/>
      <c r="EM129" s="13"/>
      <c r="EN129" s="13"/>
      <c r="EO129" s="13"/>
      <c r="EP129" s="13"/>
      <c r="EQ129" s="13"/>
      <c r="ER129" s="13"/>
      <c r="ES129" s="13"/>
      <c r="ET129" s="13"/>
      <c r="EU129" s="13"/>
      <c r="EV129" s="13"/>
      <c r="EW129" s="13"/>
    </row>
    <row r="130" spans="1:153" s="6" customFormat="1" ht="12.75" customHeight="1" outlineLevel="1" x14ac:dyDescent="0.2">
      <c r="A130" s="28"/>
      <c r="B130" s="79"/>
      <c r="C130" s="80"/>
      <c r="D130" s="77"/>
      <c r="E130" s="75"/>
      <c r="F130" s="76"/>
      <c r="G130" s="75">
        <f t="shared" si="163"/>
        <v>0</v>
      </c>
      <c r="H130" s="74"/>
      <c r="I130" s="73"/>
      <c r="J130" s="72" t="str">
        <f t="shared" si="164"/>
        <v/>
      </c>
      <c r="K130" s="53" t="str">
        <f t="shared" si="165"/>
        <v/>
      </c>
      <c r="L130" s="71"/>
      <c r="M130" s="70"/>
      <c r="N130" s="70">
        <f t="shared" si="166"/>
        <v>0</v>
      </c>
      <c r="O130" s="69" t="str">
        <f>IF(OR(D130="",D130="Honorar"),"",IF(VLOOKUP(D130,Durchschnittssätze!$A$5:$Q$48,5,FALSE)&lt;0,"entfällt für",IF(N130=0,"",ROUND((VLOOKUP(D130,Durchschnittssätze!$A$5:$Q$48,5,FALSE)/39.8*E130),2))))</f>
        <v/>
      </c>
      <c r="P130" s="69" t="str">
        <f>IF(OR(D130="",D130="Honorar"),"",IF(VLOOKUP(D130,Durchschnittssätze!$A$5:$Q$48,9,FALSE)&lt;0,"Beamte",IF(N130=0,"",ROUND((VLOOKUP(D130,Durchschnittssätze!$A$5:$Q$48,9,FALSE)/39.8*E130),2))))</f>
        <v/>
      </c>
      <c r="Q130" s="68" t="str">
        <f>IF(D130="Honorar",N130,IF(P130="Beamte",VLOOKUP(D130,Durchschnittssätze!$A$5:$Q$48,17,FALSE),IF(N130&lt;O130,"keine",ROUND(IF(AND(N130&gt;=O130,N130&lt;P130),VLOOKUP(D130,Durchschnittssätze!$A$5:$Q$48,13,FALSE),VLOOKUP(D130,Durchschnittssätze!$A$5:$Q$48,17,FALSE)),2))))</f>
        <v>keine</v>
      </c>
      <c r="R130" s="67" t="str">
        <f t="shared" si="167"/>
        <v>Förderung</v>
      </c>
      <c r="S130" s="66">
        <f t="shared" si="168"/>
        <v>0</v>
      </c>
      <c r="T130" s="17"/>
      <c r="U130" s="21"/>
      <c r="V130" s="18"/>
      <c r="W130" s="46">
        <f t="shared" si="169"/>
        <v>1</v>
      </c>
      <c r="X130" s="45">
        <f t="shared" si="170"/>
        <v>0</v>
      </c>
      <c r="Y130" s="44">
        <f t="shared" si="171"/>
        <v>0</v>
      </c>
      <c r="Z130" s="43">
        <f t="shared" si="172"/>
        <v>1900</v>
      </c>
      <c r="AA130" s="42" t="str">
        <f t="shared" si="173"/>
        <v/>
      </c>
      <c r="AB130" s="41" t="str">
        <f t="shared" si="174"/>
        <v/>
      </c>
      <c r="AC130" s="40" t="str">
        <f t="shared" si="175"/>
        <v/>
      </c>
      <c r="AD130" s="39" t="str">
        <f t="shared" si="176"/>
        <v/>
      </c>
      <c r="AE130" s="38" t="str">
        <f t="shared" si="177"/>
        <v/>
      </c>
      <c r="AF130" s="37">
        <f t="shared" si="178"/>
        <v>1</v>
      </c>
      <c r="AG130" s="43">
        <f t="shared" si="179"/>
        <v>1</v>
      </c>
      <c r="AH130" s="42" t="str">
        <f t="shared" si="180"/>
        <v/>
      </c>
      <c r="AI130" s="41" t="str">
        <f t="shared" si="181"/>
        <v/>
      </c>
      <c r="AJ130" s="40" t="str">
        <f t="shared" si="182"/>
        <v/>
      </c>
      <c r="AK130" s="65" t="str">
        <f t="shared" si="183"/>
        <v/>
      </c>
      <c r="AL130" s="64" t="str">
        <f t="shared" si="184"/>
        <v/>
      </c>
      <c r="AM130" s="30">
        <f t="shared" si="185"/>
        <v>0</v>
      </c>
      <c r="AN130" s="29" t="str">
        <f t="shared" si="186"/>
        <v/>
      </c>
      <c r="AO130" s="2"/>
      <c r="AP130" s="63"/>
      <c r="AQ130" s="63"/>
      <c r="AR130" s="62"/>
      <c r="AS130" s="14"/>
      <c r="AT130" s="18"/>
      <c r="AU130" s="18"/>
      <c r="AV130" s="18"/>
      <c r="AW130" s="18"/>
      <c r="AX130" s="18"/>
      <c r="AY130" s="18"/>
      <c r="AZ130" s="14"/>
      <c r="BA130" s="18"/>
      <c r="BB130" s="18"/>
      <c r="BC130" s="18"/>
      <c r="BD130" s="18"/>
      <c r="BE130" s="18"/>
      <c r="BF130" s="18"/>
      <c r="BG130" s="14"/>
      <c r="BH130" s="14"/>
      <c r="BI130" s="18"/>
      <c r="BJ130" s="18"/>
      <c r="BK130" s="18"/>
      <c r="BL130" s="18"/>
      <c r="BM130" s="18"/>
      <c r="BN130" s="18"/>
      <c r="BO130" s="13"/>
      <c r="BP130" s="15"/>
      <c r="BQ130" s="17"/>
      <c r="BR130" s="17"/>
      <c r="BS130" s="17"/>
      <c r="BT130" s="17"/>
      <c r="BU130" s="17"/>
      <c r="BV130" s="17"/>
      <c r="BW130" s="17"/>
      <c r="BX130" s="17"/>
      <c r="BY130" s="17"/>
      <c r="BZ130" s="17"/>
      <c r="CA130" s="17"/>
      <c r="CB130" s="17"/>
      <c r="CC130" s="17"/>
      <c r="CD130" s="17"/>
      <c r="CE130" s="17"/>
      <c r="CF130" s="17"/>
      <c r="CG130" s="17"/>
      <c r="CH130" s="16"/>
      <c r="CI130" s="14"/>
      <c r="CJ130" s="15"/>
      <c r="CK130" s="14"/>
      <c r="CL130" s="14"/>
      <c r="CM130" s="13"/>
      <c r="CN130" s="13"/>
      <c r="CO130" s="13"/>
      <c r="CP130" s="13"/>
      <c r="CQ130" s="13"/>
      <c r="CR130" s="13"/>
      <c r="CS130" s="13"/>
      <c r="CT130" s="13"/>
      <c r="CU130" s="13"/>
      <c r="CV130" s="13"/>
      <c r="CW130" s="13"/>
      <c r="CX130" s="13"/>
      <c r="CY130" s="13"/>
      <c r="CZ130" s="13"/>
      <c r="DA130" s="13"/>
      <c r="DB130" s="13"/>
      <c r="DC130" s="13"/>
      <c r="DD130" s="13"/>
      <c r="DE130" s="13"/>
      <c r="DF130" s="13"/>
      <c r="DG130" s="13"/>
      <c r="DH130" s="13"/>
      <c r="DI130" s="13"/>
      <c r="DJ130" s="13"/>
      <c r="DK130" s="13"/>
      <c r="DL130" s="13"/>
      <c r="DM130" s="13"/>
      <c r="DN130" s="13"/>
      <c r="DO130" s="13"/>
      <c r="DP130" s="13"/>
      <c r="DQ130" s="13"/>
      <c r="DR130" s="13"/>
      <c r="DS130" s="13"/>
      <c r="DT130" s="13"/>
      <c r="DU130" s="13"/>
      <c r="DV130" s="13"/>
      <c r="DW130" s="13"/>
      <c r="DX130" s="13"/>
      <c r="DY130" s="13"/>
      <c r="DZ130" s="13"/>
      <c r="EA130" s="13"/>
      <c r="EB130" s="13"/>
      <c r="EC130" s="13"/>
      <c r="ED130" s="13"/>
      <c r="EE130" s="13"/>
      <c r="EF130" s="13"/>
      <c r="EG130" s="13"/>
      <c r="EH130" s="13"/>
      <c r="EI130" s="13"/>
      <c r="EJ130" s="13"/>
      <c r="EK130" s="13"/>
      <c r="EL130" s="13"/>
      <c r="EM130" s="13"/>
      <c r="EN130" s="13"/>
      <c r="EO130" s="13"/>
      <c r="EP130" s="13"/>
      <c r="EQ130" s="13"/>
      <c r="ER130" s="13"/>
      <c r="ES130" s="13"/>
      <c r="ET130" s="13"/>
      <c r="EU130" s="13"/>
      <c r="EV130" s="13"/>
      <c r="EW130" s="13"/>
    </row>
    <row r="131" spans="1:153" s="6" customFormat="1" ht="12.75" customHeight="1" outlineLevel="1" x14ac:dyDescent="0.2">
      <c r="A131" s="28"/>
      <c r="B131" s="79"/>
      <c r="C131" s="78"/>
      <c r="D131" s="77"/>
      <c r="E131" s="75"/>
      <c r="F131" s="76"/>
      <c r="G131" s="75">
        <f t="shared" si="163"/>
        <v>0</v>
      </c>
      <c r="H131" s="74"/>
      <c r="I131" s="73"/>
      <c r="J131" s="72" t="str">
        <f t="shared" si="164"/>
        <v/>
      </c>
      <c r="K131" s="53" t="str">
        <f t="shared" si="165"/>
        <v/>
      </c>
      <c r="L131" s="71"/>
      <c r="M131" s="70"/>
      <c r="N131" s="70">
        <f t="shared" si="166"/>
        <v>0</v>
      </c>
      <c r="O131" s="69" t="str">
        <f>IF(OR(D131="",D131="Honorar"),"",IF(VLOOKUP(D131,Durchschnittssätze!$A$5:$Q$48,5,FALSE)&lt;0,"entfällt für",IF(N131=0,"",ROUND((VLOOKUP(D131,Durchschnittssätze!$A$5:$Q$48,5,FALSE)/39.8*E131),2))))</f>
        <v/>
      </c>
      <c r="P131" s="69" t="str">
        <f>IF(OR(D131="",D131="Honorar"),"",IF(VLOOKUP(D131,Durchschnittssätze!$A$5:$Q$48,9,FALSE)&lt;0,"Beamte",IF(N131=0,"",ROUND((VLOOKUP(D131,Durchschnittssätze!$A$5:$Q$48,9,FALSE)/39.8*E131),2))))</f>
        <v/>
      </c>
      <c r="Q131" s="68" t="str">
        <f>IF(D131="Honorar",N131,IF(P131="Beamte",VLOOKUP(D131,Durchschnittssätze!$A$5:$Q$48,17,FALSE),IF(N131&lt;O131,"keine",ROUND(IF(AND(N131&gt;=O131,N131&lt;P131),VLOOKUP(D131,Durchschnittssätze!$A$5:$Q$48,13,FALSE),VLOOKUP(D131,Durchschnittssätze!$A$5:$Q$48,17,FALSE)),2))))</f>
        <v>keine</v>
      </c>
      <c r="R131" s="67" t="str">
        <f t="shared" si="167"/>
        <v>Förderung</v>
      </c>
      <c r="S131" s="66">
        <f t="shared" si="168"/>
        <v>0</v>
      </c>
      <c r="T131" s="17"/>
      <c r="U131" s="21"/>
      <c r="V131" s="18"/>
      <c r="W131" s="46">
        <f t="shared" si="169"/>
        <v>1</v>
      </c>
      <c r="X131" s="45">
        <f t="shared" si="170"/>
        <v>0</v>
      </c>
      <c r="Y131" s="44">
        <f t="shared" si="171"/>
        <v>0</v>
      </c>
      <c r="Z131" s="43">
        <f t="shared" si="172"/>
        <v>1900</v>
      </c>
      <c r="AA131" s="42" t="str">
        <f t="shared" si="173"/>
        <v/>
      </c>
      <c r="AB131" s="41" t="str">
        <f t="shared" si="174"/>
        <v/>
      </c>
      <c r="AC131" s="40" t="str">
        <f t="shared" si="175"/>
        <v/>
      </c>
      <c r="AD131" s="39" t="str">
        <f t="shared" si="176"/>
        <v/>
      </c>
      <c r="AE131" s="38" t="str">
        <f t="shared" si="177"/>
        <v/>
      </c>
      <c r="AF131" s="37">
        <f t="shared" si="178"/>
        <v>1</v>
      </c>
      <c r="AG131" s="43">
        <f t="shared" si="179"/>
        <v>1</v>
      </c>
      <c r="AH131" s="42" t="str">
        <f t="shared" si="180"/>
        <v/>
      </c>
      <c r="AI131" s="41" t="str">
        <f t="shared" si="181"/>
        <v/>
      </c>
      <c r="AJ131" s="40" t="str">
        <f t="shared" si="182"/>
        <v/>
      </c>
      <c r="AK131" s="65" t="str">
        <f t="shared" si="183"/>
        <v/>
      </c>
      <c r="AL131" s="64" t="str">
        <f t="shared" si="184"/>
        <v/>
      </c>
      <c r="AM131" s="30">
        <f t="shared" si="185"/>
        <v>0</v>
      </c>
      <c r="AN131" s="29" t="str">
        <f t="shared" si="186"/>
        <v/>
      </c>
      <c r="AO131" s="2"/>
      <c r="AP131" s="63"/>
      <c r="AQ131" s="63"/>
      <c r="AR131" s="62"/>
      <c r="AS131" s="14"/>
      <c r="AT131" s="18"/>
      <c r="AU131" s="18"/>
      <c r="AV131" s="18"/>
      <c r="AW131" s="18"/>
      <c r="AX131" s="18"/>
      <c r="AY131" s="18"/>
      <c r="AZ131" s="14"/>
      <c r="BA131" s="18"/>
      <c r="BB131" s="18"/>
      <c r="BC131" s="18"/>
      <c r="BD131" s="18"/>
      <c r="BE131" s="18"/>
      <c r="BF131" s="18"/>
      <c r="BG131" s="14"/>
      <c r="BH131" s="14"/>
      <c r="BI131" s="18"/>
      <c r="BJ131" s="18"/>
      <c r="BK131" s="18"/>
      <c r="BL131" s="18"/>
      <c r="BM131" s="18"/>
      <c r="BN131" s="18"/>
      <c r="BO131" s="13"/>
      <c r="BP131" s="15"/>
      <c r="BQ131" s="17"/>
      <c r="BR131" s="17"/>
      <c r="BS131" s="17"/>
      <c r="BT131" s="17"/>
      <c r="BU131" s="17"/>
      <c r="BV131" s="17"/>
      <c r="BW131" s="17"/>
      <c r="BX131" s="17"/>
      <c r="BY131" s="17"/>
      <c r="BZ131" s="17"/>
      <c r="CA131" s="17"/>
      <c r="CB131" s="17"/>
      <c r="CC131" s="17"/>
      <c r="CD131" s="17"/>
      <c r="CE131" s="17"/>
      <c r="CF131" s="17"/>
      <c r="CG131" s="17"/>
      <c r="CH131" s="16"/>
      <c r="CI131" s="14"/>
      <c r="CJ131" s="15"/>
      <c r="CK131" s="14"/>
      <c r="CL131" s="14"/>
      <c r="CM131" s="13"/>
      <c r="CN131" s="13"/>
      <c r="CO131" s="13"/>
      <c r="CP131" s="13"/>
      <c r="CQ131" s="13"/>
      <c r="CR131" s="13"/>
      <c r="CS131" s="13"/>
      <c r="CT131" s="13"/>
      <c r="CU131" s="13"/>
      <c r="CV131" s="13"/>
      <c r="CW131" s="13"/>
      <c r="CX131" s="13"/>
      <c r="CY131" s="13"/>
      <c r="CZ131" s="13"/>
      <c r="DA131" s="13"/>
      <c r="DB131" s="13"/>
      <c r="DC131" s="13"/>
      <c r="DD131" s="13"/>
      <c r="DE131" s="13"/>
      <c r="DF131" s="13"/>
      <c r="DG131" s="13"/>
      <c r="DH131" s="13"/>
      <c r="DI131" s="13"/>
      <c r="DJ131" s="13"/>
      <c r="DK131" s="13"/>
      <c r="DL131" s="13"/>
      <c r="DM131" s="13"/>
      <c r="DN131" s="13"/>
      <c r="DO131" s="13"/>
      <c r="DP131" s="13"/>
      <c r="DQ131" s="13"/>
      <c r="DR131" s="13"/>
      <c r="DS131" s="13"/>
      <c r="DT131" s="13"/>
      <c r="DU131" s="13"/>
      <c r="DV131" s="13"/>
      <c r="DW131" s="13"/>
      <c r="DX131" s="13"/>
      <c r="DY131" s="13"/>
      <c r="DZ131" s="13"/>
      <c r="EA131" s="13"/>
      <c r="EB131" s="13"/>
      <c r="EC131" s="13"/>
      <c r="ED131" s="13"/>
      <c r="EE131" s="13"/>
      <c r="EF131" s="13"/>
      <c r="EG131" s="13"/>
      <c r="EH131" s="13"/>
      <c r="EI131" s="13"/>
      <c r="EJ131" s="13"/>
      <c r="EK131" s="13"/>
      <c r="EL131" s="13"/>
      <c r="EM131" s="13"/>
      <c r="EN131" s="13"/>
      <c r="EO131" s="13"/>
      <c r="EP131" s="13"/>
      <c r="EQ131" s="13"/>
      <c r="ER131" s="13"/>
      <c r="ES131" s="13"/>
      <c r="ET131" s="13"/>
      <c r="EU131" s="13"/>
      <c r="EV131" s="13"/>
      <c r="EW131" s="13"/>
    </row>
    <row r="132" spans="1:153" s="6" customFormat="1" ht="12.75" customHeight="1" outlineLevel="1" thickBot="1" x14ac:dyDescent="0.25">
      <c r="A132" s="28"/>
      <c r="B132" s="61"/>
      <c r="C132" s="60"/>
      <c r="D132" s="59"/>
      <c r="E132" s="57"/>
      <c r="F132" s="58"/>
      <c r="G132" s="57">
        <f t="shared" si="163"/>
        <v>0</v>
      </c>
      <c r="H132" s="56"/>
      <c r="I132" s="55"/>
      <c r="J132" s="54" t="str">
        <f t="shared" si="164"/>
        <v/>
      </c>
      <c r="K132" s="53" t="str">
        <f t="shared" si="165"/>
        <v/>
      </c>
      <c r="L132" s="52"/>
      <c r="M132" s="51"/>
      <c r="N132" s="51">
        <f t="shared" si="166"/>
        <v>0</v>
      </c>
      <c r="O132" s="50" t="str">
        <f>IF(OR(D132="",D132="Honorar"),"",IF(VLOOKUP(D132,Durchschnittssätze!$A$5:$Q$48,5,FALSE)&lt;0,"entfällt für",IF(N132=0,"",ROUND((VLOOKUP(D132,Durchschnittssätze!$A$5:$Q$48,5,FALSE)/39.8*E132),2))))</f>
        <v/>
      </c>
      <c r="P132" s="50" t="str">
        <f>IF(OR(D132="",D132="Honorar"),"",IF(VLOOKUP(D132,Durchschnittssätze!$A$5:$Q$48,9,FALSE)&lt;0,"Beamte",IF(N132=0,"",ROUND((VLOOKUP(D132,Durchschnittssätze!$A$5:$Q$48,9,FALSE)/39.8*E132),2))))</f>
        <v/>
      </c>
      <c r="Q132" s="49" t="str">
        <f>IF(D132="Honorar",N132,IF(P132="Beamte",VLOOKUP(D132,Durchschnittssätze!$A$5:$Q$48,17,FALSE),IF(N132&lt;O132,"keine",ROUND(IF(AND(N132&gt;=O132,N132&lt;P132),VLOOKUP(D132,Durchschnittssätze!$A$5:$Q$48,13,FALSE),VLOOKUP(D132,Durchschnittssätze!$A$5:$Q$48,17,FALSE)),2))))</f>
        <v>keine</v>
      </c>
      <c r="R132" s="48" t="str">
        <f t="shared" si="167"/>
        <v>Förderung</v>
      </c>
      <c r="S132" s="47">
        <f t="shared" si="168"/>
        <v>0</v>
      </c>
      <c r="T132" s="17"/>
      <c r="U132" s="21"/>
      <c r="V132" s="18"/>
      <c r="W132" s="46">
        <f t="shared" si="169"/>
        <v>1</v>
      </c>
      <c r="X132" s="45">
        <f t="shared" si="170"/>
        <v>0</v>
      </c>
      <c r="Y132" s="44">
        <f t="shared" si="171"/>
        <v>0</v>
      </c>
      <c r="Z132" s="43">
        <f t="shared" si="172"/>
        <v>1900</v>
      </c>
      <c r="AA132" s="42" t="str">
        <f t="shared" si="173"/>
        <v/>
      </c>
      <c r="AB132" s="41" t="str">
        <f t="shared" si="174"/>
        <v/>
      </c>
      <c r="AC132" s="40" t="str">
        <f t="shared" si="175"/>
        <v/>
      </c>
      <c r="AD132" s="39" t="str">
        <f t="shared" si="176"/>
        <v/>
      </c>
      <c r="AE132" s="38" t="str">
        <f t="shared" si="177"/>
        <v/>
      </c>
      <c r="AF132" s="37">
        <f t="shared" si="178"/>
        <v>1</v>
      </c>
      <c r="AG132" s="36">
        <f t="shared" si="179"/>
        <v>1</v>
      </c>
      <c r="AH132" s="35" t="str">
        <f t="shared" si="180"/>
        <v/>
      </c>
      <c r="AI132" s="34" t="str">
        <f t="shared" si="181"/>
        <v/>
      </c>
      <c r="AJ132" s="33" t="str">
        <f t="shared" si="182"/>
        <v/>
      </c>
      <c r="AK132" s="32" t="str">
        <f t="shared" si="183"/>
        <v/>
      </c>
      <c r="AL132" s="31" t="str">
        <f t="shared" si="184"/>
        <v/>
      </c>
      <c r="AM132" s="30">
        <f t="shared" si="185"/>
        <v>0</v>
      </c>
      <c r="AN132" s="29" t="str">
        <f t="shared" si="186"/>
        <v/>
      </c>
      <c r="AO132" s="19"/>
      <c r="AP132" s="19"/>
      <c r="AQ132" s="19"/>
      <c r="AR132" s="19"/>
      <c r="AS132" s="14"/>
      <c r="AT132" s="18"/>
      <c r="AU132" s="18"/>
      <c r="AV132" s="18"/>
      <c r="AW132" s="18"/>
      <c r="AX132" s="18"/>
      <c r="AY132" s="18"/>
      <c r="AZ132" s="14"/>
      <c r="BA132" s="18"/>
      <c r="BB132" s="18"/>
      <c r="BC132" s="18"/>
      <c r="BD132" s="18"/>
      <c r="BE132" s="18"/>
      <c r="BF132" s="18"/>
      <c r="BG132" s="14"/>
      <c r="BH132" s="14"/>
      <c r="BI132" s="18"/>
      <c r="BJ132" s="18"/>
      <c r="BK132" s="18"/>
      <c r="BL132" s="18"/>
      <c r="BM132" s="18"/>
      <c r="BN132" s="18"/>
      <c r="BO132" s="13"/>
      <c r="BP132" s="15"/>
      <c r="BQ132" s="17"/>
      <c r="BR132" s="17"/>
      <c r="BS132" s="17"/>
      <c r="BT132" s="17"/>
      <c r="BU132" s="17"/>
      <c r="BV132" s="17"/>
      <c r="BW132" s="17"/>
      <c r="BX132" s="17"/>
      <c r="BY132" s="17"/>
      <c r="BZ132" s="17"/>
      <c r="CA132" s="17"/>
      <c r="CB132" s="17"/>
      <c r="CC132" s="17"/>
      <c r="CD132" s="17"/>
      <c r="CE132" s="17"/>
      <c r="CF132" s="17"/>
      <c r="CG132" s="17"/>
      <c r="CH132" s="16"/>
      <c r="CI132" s="14"/>
      <c r="CJ132" s="15"/>
      <c r="CK132" s="14"/>
      <c r="CL132" s="14"/>
      <c r="CM132" s="13"/>
      <c r="CN132" s="13"/>
      <c r="CO132" s="13"/>
      <c r="CP132" s="13"/>
      <c r="CQ132" s="13"/>
      <c r="CR132" s="13"/>
      <c r="CS132" s="13"/>
      <c r="CT132" s="13"/>
      <c r="CU132" s="13"/>
      <c r="CV132" s="13"/>
      <c r="CW132" s="13"/>
      <c r="CX132" s="13"/>
      <c r="CY132" s="13"/>
      <c r="CZ132" s="13"/>
      <c r="DA132" s="13"/>
      <c r="DB132" s="13"/>
      <c r="DC132" s="13"/>
      <c r="DD132" s="13"/>
      <c r="DE132" s="13"/>
      <c r="DF132" s="13"/>
      <c r="DG132" s="13"/>
      <c r="DH132" s="13"/>
      <c r="DI132" s="13"/>
      <c r="DJ132" s="13"/>
      <c r="DK132" s="13"/>
      <c r="DL132" s="13"/>
      <c r="DM132" s="13"/>
      <c r="DN132" s="13"/>
      <c r="DO132" s="13"/>
      <c r="DP132" s="13"/>
      <c r="DQ132" s="13"/>
      <c r="DR132" s="13"/>
      <c r="DS132" s="13"/>
      <c r="DT132" s="13"/>
      <c r="DU132" s="13"/>
      <c r="DV132" s="13"/>
      <c r="DW132" s="13"/>
      <c r="DX132" s="13"/>
      <c r="DY132" s="13"/>
      <c r="DZ132" s="13"/>
      <c r="EA132" s="13"/>
      <c r="EB132" s="13"/>
      <c r="EC132" s="13"/>
      <c r="ED132" s="13"/>
      <c r="EE132" s="13"/>
      <c r="EF132" s="13"/>
      <c r="EG132" s="13"/>
      <c r="EH132" s="13"/>
      <c r="EI132" s="13"/>
      <c r="EJ132" s="13"/>
      <c r="EK132" s="13"/>
      <c r="EL132" s="13"/>
      <c r="EM132" s="13"/>
      <c r="EN132" s="13"/>
      <c r="EO132" s="13"/>
      <c r="EP132" s="13"/>
      <c r="EQ132" s="13"/>
      <c r="ER132" s="13"/>
      <c r="ES132" s="13"/>
      <c r="ET132" s="13"/>
      <c r="EU132" s="13"/>
      <c r="EV132" s="13"/>
      <c r="EW132" s="13"/>
    </row>
    <row r="133" spans="1:153" s="6" customFormat="1" ht="20.100000000000001" customHeight="1" outlineLevel="1" thickBot="1" x14ac:dyDescent="0.25">
      <c r="A133" s="28"/>
      <c r="B133" s="27"/>
      <c r="C133" s="25"/>
      <c r="D133" s="25"/>
      <c r="E133" s="25"/>
      <c r="F133" s="25"/>
      <c r="G133" s="26"/>
      <c r="H133" s="25"/>
      <c r="I133" s="25"/>
      <c r="J133" s="24"/>
      <c r="K133" s="476"/>
      <c r="L133" s="476"/>
      <c r="M133" s="476"/>
      <c r="N133" s="476"/>
      <c r="O133" s="476"/>
      <c r="P133" s="476"/>
      <c r="Q133" s="23"/>
      <c r="R133" s="23"/>
      <c r="S133" s="22">
        <f>SUM(S122:S132)</f>
        <v>0</v>
      </c>
      <c r="T133" s="17"/>
      <c r="U133" s="21"/>
      <c r="V133" s="18"/>
      <c r="W133" s="14"/>
      <c r="X133" s="14"/>
      <c r="Y133" s="14"/>
      <c r="Z133" s="13"/>
      <c r="AA133" s="13"/>
      <c r="AB133" s="13"/>
      <c r="AC133" s="13"/>
      <c r="AD133" s="13"/>
      <c r="AE133" s="15"/>
      <c r="AF133" s="19"/>
      <c r="AG133" s="19"/>
      <c r="AH133" s="19"/>
      <c r="AI133" s="19"/>
      <c r="AJ133" s="19"/>
      <c r="AK133" s="19"/>
      <c r="AL133" s="19"/>
      <c r="AM133" s="20">
        <f>SUM(AM122:AM132)</f>
        <v>0</v>
      </c>
      <c r="AN133" s="20">
        <f>SUM(AN122:AN132)</f>
        <v>0</v>
      </c>
      <c r="AO133" s="19"/>
      <c r="AP133" s="19"/>
      <c r="AQ133" s="19"/>
      <c r="AR133" s="19"/>
      <c r="AS133" s="14"/>
      <c r="AT133" s="18"/>
      <c r="AU133" s="18"/>
      <c r="AV133" s="18"/>
      <c r="AW133" s="18"/>
      <c r="AX133" s="18"/>
      <c r="AY133" s="18"/>
      <c r="AZ133" s="14"/>
      <c r="BA133" s="18"/>
      <c r="BB133" s="18"/>
      <c r="BC133" s="18"/>
      <c r="BD133" s="18"/>
      <c r="BE133" s="18"/>
      <c r="BF133" s="18"/>
      <c r="BG133" s="14"/>
      <c r="BH133" s="14"/>
      <c r="BI133" s="18"/>
      <c r="BJ133" s="18"/>
      <c r="BK133" s="18"/>
      <c r="BL133" s="18"/>
      <c r="BM133" s="18"/>
      <c r="BN133" s="18"/>
      <c r="BO133" s="13"/>
      <c r="BP133" s="15"/>
      <c r="BQ133" s="17"/>
      <c r="BR133" s="17"/>
      <c r="BS133" s="17"/>
      <c r="BT133" s="17"/>
      <c r="BU133" s="17"/>
      <c r="BV133" s="17"/>
      <c r="BW133" s="17"/>
      <c r="BX133" s="17"/>
      <c r="BY133" s="17"/>
      <c r="BZ133" s="17"/>
      <c r="CA133" s="17"/>
      <c r="CB133" s="17"/>
      <c r="CC133" s="17"/>
      <c r="CD133" s="17"/>
      <c r="CE133" s="17"/>
      <c r="CF133" s="17"/>
      <c r="CG133" s="17"/>
      <c r="CH133" s="16"/>
      <c r="CI133" s="14"/>
      <c r="CJ133" s="15"/>
      <c r="CK133" s="14"/>
      <c r="CL133" s="14"/>
      <c r="CM133" s="13"/>
      <c r="CN133" s="13"/>
      <c r="CO133" s="13"/>
      <c r="CP133" s="13"/>
      <c r="CQ133" s="13"/>
      <c r="CR133" s="13"/>
      <c r="CS133" s="13"/>
      <c r="CT133" s="13"/>
      <c r="CU133" s="13"/>
      <c r="CV133" s="13"/>
      <c r="CW133" s="13"/>
      <c r="CX133" s="13"/>
      <c r="CY133" s="13"/>
      <c r="CZ133" s="13"/>
      <c r="DA133" s="13"/>
      <c r="DB133" s="13"/>
      <c r="DC133" s="13"/>
      <c r="DD133" s="13"/>
      <c r="DE133" s="13"/>
      <c r="DF133" s="13"/>
      <c r="DG133" s="13"/>
      <c r="DH133" s="13"/>
      <c r="DI133" s="13"/>
      <c r="DJ133" s="13"/>
      <c r="DK133" s="13"/>
      <c r="DL133" s="13"/>
      <c r="DM133" s="13"/>
      <c r="DN133" s="13"/>
      <c r="DO133" s="13"/>
      <c r="DP133" s="13"/>
      <c r="DQ133" s="13"/>
      <c r="DR133" s="13"/>
      <c r="DS133" s="13"/>
      <c r="DT133" s="13"/>
      <c r="DU133" s="13"/>
      <c r="DV133" s="13"/>
      <c r="DW133" s="13"/>
      <c r="DX133" s="13"/>
      <c r="DY133" s="13"/>
      <c r="DZ133" s="13"/>
      <c r="EA133" s="13"/>
      <c r="EB133" s="13"/>
      <c r="EC133" s="13"/>
      <c r="ED133" s="13"/>
      <c r="EE133" s="13"/>
      <c r="EF133" s="13"/>
      <c r="EG133" s="13"/>
      <c r="EH133" s="13"/>
      <c r="EI133" s="13"/>
      <c r="EJ133" s="13"/>
      <c r="EK133" s="13"/>
      <c r="EL133" s="13"/>
      <c r="EM133" s="13"/>
      <c r="EN133" s="13"/>
      <c r="EO133" s="13"/>
      <c r="EP133" s="13"/>
      <c r="EQ133" s="13"/>
      <c r="ER133" s="13"/>
      <c r="ES133" s="13"/>
      <c r="ET133" s="13"/>
      <c r="EU133" s="13"/>
      <c r="EV133" s="13"/>
      <c r="EW133" s="13"/>
    </row>
    <row r="134" spans="1:153" s="6" customFormat="1" x14ac:dyDescent="0.2">
      <c r="B134" s="14"/>
      <c r="C134" s="13"/>
      <c r="D134" s="13"/>
      <c r="E134" s="130"/>
      <c r="F134" s="130"/>
      <c r="G134" s="130"/>
      <c r="H134" s="130"/>
      <c r="I134" s="129"/>
      <c r="J134" s="129"/>
      <c r="K134" s="477" t="str">
        <f>IF(COUNTBLANK(K122:K132)&lt;&gt;11,"Fehler in den Datumsangaben! Bitte prüfen!","")</f>
        <v/>
      </c>
      <c r="L134" s="477"/>
      <c r="M134" s="477"/>
      <c r="N134" s="477"/>
      <c r="O134" s="477"/>
      <c r="P134" s="23"/>
      <c r="Q134" s="23"/>
      <c r="R134" s="23"/>
      <c r="S134" s="23"/>
      <c r="T134" s="23"/>
      <c r="U134" s="128"/>
      <c r="V134" s="125"/>
      <c r="W134" s="18"/>
      <c r="X134" s="14"/>
      <c r="Y134" s="14"/>
      <c r="Z134" s="13"/>
      <c r="AA134" s="13"/>
      <c r="AB134" s="13"/>
      <c r="AC134" s="13"/>
      <c r="AD134" s="13"/>
      <c r="AE134" s="13"/>
      <c r="AF134" s="13"/>
      <c r="AG134" s="13"/>
      <c r="AH134" s="13"/>
      <c r="AI134" s="13"/>
      <c r="AJ134" s="13"/>
      <c r="AK134" s="13"/>
      <c r="AL134" s="13"/>
      <c r="AM134" s="13"/>
      <c r="AN134" s="13"/>
      <c r="AO134" s="13"/>
      <c r="AP134" s="13"/>
      <c r="AQ134" s="13"/>
      <c r="AR134" s="13"/>
      <c r="AS134" s="13"/>
      <c r="AT134" s="13"/>
      <c r="AU134" s="13"/>
      <c r="AV134" s="13"/>
      <c r="AW134" s="13"/>
      <c r="AX134" s="13"/>
      <c r="AY134" s="13"/>
      <c r="AZ134" s="13"/>
      <c r="BA134" s="13"/>
      <c r="BB134" s="13"/>
      <c r="BC134" s="13"/>
      <c r="BD134" s="13"/>
      <c r="BE134" s="13"/>
      <c r="BF134" s="13"/>
      <c r="BG134" s="13"/>
      <c r="BH134" s="13"/>
      <c r="BI134" s="13"/>
      <c r="BJ134" s="13"/>
      <c r="BK134" s="13"/>
      <c r="BL134" s="13"/>
      <c r="BM134" s="13"/>
      <c r="BN134" s="13"/>
      <c r="BO134" s="13"/>
      <c r="BP134" s="13"/>
      <c r="BQ134" s="13"/>
      <c r="BR134" s="13"/>
      <c r="BS134" s="13"/>
      <c r="BT134" s="13"/>
      <c r="BU134" s="13"/>
      <c r="BV134" s="13"/>
      <c r="BW134" s="13"/>
      <c r="BX134" s="13"/>
      <c r="BY134" s="13"/>
      <c r="BZ134" s="13"/>
      <c r="CA134" s="13"/>
      <c r="CB134" s="13"/>
      <c r="CC134" s="13"/>
      <c r="CD134" s="13"/>
      <c r="CE134" s="13"/>
      <c r="CF134" s="13"/>
      <c r="CG134" s="13"/>
      <c r="CH134" s="13"/>
      <c r="CI134" s="13"/>
      <c r="CJ134" s="13"/>
      <c r="CK134" s="13"/>
      <c r="CL134" s="13"/>
      <c r="CM134" s="13"/>
      <c r="CN134" s="13"/>
      <c r="CO134" s="13"/>
      <c r="CP134" s="13"/>
      <c r="CQ134" s="13"/>
      <c r="CR134" s="13"/>
      <c r="CS134" s="13"/>
      <c r="CT134" s="13"/>
      <c r="CU134" s="13"/>
      <c r="CV134" s="13"/>
      <c r="CW134" s="13"/>
      <c r="CX134" s="13"/>
      <c r="CY134" s="13"/>
      <c r="CZ134" s="13"/>
      <c r="DA134" s="13"/>
      <c r="DB134" s="13"/>
      <c r="DC134" s="13"/>
      <c r="DD134" s="13"/>
      <c r="DE134" s="13"/>
      <c r="DF134" s="13"/>
      <c r="DG134" s="13"/>
      <c r="DH134" s="13"/>
      <c r="DI134" s="13"/>
      <c r="DJ134" s="13"/>
      <c r="DK134" s="13"/>
      <c r="DL134" s="13"/>
      <c r="DM134" s="13"/>
      <c r="DN134" s="13"/>
      <c r="DO134" s="13"/>
      <c r="DP134" s="13"/>
      <c r="DQ134" s="13"/>
      <c r="DR134" s="13"/>
      <c r="DS134" s="13"/>
      <c r="DT134" s="13"/>
      <c r="DU134" s="13"/>
      <c r="DV134" s="13"/>
      <c r="DW134" s="13"/>
      <c r="DX134" s="13"/>
      <c r="DY134" s="13"/>
      <c r="DZ134" s="13"/>
      <c r="EA134" s="13"/>
      <c r="EB134" s="13"/>
      <c r="EC134" s="13"/>
      <c r="ED134" s="13"/>
      <c r="EE134" s="13"/>
      <c r="EF134" s="13"/>
      <c r="EG134" s="13"/>
      <c r="EH134" s="13"/>
      <c r="EI134" s="13"/>
      <c r="EJ134" s="13"/>
      <c r="EK134" s="13"/>
      <c r="EL134" s="13"/>
      <c r="EM134" s="13"/>
      <c r="EN134" s="13"/>
      <c r="EO134" s="13"/>
      <c r="EP134" s="13"/>
      <c r="EQ134" s="13"/>
      <c r="ER134" s="13"/>
      <c r="ES134" s="13"/>
      <c r="ET134" s="13"/>
      <c r="EU134" s="13"/>
      <c r="EV134" s="13"/>
      <c r="EW134" s="13"/>
    </row>
    <row r="135" spans="1:153" s="10" customFormat="1" ht="17.25" customHeight="1" outlineLevel="1" x14ac:dyDescent="0.2">
      <c r="B135" s="608">
        <f>$B$18</f>
        <v>0</v>
      </c>
      <c r="C135" s="608"/>
      <c r="D135" s="609" t="str">
        <f>IF(AM149&lt;&gt;0,"Es wurde eine abweichende Entgeltgruppe angegeben. Bitte hierfür eine Begründung im Prüfvermerk erfassen!","")</f>
        <v/>
      </c>
      <c r="E135" s="609"/>
      <c r="F135" s="609"/>
      <c r="G135" s="609"/>
      <c r="H135" s="609"/>
      <c r="I135" s="609"/>
      <c r="J135" s="609"/>
      <c r="K135" s="609"/>
      <c r="L135" s="609"/>
      <c r="M135" s="609"/>
      <c r="N135" s="14"/>
      <c r="O135" s="126"/>
      <c r="P135" s="126"/>
      <c r="Q135" s="126"/>
      <c r="R135" s="126"/>
      <c r="S135" s="5"/>
      <c r="T135" s="125"/>
      <c r="U135" s="14"/>
      <c r="V135" s="14"/>
      <c r="W135" s="14"/>
      <c r="X135" s="14"/>
      <c r="Y135" s="14"/>
      <c r="Z135" s="14"/>
      <c r="AA135" s="14"/>
      <c r="AB135" s="14"/>
      <c r="AC135" s="14"/>
      <c r="AD135" s="14"/>
      <c r="AE135" s="14"/>
      <c r="AF135" s="14"/>
      <c r="AG135" s="14"/>
      <c r="AH135" s="14"/>
      <c r="AI135" s="14"/>
      <c r="AJ135" s="14"/>
      <c r="AK135" s="14"/>
      <c r="AL135" s="14"/>
      <c r="AM135" s="14"/>
      <c r="AN135" s="14"/>
      <c r="AO135" s="14"/>
      <c r="AP135" s="14"/>
      <c r="AQ135" s="14"/>
      <c r="AR135" s="14"/>
      <c r="AS135" s="14"/>
      <c r="AT135" s="14"/>
      <c r="AU135" s="14"/>
      <c r="AV135" s="14"/>
      <c r="AW135" s="14"/>
      <c r="AX135" s="14"/>
      <c r="AY135" s="14"/>
      <c r="AZ135" s="14"/>
      <c r="BA135" s="14"/>
      <c r="BB135" s="14"/>
      <c r="BC135" s="14"/>
      <c r="BD135" s="14"/>
      <c r="BE135" s="14"/>
      <c r="BF135" s="14"/>
      <c r="BG135" s="14"/>
      <c r="BH135" s="14"/>
      <c r="BI135" s="14"/>
      <c r="BJ135" s="14"/>
      <c r="BK135" s="14"/>
      <c r="BL135" s="14"/>
      <c r="BM135" s="14"/>
      <c r="BN135" s="14"/>
      <c r="BO135" s="14"/>
      <c r="BP135" s="14"/>
      <c r="BQ135" s="14"/>
      <c r="BR135" s="14"/>
      <c r="BS135" s="14"/>
      <c r="BT135" s="14"/>
      <c r="BU135" s="14"/>
      <c r="BV135" s="14"/>
      <c r="BW135" s="14"/>
      <c r="BX135" s="14"/>
      <c r="BY135" s="14"/>
      <c r="BZ135" s="14"/>
      <c r="CA135" s="14"/>
      <c r="CB135" s="14"/>
      <c r="CC135" s="14"/>
      <c r="CD135" s="14"/>
      <c r="CE135" s="14"/>
      <c r="CF135" s="14"/>
      <c r="CG135" s="14"/>
      <c r="CH135" s="14"/>
      <c r="CI135" s="14"/>
      <c r="CJ135" s="14"/>
      <c r="CK135" s="14"/>
      <c r="CL135" s="14"/>
      <c r="CM135" s="14"/>
      <c r="CN135" s="14"/>
      <c r="CO135" s="14"/>
      <c r="CP135" s="14"/>
      <c r="CQ135" s="14"/>
      <c r="CR135" s="14"/>
      <c r="CS135" s="14"/>
      <c r="CT135" s="14"/>
      <c r="CU135" s="14"/>
      <c r="CV135" s="14"/>
      <c r="CW135" s="14"/>
      <c r="CX135" s="14"/>
      <c r="CY135" s="14"/>
      <c r="CZ135" s="14"/>
      <c r="DA135" s="14"/>
      <c r="DB135" s="14"/>
      <c r="DC135" s="14"/>
      <c r="DD135" s="14"/>
      <c r="DE135" s="14"/>
      <c r="DF135" s="14"/>
      <c r="DG135" s="14"/>
      <c r="DH135" s="14"/>
      <c r="DI135" s="14"/>
      <c r="DJ135" s="14"/>
      <c r="DK135" s="14"/>
      <c r="DL135" s="14"/>
      <c r="DM135" s="14"/>
      <c r="DN135" s="14"/>
      <c r="DO135" s="14"/>
      <c r="DP135" s="14"/>
      <c r="DQ135" s="14"/>
      <c r="DR135" s="14"/>
      <c r="DS135" s="14"/>
      <c r="DT135" s="14"/>
      <c r="DU135" s="14"/>
      <c r="DV135" s="14"/>
      <c r="DW135" s="14"/>
      <c r="DX135" s="14"/>
      <c r="DY135" s="14"/>
      <c r="DZ135" s="14"/>
      <c r="EA135" s="14"/>
      <c r="EB135" s="14"/>
      <c r="EC135" s="14"/>
      <c r="ED135" s="14"/>
      <c r="EE135" s="14"/>
      <c r="EF135" s="14"/>
      <c r="EG135" s="14"/>
      <c r="EH135" s="14"/>
      <c r="EI135" s="14"/>
      <c r="EJ135" s="14"/>
      <c r="EK135" s="14"/>
      <c r="EL135" s="14"/>
      <c r="EM135" s="14"/>
      <c r="EN135" s="14"/>
      <c r="EO135" s="14"/>
      <c r="EP135" s="14"/>
      <c r="EQ135" s="14"/>
      <c r="ER135" s="14"/>
      <c r="ES135" s="14"/>
      <c r="ET135" s="14"/>
      <c r="EU135" s="14"/>
      <c r="EV135" s="14"/>
      <c r="EW135" s="14"/>
    </row>
    <row r="136" spans="1:153" s="6" customFormat="1" ht="7.5" customHeight="1" outlineLevel="1" thickBot="1" x14ac:dyDescent="0.25">
      <c r="B136" s="127"/>
      <c r="E136" s="8"/>
      <c r="F136" s="12"/>
      <c r="G136" s="8"/>
      <c r="I136" s="8"/>
      <c r="K136" s="13"/>
      <c r="L136" s="13"/>
      <c r="M136" s="13"/>
      <c r="N136" s="13"/>
      <c r="O136" s="126"/>
      <c r="P136" s="126"/>
      <c r="Q136" s="126"/>
      <c r="R136" s="126"/>
      <c r="S136" s="5"/>
      <c r="T136" s="125"/>
      <c r="U136" s="13"/>
      <c r="V136" s="13"/>
      <c r="W136" s="14"/>
      <c r="X136" s="14"/>
      <c r="Y136" s="14"/>
      <c r="Z136" s="13"/>
      <c r="AA136" s="13"/>
      <c r="AB136" s="13"/>
      <c r="AC136" s="13"/>
      <c r="AD136" s="13"/>
      <c r="AE136" s="13"/>
      <c r="AF136" s="13"/>
      <c r="AG136" s="13"/>
      <c r="AH136" s="13"/>
      <c r="AI136" s="13"/>
      <c r="AJ136" s="13"/>
      <c r="AK136" s="13"/>
      <c r="AL136" s="13"/>
      <c r="AM136" s="13"/>
      <c r="AN136" s="13"/>
      <c r="AO136" s="13"/>
      <c r="AP136" s="13"/>
      <c r="AQ136" s="13"/>
      <c r="AR136" s="13"/>
      <c r="AS136" s="13"/>
      <c r="AT136" s="13"/>
      <c r="AU136" s="13"/>
      <c r="AV136" s="13"/>
      <c r="AW136" s="13"/>
      <c r="AX136" s="13"/>
      <c r="AY136" s="13"/>
      <c r="AZ136" s="13"/>
      <c r="BA136" s="13"/>
      <c r="BB136" s="13"/>
      <c r="BC136" s="13"/>
      <c r="BD136" s="13"/>
      <c r="BE136" s="13"/>
      <c r="BF136" s="13"/>
      <c r="BG136" s="13"/>
      <c r="BH136" s="13"/>
      <c r="BI136" s="13"/>
      <c r="BJ136" s="13"/>
      <c r="BK136" s="13"/>
      <c r="BL136" s="13"/>
      <c r="BM136" s="13"/>
      <c r="BN136" s="13"/>
      <c r="BO136" s="13"/>
      <c r="BP136" s="13"/>
      <c r="BQ136" s="13"/>
      <c r="BR136" s="13"/>
      <c r="BS136" s="13"/>
      <c r="BT136" s="13"/>
      <c r="BU136" s="13"/>
      <c r="BV136" s="13"/>
      <c r="BW136" s="13"/>
      <c r="BX136" s="13"/>
      <c r="BY136" s="13"/>
      <c r="BZ136" s="13"/>
      <c r="CA136" s="13"/>
      <c r="CB136" s="13"/>
      <c r="CC136" s="13"/>
      <c r="CD136" s="13"/>
      <c r="CE136" s="13"/>
      <c r="CF136" s="13"/>
      <c r="CG136" s="13"/>
      <c r="CH136" s="13"/>
      <c r="CI136" s="13"/>
      <c r="CJ136" s="13"/>
      <c r="CK136" s="13"/>
      <c r="CL136" s="13"/>
      <c r="CM136" s="13"/>
      <c r="CN136" s="13"/>
      <c r="CO136" s="13"/>
      <c r="CP136" s="13"/>
      <c r="CQ136" s="13"/>
      <c r="CR136" s="13"/>
      <c r="CS136" s="13"/>
      <c r="CT136" s="13"/>
      <c r="CU136" s="13"/>
      <c r="CV136" s="13"/>
      <c r="CW136" s="13"/>
      <c r="CX136" s="13"/>
      <c r="CY136" s="13"/>
      <c r="CZ136" s="13"/>
      <c r="DA136" s="13"/>
      <c r="DB136" s="13"/>
      <c r="DC136" s="13"/>
      <c r="DD136" s="13"/>
      <c r="DE136" s="13"/>
      <c r="DF136" s="13"/>
      <c r="DG136" s="13"/>
      <c r="DH136" s="13"/>
      <c r="DI136" s="13"/>
      <c r="DJ136" s="13"/>
      <c r="DK136" s="13"/>
      <c r="DL136" s="13"/>
      <c r="DM136" s="13"/>
      <c r="DN136" s="13"/>
      <c r="DO136" s="13"/>
      <c r="DP136" s="13"/>
      <c r="DQ136" s="13"/>
      <c r="DR136" s="13"/>
      <c r="DS136" s="13"/>
      <c r="DT136" s="13"/>
      <c r="DU136" s="13"/>
      <c r="DV136" s="13"/>
      <c r="DW136" s="13"/>
      <c r="DX136" s="13"/>
      <c r="DY136" s="13"/>
      <c r="DZ136" s="13"/>
      <c r="EA136" s="13"/>
      <c r="EB136" s="13"/>
      <c r="EC136" s="13"/>
      <c r="ED136" s="13"/>
      <c r="EE136" s="13"/>
      <c r="EF136" s="13"/>
      <c r="EG136" s="13"/>
      <c r="EH136" s="13"/>
      <c r="EI136" s="13"/>
      <c r="EJ136" s="13"/>
      <c r="EK136" s="13"/>
      <c r="EL136" s="13"/>
      <c r="EM136" s="13"/>
      <c r="EN136" s="13"/>
      <c r="EO136" s="13"/>
      <c r="EP136" s="13"/>
      <c r="EQ136" s="13"/>
      <c r="ER136" s="13"/>
      <c r="ES136" s="13"/>
      <c r="ET136" s="13"/>
      <c r="EU136" s="13"/>
      <c r="EV136" s="13"/>
      <c r="EW136" s="13"/>
    </row>
    <row r="137" spans="1:153" s="10" customFormat="1" ht="65.099999999999994" customHeight="1" outlineLevel="1" thickBot="1" x14ac:dyDescent="0.25">
      <c r="B137" s="124" t="s">
        <v>14</v>
      </c>
      <c r="C137" s="123" t="s">
        <v>15</v>
      </c>
      <c r="D137" s="122" t="s">
        <v>150</v>
      </c>
      <c r="E137" s="121" t="s">
        <v>149</v>
      </c>
      <c r="F137" s="121" t="s">
        <v>148</v>
      </c>
      <c r="G137" s="120" t="s">
        <v>147</v>
      </c>
      <c r="H137" s="119" t="s">
        <v>16</v>
      </c>
      <c r="I137" s="118" t="s">
        <v>17</v>
      </c>
      <c r="J137" s="117" t="s">
        <v>146</v>
      </c>
      <c r="K137" s="104"/>
      <c r="L137" s="116" t="s">
        <v>145</v>
      </c>
      <c r="M137" s="115" t="s">
        <v>144</v>
      </c>
      <c r="N137" s="115" t="s">
        <v>143</v>
      </c>
      <c r="O137" s="114" t="s">
        <v>142</v>
      </c>
      <c r="P137" s="114" t="s">
        <v>141</v>
      </c>
      <c r="Q137" s="113" t="s">
        <v>140</v>
      </c>
      <c r="R137" s="112" t="s">
        <v>139</v>
      </c>
      <c r="S137" s="111" t="s">
        <v>138</v>
      </c>
      <c r="T137" s="104"/>
      <c r="U137" s="102"/>
      <c r="V137" s="102"/>
      <c r="W137" s="102"/>
      <c r="X137" s="110" t="s">
        <v>14</v>
      </c>
      <c r="Y137" s="109" t="s">
        <v>15</v>
      </c>
      <c r="Z137" s="623" t="s">
        <v>137</v>
      </c>
      <c r="AA137" s="624"/>
      <c r="AB137" s="624"/>
      <c r="AC137" s="624"/>
      <c r="AD137" s="624"/>
      <c r="AE137" s="625"/>
      <c r="AF137" s="108" t="s">
        <v>136</v>
      </c>
      <c r="AG137" s="623" t="s">
        <v>135</v>
      </c>
      <c r="AH137" s="624"/>
      <c r="AI137" s="624"/>
      <c r="AJ137" s="624"/>
      <c r="AK137" s="624"/>
      <c r="AL137" s="625"/>
      <c r="AM137" s="107" t="s">
        <v>134</v>
      </c>
      <c r="AN137" s="106" t="s">
        <v>133</v>
      </c>
      <c r="AO137" s="14"/>
      <c r="AP137" s="14"/>
      <c r="AQ137" s="14"/>
      <c r="AR137" s="14"/>
      <c r="AS137" s="105"/>
      <c r="AT137" s="14"/>
      <c r="AU137" s="14"/>
      <c r="AV137" s="14"/>
      <c r="AW137" s="14"/>
      <c r="AX137" s="14"/>
      <c r="AY137" s="14"/>
      <c r="AZ137" s="105"/>
      <c r="BA137" s="14"/>
      <c r="BB137" s="14"/>
      <c r="BC137" s="14"/>
      <c r="BD137" s="14"/>
      <c r="BE137" s="14"/>
      <c r="BF137" s="14"/>
      <c r="BG137" s="14"/>
      <c r="BH137" s="105"/>
      <c r="BI137" s="14"/>
      <c r="BJ137" s="14"/>
      <c r="BK137" s="14"/>
      <c r="BL137" s="14"/>
      <c r="BM137" s="14"/>
      <c r="BN137" s="14"/>
      <c r="BO137" s="14"/>
      <c r="BP137" s="102"/>
      <c r="BQ137" s="104"/>
      <c r="BR137" s="104"/>
      <c r="BS137" s="102"/>
      <c r="BT137" s="102"/>
      <c r="BU137" s="102"/>
      <c r="BV137" s="102"/>
      <c r="BW137" s="104"/>
      <c r="BX137" s="104"/>
      <c r="BY137" s="102"/>
      <c r="BZ137" s="102"/>
      <c r="CA137" s="102"/>
      <c r="CB137" s="102"/>
      <c r="CC137" s="103"/>
      <c r="CD137" s="102"/>
      <c r="CE137" s="102"/>
      <c r="CF137" s="102"/>
      <c r="CG137" s="14"/>
      <c r="CH137" s="14"/>
      <c r="CI137" s="14"/>
      <c r="CJ137" s="14"/>
      <c r="CK137" s="14"/>
      <c r="CL137" s="14"/>
      <c r="CM137" s="14"/>
      <c r="CN137" s="14"/>
      <c r="CO137" s="14"/>
      <c r="CP137" s="14"/>
      <c r="CQ137" s="14"/>
      <c r="CR137" s="14"/>
      <c r="CS137" s="14"/>
      <c r="CT137" s="14"/>
      <c r="CU137" s="14"/>
      <c r="CV137" s="14"/>
      <c r="CW137" s="14"/>
      <c r="CX137" s="14"/>
      <c r="CY137" s="14"/>
      <c r="CZ137" s="14"/>
      <c r="DA137" s="14"/>
      <c r="DB137" s="14"/>
      <c r="DC137" s="14"/>
      <c r="DD137" s="14"/>
      <c r="DE137" s="14"/>
      <c r="DF137" s="14"/>
      <c r="DG137" s="14"/>
      <c r="DH137" s="14"/>
      <c r="DI137" s="14"/>
      <c r="DJ137" s="14"/>
      <c r="DK137" s="14"/>
      <c r="DL137" s="14"/>
      <c r="DM137" s="14"/>
      <c r="DN137" s="14"/>
      <c r="DO137" s="14"/>
      <c r="DP137" s="14"/>
      <c r="DQ137" s="14"/>
      <c r="DR137" s="14"/>
      <c r="DS137" s="14"/>
      <c r="DT137" s="14"/>
      <c r="DU137" s="14"/>
      <c r="DV137" s="14"/>
      <c r="DW137" s="14"/>
      <c r="DX137" s="14"/>
      <c r="DY137" s="14"/>
      <c r="DZ137" s="14"/>
      <c r="EA137" s="14"/>
      <c r="EB137" s="14"/>
      <c r="EC137" s="14"/>
      <c r="ED137" s="14"/>
      <c r="EE137" s="14"/>
      <c r="EF137" s="14"/>
      <c r="EG137" s="14"/>
      <c r="EH137" s="14"/>
      <c r="EI137" s="14"/>
      <c r="EJ137" s="14"/>
      <c r="EK137" s="14"/>
      <c r="EL137" s="14"/>
      <c r="EM137" s="14"/>
      <c r="EN137" s="14"/>
      <c r="EO137" s="14"/>
      <c r="EP137" s="14"/>
      <c r="EQ137" s="14"/>
      <c r="ER137" s="14"/>
      <c r="ES137" s="14"/>
      <c r="ET137" s="14"/>
      <c r="EU137" s="14"/>
      <c r="EV137" s="14"/>
      <c r="EW137" s="14"/>
    </row>
    <row r="138" spans="1:153" s="144" customFormat="1" ht="12.95" customHeight="1" outlineLevel="1" x14ac:dyDescent="0.2">
      <c r="A138" s="145"/>
      <c r="B138" s="100"/>
      <c r="C138" s="99"/>
      <c r="D138" s="98"/>
      <c r="E138" s="96"/>
      <c r="F138" s="97"/>
      <c r="G138" s="96">
        <f t="shared" ref="G138:G148" si="187">ROUND(E138*F138,2)</f>
        <v>0</v>
      </c>
      <c r="H138" s="95"/>
      <c r="I138" s="94"/>
      <c r="J138" s="93" t="str">
        <f t="shared" ref="J138:J148" si="188">IF(OR(G138="",G138=0),"",
IF(F138&gt;100%,"Fehler",
ROUND(1664/39.8*IF(E138&lt;39.8,E138*F138,G138)/365*
IF(OR(AND(DATEDIF(H138,I138,"M")=11,AF138=366),AND(W138=1,AF138=366)),365,AF138),2)))</f>
        <v/>
      </c>
      <c r="K138" s="53" t="str">
        <f t="shared" ref="K138:K148" si="189">IF(AND(H138="",I138=""),"",IF(OR(H138&lt;$E$18,H138&gt;$F$18,I138&lt;H138,I138&lt;$E$18,I138&gt;$F$18),"!!!",""))</f>
        <v/>
      </c>
      <c r="L138" s="92"/>
      <c r="M138" s="91"/>
      <c r="N138" s="91">
        <f t="shared" ref="N138:N148" si="190">L138*12+M138</f>
        <v>0</v>
      </c>
      <c r="O138" s="90" t="str">
        <f>IF(OR(D138="",D138="Honorar"),"",IF(VLOOKUP(D138,Durchschnittssätze!$A$5:$Q$48,5,FALSE)&lt;0,"entfällt für",IF(N138=0,"",ROUND((VLOOKUP(D138,Durchschnittssätze!$A$5:$Q$48,5,FALSE)/39.8*E138),2))))</f>
        <v/>
      </c>
      <c r="P138" s="90" t="str">
        <f>IF(OR(D138="",D138="Honorar"),"",IF(VLOOKUP(D138,Durchschnittssätze!$A$5:$Q$48,9,FALSE)&lt;0,"Beamte",IF(N138=0,"",ROUND((VLOOKUP(D138,Durchschnittssätze!$A$5:$Q$48,9,FALSE)/39.8*E138),2))))</f>
        <v/>
      </c>
      <c r="Q138" s="89" t="str">
        <f>IF(D138="Honorar",N138,IF(P138="Beamte",VLOOKUP(D138,Durchschnittssätze!$A$5:$Q$48,17,FALSE),IF(N138&lt;O138,"keine",ROUND(IF(AND(N138&gt;=O138,N138&lt;P138),VLOOKUP(D138,Durchschnittssätze!$A$5:$Q$48,13,FALSE),VLOOKUP(D138,Durchschnittssätze!$A$5:$Q$48,17,FALSE)),2))))</f>
        <v>keine</v>
      </c>
      <c r="R138" s="88" t="str">
        <f t="shared" ref="R138:R148" si="191">IF(D138="Honorar","",IF(P138="Beamte",D138,IF(N138&lt;O138,"Förderung",IF(AND(N138&gt;O138,N138&lt;P138),"Std.Satz 1","Std.Satz 2"))))</f>
        <v>Förderung</v>
      </c>
      <c r="S138" s="87">
        <f t="shared" ref="S138:S148" si="192">IF(OR(P138="Beamte",D138="Honorar"),ROUND(Q138*J138,2),IF(OR(N138&lt;O138,N138=0,G138=0),0,ROUND(Q138*J138,2)))</f>
        <v>0</v>
      </c>
      <c r="T138" s="136"/>
      <c r="U138" s="139"/>
      <c r="V138" s="137"/>
      <c r="W138" s="143">
        <f t="shared" ref="W138:W148" si="193">YEAR(I138)-YEAR(H138)+1</f>
        <v>1</v>
      </c>
      <c r="X138" s="142">
        <f t="shared" ref="X138:X148" si="194">B138</f>
        <v>0</v>
      </c>
      <c r="Y138" s="141">
        <f t="shared" ref="Y138:Y148" si="195">C138</f>
        <v>0</v>
      </c>
      <c r="Z138" s="43">
        <f t="shared" ref="Z138:Z148" si="196">IF(YEAR(H138)=$Z$9,$Z$9,"")</f>
        <v>1900</v>
      </c>
      <c r="AA138" s="42" t="str">
        <f t="shared" ref="AA138:AA148" si="197">IF(AND(Z138&lt;&gt;"",$W138&gt;1),Z138+1,IF(YEAR(H138)=$AA$9,$AA$9,""))</f>
        <v/>
      </c>
      <c r="AB138" s="41" t="str">
        <f t="shared" ref="AB138:AB148" si="198">IF(AND(OR(AA138&lt;&gt;"",YEAR(H138)=$AB$9),COUNT(Z138:AA138)&lt;W138),$AB$9,"")</f>
        <v/>
      </c>
      <c r="AC138" s="40" t="str">
        <f t="shared" ref="AC138:AC148" si="199">IF(AND(OR(AB138&lt;&gt;"",YEAR(H138)=$AC$9),COUNT(Z138:AB138)&lt;W138),$AC$9,"")</f>
        <v/>
      </c>
      <c r="AD138" s="39" t="str">
        <f t="shared" ref="AD138:AD148" si="200">IF(AND(OR(AC138&lt;&gt;"",YEAR(H138)=$AD$9),COUNT(Z138:AC138)&lt;W138),$AD$9,"")</f>
        <v/>
      </c>
      <c r="AE138" s="38" t="str">
        <f t="shared" ref="AE138:AE148" si="201">IF(AND(OR(AC138&lt;&gt;"",YEAR(H138)=$AD$9),COUNT(Z138:AD138)&lt;W138),$AE$9,"")</f>
        <v/>
      </c>
      <c r="AF138" s="37">
        <f t="shared" ref="AF138:AF148" si="202">SUM(AG138:AL138)</f>
        <v>1</v>
      </c>
      <c r="AG138" s="86">
        <f t="shared" ref="AG138:AG148" si="203">IF(Z138="","",MIN(365,
IF(YEAR(H138)=YEAR(I138),DATEDIF(H138,I138,"D")+1,
DATEDIF(H138,VLOOKUP(YEAR(H138),$AM$11:$AN$20,2,FALSE),"D")+1)))</f>
        <v>1</v>
      </c>
      <c r="AH138" s="85" t="str">
        <f t="shared" ref="AH138:AH148" si="204">IF(AA138="","",MIN(365,
IF(AND(YEAR($H138)=YEAR($I138),AA138=YEAR($H138)),DATEDIF($H138,$I138,"D")+1,
IF(AB138&lt;&gt;"",DATEDIF(MAX(VLOOKUP(AA138,$AM$11:$AP$20,3,FALSE),$H138),VLOOKUP(AA138,$AM$11:$AP$20,2,FALSE),"D")+1,
VLOOKUP(AA138,$AM$11:$AP$20,4,FALSE)-DATEDIF($I138,VLOOKUP(YEAR($I138),$AM$11:$AN$20,2,FALSE),"D")))))</f>
        <v/>
      </c>
      <c r="AI138" s="84" t="str">
        <f t="shared" ref="AI138:AI148" si="205">IF(AB138="","",MIN(365,
IF(AND(YEAR($H138)=YEAR($I138),AB138=YEAR($H138)),DATEDIF($H138,$I138,"D")+1,
IF(AC138&lt;&gt;"",DATEDIF(MAX(VLOOKUP(AB138,$AM$11:$AP$20,3,FALSE),$H138),VLOOKUP(AB138,$AM$11:$AP$20,2,FALSE),"D")+1,
VLOOKUP(AB138,$AM$11:$AP$20,4,FALSE)-DATEDIF($I138,VLOOKUP(YEAR($I138),$AM$11:$AN$20,2,FALSE),"D")))))</f>
        <v/>
      </c>
      <c r="AJ138" s="83" t="str">
        <f t="shared" ref="AJ138:AJ148" si="206">IF(AC138="","",MIN(365,
IF(AND(YEAR($H138)=YEAR($I138),AC138=YEAR($H138)),DATEDIF($H138,$I138,"D")+1,
IF(AD138&lt;&gt;"",DATEDIF(MAX(VLOOKUP(AC138,$AM$11:$AP$20,3,FALSE),$H138),VLOOKUP(AC138,$AM$11:$AP$20,2,FALSE),"D")+1,
VLOOKUP(AC138,$AM$11:$AP$20,4,FALSE)-DATEDIF($I138,VLOOKUP(YEAR($I138),$AM$11:$AN$20,2,FALSE),"D")))))</f>
        <v/>
      </c>
      <c r="AK138" s="82" t="str">
        <f t="shared" ref="AK138:AK148" si="207">IF(AD138="","",MIN(365,
IF(AND(YEAR($H138)=YEAR($I138),AD138=YEAR($H138)),DATEDIF($H138,$I138,"D")+1,
IF(AE138&lt;&gt;"",DATEDIF(MAX(VLOOKUP(AD138,$AM$11:$AP$20,3,FALSE),$H138),VLOOKUP(AD138,$AM$11:$AP$20,2,FALSE),"D")+1,
VLOOKUP(AD138,$AM$11:$AP$20,4,FALSE)-DATEDIF($I138,VLOOKUP(YEAR($I138),$AM$11:$AN$20,2,FALSE),"D")))))</f>
        <v/>
      </c>
      <c r="AL138" s="81" t="str">
        <f t="shared" ref="AL138:AL148" si="208">IF(AE138="","",MIN(365,
IF(AND(YEAR($H138)=YEAR($I138),AE138=YEAR($H138)),DATEDIF($H138,$I138,"D")+1,
VLOOKUP(AE138,$AM$11:$AP$20,4,FALSE)-DATEDIF($I138,VLOOKUP(YEAR($I138),$AM$11:$AN$20,2,FALSE),"D"))))</f>
        <v/>
      </c>
      <c r="AM138" s="30">
        <f t="shared" ref="AM138:AM148" si="209">IF(AND(D138&lt;&gt;$D$18,D138&lt;&gt;"",D138&lt;&gt;"Honorar"),1,0)</f>
        <v>0</v>
      </c>
      <c r="AN138" s="29" t="str">
        <f t="shared" ref="AN138:AN148" si="210">IF(D138="Honorar",S138,"")</f>
        <v/>
      </c>
      <c r="AO138" s="2"/>
      <c r="AP138" s="63"/>
      <c r="AQ138" s="63"/>
      <c r="AR138" s="62"/>
      <c r="AS138" s="133"/>
      <c r="AT138" s="137"/>
      <c r="AU138" s="137"/>
      <c r="AV138" s="137"/>
      <c r="AW138" s="137"/>
      <c r="AX138" s="137"/>
      <c r="AY138" s="137"/>
      <c r="AZ138" s="133"/>
      <c r="BA138" s="137"/>
      <c r="BB138" s="137"/>
      <c r="BC138" s="137"/>
      <c r="BD138" s="137"/>
      <c r="BE138" s="137"/>
      <c r="BF138" s="137"/>
      <c r="BG138" s="133"/>
      <c r="BH138" s="133"/>
      <c r="BI138" s="137"/>
      <c r="BJ138" s="137"/>
      <c r="BK138" s="137"/>
      <c r="BL138" s="137"/>
      <c r="BM138" s="137"/>
      <c r="BN138" s="137"/>
      <c r="BO138" s="133"/>
      <c r="BP138" s="134"/>
      <c r="BQ138" s="136"/>
      <c r="BR138" s="136"/>
      <c r="BS138" s="136"/>
      <c r="BT138" s="136"/>
      <c r="BU138" s="136"/>
      <c r="BV138" s="136"/>
      <c r="BW138" s="136"/>
      <c r="BX138" s="136"/>
      <c r="BY138" s="136"/>
      <c r="BZ138" s="136"/>
      <c r="CA138" s="136"/>
      <c r="CB138" s="136"/>
      <c r="CC138" s="136"/>
      <c r="CD138" s="136"/>
      <c r="CE138" s="136"/>
      <c r="CF138" s="136"/>
      <c r="CG138" s="136"/>
      <c r="CH138" s="135"/>
      <c r="CI138" s="133"/>
      <c r="CJ138" s="134"/>
      <c r="CK138" s="133"/>
      <c r="CL138" s="133"/>
      <c r="CM138" s="133"/>
      <c r="CN138" s="133"/>
      <c r="CO138" s="133"/>
      <c r="CP138" s="133"/>
      <c r="CQ138" s="133"/>
      <c r="CR138" s="133"/>
      <c r="CS138" s="133"/>
      <c r="CT138" s="133"/>
      <c r="CU138" s="133"/>
      <c r="CV138" s="133"/>
      <c r="CW138" s="133"/>
      <c r="CX138" s="133"/>
      <c r="CY138" s="133"/>
      <c r="CZ138" s="133"/>
      <c r="DA138" s="133"/>
      <c r="DB138" s="133"/>
      <c r="DC138" s="133"/>
      <c r="DD138" s="133"/>
      <c r="DE138" s="133"/>
      <c r="DF138" s="133"/>
      <c r="DG138" s="133"/>
      <c r="DH138" s="133"/>
      <c r="DI138" s="133"/>
      <c r="DJ138" s="133"/>
      <c r="DK138" s="133"/>
      <c r="DL138" s="133"/>
      <c r="DM138" s="133"/>
      <c r="DN138" s="133"/>
      <c r="DO138" s="133"/>
      <c r="DP138" s="133"/>
      <c r="DQ138" s="133"/>
      <c r="DR138" s="133"/>
      <c r="DS138" s="133"/>
      <c r="DT138" s="133"/>
      <c r="DU138" s="133"/>
      <c r="DV138" s="133"/>
      <c r="DW138" s="133"/>
      <c r="DX138" s="133"/>
      <c r="DY138" s="133"/>
      <c r="DZ138" s="133"/>
      <c r="EA138" s="133"/>
      <c r="EB138" s="133"/>
      <c r="EC138" s="133"/>
      <c r="ED138" s="133"/>
      <c r="EE138" s="133"/>
      <c r="EF138" s="133"/>
      <c r="EG138" s="133"/>
      <c r="EH138" s="133"/>
      <c r="EI138" s="133"/>
      <c r="EJ138" s="133"/>
      <c r="EK138" s="133"/>
      <c r="EL138" s="133"/>
      <c r="EM138" s="133"/>
      <c r="EN138" s="133"/>
      <c r="EO138" s="133"/>
      <c r="EP138" s="133"/>
      <c r="EQ138" s="133"/>
      <c r="ER138" s="133"/>
      <c r="ES138" s="133"/>
      <c r="ET138" s="133"/>
      <c r="EU138" s="133"/>
      <c r="EV138" s="133"/>
      <c r="EW138" s="133"/>
    </row>
    <row r="139" spans="1:153" s="131" customFormat="1" ht="12.95" customHeight="1" outlineLevel="1" x14ac:dyDescent="0.2">
      <c r="A139" s="140"/>
      <c r="B139" s="79"/>
      <c r="C139" s="80"/>
      <c r="D139" s="77"/>
      <c r="E139" s="75"/>
      <c r="F139" s="76"/>
      <c r="G139" s="75">
        <f t="shared" si="187"/>
        <v>0</v>
      </c>
      <c r="H139" s="74"/>
      <c r="I139" s="73"/>
      <c r="J139" s="72" t="str">
        <f t="shared" si="188"/>
        <v/>
      </c>
      <c r="K139" s="53" t="str">
        <f t="shared" si="189"/>
        <v/>
      </c>
      <c r="L139" s="71"/>
      <c r="M139" s="70"/>
      <c r="N139" s="70">
        <f t="shared" si="190"/>
        <v>0</v>
      </c>
      <c r="O139" s="69" t="str">
        <f>IF(OR(D139="",D139="Honorar"),"",IF(VLOOKUP(D139,Durchschnittssätze!$A$5:$Q$48,5,FALSE)&lt;0,"entfällt für",IF(N139=0,"",ROUND((VLOOKUP(D139,Durchschnittssätze!$A$5:$Q$48,5,FALSE)/39.8*E139),2))))</f>
        <v/>
      </c>
      <c r="P139" s="69" t="str">
        <f>IF(OR(D139="",D139="Honorar"),"",IF(VLOOKUP(D139,Durchschnittssätze!$A$5:$Q$48,9,FALSE)&lt;0,"Beamte",IF(N139=0,"",ROUND((VLOOKUP(D139,Durchschnittssätze!$A$5:$Q$48,9,FALSE)/39.8*E139),2))))</f>
        <v/>
      </c>
      <c r="Q139" s="68" t="str">
        <f>IF(D139="Honorar",N139,IF(P139="Beamte",VLOOKUP(D139,Durchschnittssätze!$A$5:$Q$48,17,FALSE),IF(N139&lt;O139,"keine",ROUND(IF(AND(N139&gt;=O139,N139&lt;P139),VLOOKUP(D139,Durchschnittssätze!$A$5:$Q$48,13,FALSE),VLOOKUP(D139,Durchschnittssätze!$A$5:$Q$48,17,FALSE)),2))))</f>
        <v>keine</v>
      </c>
      <c r="R139" s="67" t="str">
        <f t="shared" si="191"/>
        <v>Förderung</v>
      </c>
      <c r="S139" s="66">
        <f t="shared" si="192"/>
        <v>0</v>
      </c>
      <c r="T139" s="136"/>
      <c r="U139" s="139"/>
      <c r="V139" s="137"/>
      <c r="W139" s="143">
        <f t="shared" si="193"/>
        <v>1</v>
      </c>
      <c r="X139" s="142">
        <f t="shared" si="194"/>
        <v>0</v>
      </c>
      <c r="Y139" s="141">
        <f t="shared" si="195"/>
        <v>0</v>
      </c>
      <c r="Z139" s="43">
        <f t="shared" si="196"/>
        <v>1900</v>
      </c>
      <c r="AA139" s="42" t="str">
        <f t="shared" si="197"/>
        <v/>
      </c>
      <c r="AB139" s="41" t="str">
        <f t="shared" si="198"/>
        <v/>
      </c>
      <c r="AC139" s="40" t="str">
        <f t="shared" si="199"/>
        <v/>
      </c>
      <c r="AD139" s="39" t="str">
        <f t="shared" si="200"/>
        <v/>
      </c>
      <c r="AE139" s="38" t="str">
        <f t="shared" si="201"/>
        <v/>
      </c>
      <c r="AF139" s="37">
        <f t="shared" si="202"/>
        <v>1</v>
      </c>
      <c r="AG139" s="43">
        <f t="shared" si="203"/>
        <v>1</v>
      </c>
      <c r="AH139" s="42" t="str">
        <f t="shared" si="204"/>
        <v/>
      </c>
      <c r="AI139" s="41" t="str">
        <f t="shared" si="205"/>
        <v/>
      </c>
      <c r="AJ139" s="40" t="str">
        <f t="shared" si="206"/>
        <v/>
      </c>
      <c r="AK139" s="65" t="str">
        <f t="shared" si="207"/>
        <v/>
      </c>
      <c r="AL139" s="64" t="str">
        <f t="shared" si="208"/>
        <v/>
      </c>
      <c r="AM139" s="30">
        <f t="shared" si="209"/>
        <v>0</v>
      </c>
      <c r="AN139" s="29" t="str">
        <f t="shared" si="210"/>
        <v/>
      </c>
      <c r="AO139" s="2"/>
      <c r="AP139" s="63"/>
      <c r="AQ139" s="63"/>
      <c r="AR139" s="62"/>
      <c r="AS139" s="133"/>
      <c r="AT139" s="137"/>
      <c r="AU139" s="137"/>
      <c r="AV139" s="137"/>
      <c r="AW139" s="137"/>
      <c r="AX139" s="137"/>
      <c r="AY139" s="137"/>
      <c r="AZ139" s="133"/>
      <c r="BA139" s="137"/>
      <c r="BB139" s="137"/>
      <c r="BC139" s="137"/>
      <c r="BD139" s="137"/>
      <c r="BE139" s="137"/>
      <c r="BF139" s="137"/>
      <c r="BG139" s="133"/>
      <c r="BH139" s="133"/>
      <c r="BI139" s="137"/>
      <c r="BJ139" s="137"/>
      <c r="BK139" s="137"/>
      <c r="BL139" s="137"/>
      <c r="BM139" s="137"/>
      <c r="BN139" s="137"/>
      <c r="BO139" s="132"/>
      <c r="BP139" s="134"/>
      <c r="BQ139" s="136"/>
      <c r="BR139" s="136"/>
      <c r="BS139" s="136"/>
      <c r="BT139" s="136"/>
      <c r="BU139" s="136"/>
      <c r="BV139" s="136"/>
      <c r="BW139" s="136"/>
      <c r="BX139" s="136"/>
      <c r="BY139" s="136"/>
      <c r="BZ139" s="136"/>
      <c r="CA139" s="136"/>
      <c r="CB139" s="136"/>
      <c r="CC139" s="136"/>
      <c r="CD139" s="136"/>
      <c r="CE139" s="136"/>
      <c r="CF139" s="136"/>
      <c r="CG139" s="136"/>
      <c r="CH139" s="135"/>
      <c r="CI139" s="133"/>
      <c r="CJ139" s="134"/>
      <c r="CK139" s="133"/>
      <c r="CL139" s="133"/>
      <c r="CM139" s="132"/>
      <c r="CN139" s="132"/>
      <c r="CO139" s="132"/>
      <c r="CP139" s="132"/>
      <c r="CQ139" s="132"/>
      <c r="CR139" s="132"/>
      <c r="CS139" s="132"/>
      <c r="CT139" s="132"/>
      <c r="CU139" s="132"/>
      <c r="CV139" s="132"/>
      <c r="CW139" s="132"/>
      <c r="CX139" s="132"/>
      <c r="CY139" s="132"/>
      <c r="CZ139" s="132"/>
      <c r="DA139" s="132"/>
      <c r="DB139" s="132"/>
      <c r="DC139" s="132"/>
      <c r="DD139" s="132"/>
      <c r="DE139" s="132"/>
      <c r="DF139" s="132"/>
      <c r="DG139" s="132"/>
      <c r="DH139" s="132"/>
      <c r="DI139" s="132"/>
      <c r="DJ139" s="132"/>
      <c r="DK139" s="132"/>
      <c r="DL139" s="132"/>
      <c r="DM139" s="132"/>
      <c r="DN139" s="132"/>
      <c r="DO139" s="132"/>
      <c r="DP139" s="132"/>
      <c r="DQ139" s="132"/>
      <c r="DR139" s="132"/>
      <c r="DS139" s="132"/>
      <c r="DT139" s="132"/>
      <c r="DU139" s="132"/>
      <c r="DV139" s="132"/>
      <c r="DW139" s="132"/>
      <c r="DX139" s="132"/>
      <c r="DY139" s="132"/>
      <c r="DZ139" s="132"/>
      <c r="EA139" s="132"/>
      <c r="EB139" s="132"/>
      <c r="EC139" s="132"/>
      <c r="ED139" s="132"/>
      <c r="EE139" s="132"/>
      <c r="EF139" s="132"/>
      <c r="EG139" s="132"/>
      <c r="EH139" s="132"/>
      <c r="EI139" s="132"/>
      <c r="EJ139" s="132"/>
      <c r="EK139" s="132"/>
      <c r="EL139" s="132"/>
      <c r="EM139" s="132"/>
      <c r="EN139" s="132"/>
      <c r="EO139" s="132"/>
      <c r="EP139" s="132"/>
      <c r="EQ139" s="132"/>
      <c r="ER139" s="132"/>
      <c r="ES139" s="132"/>
      <c r="ET139" s="132"/>
      <c r="EU139" s="132"/>
      <c r="EV139" s="132"/>
      <c r="EW139" s="132"/>
    </row>
    <row r="140" spans="1:153" s="131" customFormat="1" ht="12.95" customHeight="1" outlineLevel="1" x14ac:dyDescent="0.2">
      <c r="A140" s="140"/>
      <c r="B140" s="79"/>
      <c r="C140" s="80"/>
      <c r="D140" s="77"/>
      <c r="E140" s="75"/>
      <c r="F140" s="76"/>
      <c r="G140" s="75">
        <f t="shared" si="187"/>
        <v>0</v>
      </c>
      <c r="H140" s="74"/>
      <c r="I140" s="73"/>
      <c r="J140" s="72" t="str">
        <f t="shared" si="188"/>
        <v/>
      </c>
      <c r="K140" s="53" t="str">
        <f t="shared" si="189"/>
        <v/>
      </c>
      <c r="L140" s="71"/>
      <c r="M140" s="70"/>
      <c r="N140" s="70">
        <f t="shared" si="190"/>
        <v>0</v>
      </c>
      <c r="O140" s="69" t="str">
        <f>IF(OR(D140="",D140="Honorar"),"",IF(VLOOKUP(D140,Durchschnittssätze!$A$5:$Q$48,5,FALSE)&lt;0,"entfällt für",IF(N140=0,"",ROUND((VLOOKUP(D140,Durchschnittssätze!$A$5:$Q$48,5,FALSE)/39.8*E140),2))))</f>
        <v/>
      </c>
      <c r="P140" s="69" t="str">
        <f>IF(OR(D140="",D140="Honorar"),"",IF(VLOOKUP(D140,Durchschnittssätze!$A$5:$Q$48,9,FALSE)&lt;0,"Beamte",IF(N140=0,"",ROUND((VLOOKUP(D140,Durchschnittssätze!$A$5:$Q$48,9,FALSE)/39.8*E140),2))))</f>
        <v/>
      </c>
      <c r="Q140" s="68" t="str">
        <f>IF(D140="Honorar",N140,IF(P140="Beamte",VLOOKUP(D140,Durchschnittssätze!$A$5:$Q$48,17,FALSE),IF(N140&lt;O140,"keine",ROUND(IF(AND(N140&gt;=O140,N140&lt;P140),VLOOKUP(D140,Durchschnittssätze!$A$5:$Q$48,13,FALSE),VLOOKUP(D140,Durchschnittssätze!$A$5:$Q$48,17,FALSE)),2))))</f>
        <v>keine</v>
      </c>
      <c r="R140" s="67" t="str">
        <f t="shared" si="191"/>
        <v>Förderung</v>
      </c>
      <c r="S140" s="66">
        <f t="shared" si="192"/>
        <v>0</v>
      </c>
      <c r="T140" s="136"/>
      <c r="U140" s="139"/>
      <c r="V140" s="137"/>
      <c r="W140" s="143">
        <f t="shared" si="193"/>
        <v>1</v>
      </c>
      <c r="X140" s="142">
        <f t="shared" si="194"/>
        <v>0</v>
      </c>
      <c r="Y140" s="141">
        <f t="shared" si="195"/>
        <v>0</v>
      </c>
      <c r="Z140" s="43">
        <f t="shared" si="196"/>
        <v>1900</v>
      </c>
      <c r="AA140" s="42" t="str">
        <f t="shared" si="197"/>
        <v/>
      </c>
      <c r="AB140" s="41" t="str">
        <f t="shared" si="198"/>
        <v/>
      </c>
      <c r="AC140" s="40" t="str">
        <f t="shared" si="199"/>
        <v/>
      </c>
      <c r="AD140" s="39" t="str">
        <f t="shared" si="200"/>
        <v/>
      </c>
      <c r="AE140" s="38" t="str">
        <f t="shared" si="201"/>
        <v/>
      </c>
      <c r="AF140" s="37">
        <f t="shared" si="202"/>
        <v>1</v>
      </c>
      <c r="AG140" s="43">
        <f t="shared" si="203"/>
        <v>1</v>
      </c>
      <c r="AH140" s="42" t="str">
        <f t="shared" si="204"/>
        <v/>
      </c>
      <c r="AI140" s="41" t="str">
        <f t="shared" si="205"/>
        <v/>
      </c>
      <c r="AJ140" s="40" t="str">
        <f t="shared" si="206"/>
        <v/>
      </c>
      <c r="AK140" s="65" t="str">
        <f t="shared" si="207"/>
        <v/>
      </c>
      <c r="AL140" s="64" t="str">
        <f t="shared" si="208"/>
        <v/>
      </c>
      <c r="AM140" s="30">
        <f t="shared" si="209"/>
        <v>0</v>
      </c>
      <c r="AN140" s="29" t="str">
        <f t="shared" si="210"/>
        <v/>
      </c>
      <c r="AO140" s="2"/>
      <c r="AP140" s="63"/>
      <c r="AQ140" s="63"/>
      <c r="AR140" s="62"/>
      <c r="AS140" s="133"/>
      <c r="AT140" s="137"/>
      <c r="AU140" s="137"/>
      <c r="AV140" s="137"/>
      <c r="AW140" s="137"/>
      <c r="AX140" s="137"/>
      <c r="AY140" s="137"/>
      <c r="AZ140" s="133"/>
      <c r="BA140" s="137"/>
      <c r="BB140" s="137"/>
      <c r="BC140" s="137"/>
      <c r="BD140" s="137"/>
      <c r="BE140" s="137"/>
      <c r="BF140" s="137"/>
      <c r="BG140" s="133"/>
      <c r="BH140" s="133"/>
      <c r="BI140" s="137"/>
      <c r="BJ140" s="137"/>
      <c r="BK140" s="137"/>
      <c r="BL140" s="137"/>
      <c r="BM140" s="137"/>
      <c r="BN140" s="137"/>
      <c r="BO140" s="132"/>
      <c r="BP140" s="134"/>
      <c r="BQ140" s="136"/>
      <c r="BR140" s="136"/>
      <c r="BS140" s="136"/>
      <c r="BT140" s="136"/>
      <c r="BU140" s="136"/>
      <c r="BV140" s="136"/>
      <c r="BW140" s="136"/>
      <c r="BX140" s="136"/>
      <c r="BY140" s="136"/>
      <c r="BZ140" s="136"/>
      <c r="CA140" s="136"/>
      <c r="CB140" s="136"/>
      <c r="CC140" s="136"/>
      <c r="CD140" s="136"/>
      <c r="CE140" s="136"/>
      <c r="CF140" s="136"/>
      <c r="CG140" s="136"/>
      <c r="CH140" s="135"/>
      <c r="CI140" s="133"/>
      <c r="CJ140" s="134"/>
      <c r="CK140" s="133"/>
      <c r="CL140" s="133"/>
      <c r="CM140" s="132"/>
      <c r="CN140" s="132"/>
      <c r="CO140" s="132"/>
      <c r="CP140" s="132"/>
      <c r="CQ140" s="132"/>
      <c r="CR140" s="132"/>
      <c r="CS140" s="132"/>
      <c r="CT140" s="132"/>
      <c r="CU140" s="132"/>
      <c r="CV140" s="132"/>
      <c r="CW140" s="132"/>
      <c r="CX140" s="132"/>
      <c r="CY140" s="132"/>
      <c r="CZ140" s="132"/>
      <c r="DA140" s="132"/>
      <c r="DB140" s="132"/>
      <c r="DC140" s="132"/>
      <c r="DD140" s="132"/>
      <c r="DE140" s="132"/>
      <c r="DF140" s="132"/>
      <c r="DG140" s="132"/>
      <c r="DH140" s="132"/>
      <c r="DI140" s="132"/>
      <c r="DJ140" s="132"/>
      <c r="DK140" s="132"/>
      <c r="DL140" s="132"/>
      <c r="DM140" s="132"/>
      <c r="DN140" s="132"/>
      <c r="DO140" s="132"/>
      <c r="DP140" s="132"/>
      <c r="DQ140" s="132"/>
      <c r="DR140" s="132"/>
      <c r="DS140" s="132"/>
      <c r="DT140" s="132"/>
      <c r="DU140" s="132"/>
      <c r="DV140" s="132"/>
      <c r="DW140" s="132"/>
      <c r="DX140" s="132"/>
      <c r="DY140" s="132"/>
      <c r="DZ140" s="132"/>
      <c r="EA140" s="132"/>
      <c r="EB140" s="132"/>
      <c r="EC140" s="132"/>
      <c r="ED140" s="132"/>
      <c r="EE140" s="132"/>
      <c r="EF140" s="132"/>
      <c r="EG140" s="132"/>
      <c r="EH140" s="132"/>
      <c r="EI140" s="132"/>
      <c r="EJ140" s="132"/>
      <c r="EK140" s="132"/>
      <c r="EL140" s="132"/>
      <c r="EM140" s="132"/>
      <c r="EN140" s="132"/>
      <c r="EO140" s="132"/>
      <c r="EP140" s="132"/>
      <c r="EQ140" s="132"/>
      <c r="ER140" s="132"/>
      <c r="ES140" s="132"/>
      <c r="ET140" s="132"/>
      <c r="EU140" s="132"/>
      <c r="EV140" s="132"/>
      <c r="EW140" s="132"/>
    </row>
    <row r="141" spans="1:153" s="131" customFormat="1" ht="12.95" customHeight="1" outlineLevel="1" x14ac:dyDescent="0.2">
      <c r="A141" s="140"/>
      <c r="B141" s="79"/>
      <c r="C141" s="78"/>
      <c r="D141" s="77"/>
      <c r="E141" s="75"/>
      <c r="F141" s="76"/>
      <c r="G141" s="75">
        <f t="shared" si="187"/>
        <v>0</v>
      </c>
      <c r="H141" s="74"/>
      <c r="I141" s="73"/>
      <c r="J141" s="72" t="str">
        <f t="shared" si="188"/>
        <v/>
      </c>
      <c r="K141" s="53" t="str">
        <f t="shared" si="189"/>
        <v/>
      </c>
      <c r="L141" s="71"/>
      <c r="M141" s="70"/>
      <c r="N141" s="70">
        <f t="shared" si="190"/>
        <v>0</v>
      </c>
      <c r="O141" s="69" t="str">
        <f>IF(OR(D141="",D141="Honorar"),"",IF(VLOOKUP(D141,Durchschnittssätze!$A$5:$Q$48,5,FALSE)&lt;0,"entfällt für",IF(N141=0,"",ROUND((VLOOKUP(D141,Durchschnittssätze!$A$5:$Q$48,5,FALSE)/39.8*E141),2))))</f>
        <v/>
      </c>
      <c r="P141" s="69" t="str">
        <f>IF(OR(D141="",D141="Honorar"),"",IF(VLOOKUP(D141,Durchschnittssätze!$A$5:$Q$48,9,FALSE)&lt;0,"Beamte",IF(N141=0,"",ROUND((VLOOKUP(D141,Durchschnittssätze!$A$5:$Q$48,9,FALSE)/39.8*E141),2))))</f>
        <v/>
      </c>
      <c r="Q141" s="68" t="str">
        <f>IF(D141="Honorar",N141,IF(P141="Beamte",VLOOKUP(D141,Durchschnittssätze!$A$5:$Q$48,17,FALSE),IF(N141&lt;O141,"keine",ROUND(IF(AND(N141&gt;=O141,N141&lt;P141),VLOOKUP(D141,Durchschnittssätze!$A$5:$Q$48,13,FALSE),VLOOKUP(D141,Durchschnittssätze!$A$5:$Q$48,17,FALSE)),2))))</f>
        <v>keine</v>
      </c>
      <c r="R141" s="67" t="str">
        <f t="shared" si="191"/>
        <v>Förderung</v>
      </c>
      <c r="S141" s="66">
        <f t="shared" si="192"/>
        <v>0</v>
      </c>
      <c r="T141" s="136"/>
      <c r="U141" s="139"/>
      <c r="V141" s="137"/>
      <c r="W141" s="143">
        <f t="shared" si="193"/>
        <v>1</v>
      </c>
      <c r="X141" s="142">
        <f t="shared" si="194"/>
        <v>0</v>
      </c>
      <c r="Y141" s="141">
        <f t="shared" si="195"/>
        <v>0</v>
      </c>
      <c r="Z141" s="43">
        <f t="shared" si="196"/>
        <v>1900</v>
      </c>
      <c r="AA141" s="42" t="str">
        <f t="shared" si="197"/>
        <v/>
      </c>
      <c r="AB141" s="41" t="str">
        <f t="shared" si="198"/>
        <v/>
      </c>
      <c r="AC141" s="40" t="str">
        <f t="shared" si="199"/>
        <v/>
      </c>
      <c r="AD141" s="39" t="str">
        <f t="shared" si="200"/>
        <v/>
      </c>
      <c r="AE141" s="38" t="str">
        <f t="shared" si="201"/>
        <v/>
      </c>
      <c r="AF141" s="37">
        <f t="shared" si="202"/>
        <v>1</v>
      </c>
      <c r="AG141" s="43">
        <f t="shared" si="203"/>
        <v>1</v>
      </c>
      <c r="AH141" s="42" t="str">
        <f t="shared" si="204"/>
        <v/>
      </c>
      <c r="AI141" s="41" t="str">
        <f t="shared" si="205"/>
        <v/>
      </c>
      <c r="AJ141" s="40" t="str">
        <f t="shared" si="206"/>
        <v/>
      </c>
      <c r="AK141" s="65" t="str">
        <f t="shared" si="207"/>
        <v/>
      </c>
      <c r="AL141" s="64" t="str">
        <f t="shared" si="208"/>
        <v/>
      </c>
      <c r="AM141" s="30">
        <f t="shared" si="209"/>
        <v>0</v>
      </c>
      <c r="AN141" s="29" t="str">
        <f t="shared" si="210"/>
        <v/>
      </c>
      <c r="AO141" s="2"/>
      <c r="AP141" s="63"/>
      <c r="AQ141" s="63"/>
      <c r="AR141" s="62"/>
      <c r="AS141" s="133"/>
      <c r="AT141" s="137"/>
      <c r="AU141" s="137"/>
      <c r="AV141" s="137"/>
      <c r="AW141" s="137"/>
      <c r="AX141" s="137"/>
      <c r="AY141" s="137"/>
      <c r="AZ141" s="133"/>
      <c r="BA141" s="137"/>
      <c r="BB141" s="137"/>
      <c r="BC141" s="137"/>
      <c r="BD141" s="137"/>
      <c r="BE141" s="137"/>
      <c r="BF141" s="137"/>
      <c r="BG141" s="133"/>
      <c r="BH141" s="133"/>
      <c r="BI141" s="137"/>
      <c r="BJ141" s="137"/>
      <c r="BK141" s="137"/>
      <c r="BL141" s="137"/>
      <c r="BM141" s="137"/>
      <c r="BN141" s="137"/>
      <c r="BO141" s="132"/>
      <c r="BP141" s="134"/>
      <c r="BQ141" s="136"/>
      <c r="BR141" s="136"/>
      <c r="BS141" s="136"/>
      <c r="BT141" s="136"/>
      <c r="BU141" s="136"/>
      <c r="BV141" s="136"/>
      <c r="BW141" s="136"/>
      <c r="BX141" s="136"/>
      <c r="BY141" s="136"/>
      <c r="BZ141" s="136"/>
      <c r="CA141" s="136"/>
      <c r="CB141" s="136"/>
      <c r="CC141" s="136"/>
      <c r="CD141" s="136"/>
      <c r="CE141" s="136"/>
      <c r="CF141" s="136"/>
      <c r="CG141" s="136"/>
      <c r="CH141" s="135"/>
      <c r="CI141" s="133"/>
      <c r="CJ141" s="134"/>
      <c r="CK141" s="133"/>
      <c r="CL141" s="133"/>
      <c r="CM141" s="132"/>
      <c r="CN141" s="132"/>
      <c r="CO141" s="132"/>
      <c r="CP141" s="132"/>
      <c r="CQ141" s="132"/>
      <c r="CR141" s="132"/>
      <c r="CS141" s="132"/>
      <c r="CT141" s="132"/>
      <c r="CU141" s="132"/>
      <c r="CV141" s="132"/>
      <c r="CW141" s="132"/>
      <c r="CX141" s="132"/>
      <c r="CY141" s="132"/>
      <c r="CZ141" s="132"/>
      <c r="DA141" s="132"/>
      <c r="DB141" s="132"/>
      <c r="DC141" s="132"/>
      <c r="DD141" s="132"/>
      <c r="DE141" s="132"/>
      <c r="DF141" s="132"/>
      <c r="DG141" s="132"/>
      <c r="DH141" s="132"/>
      <c r="DI141" s="132"/>
      <c r="DJ141" s="132"/>
      <c r="DK141" s="132"/>
      <c r="DL141" s="132"/>
      <c r="DM141" s="132"/>
      <c r="DN141" s="132"/>
      <c r="DO141" s="132"/>
      <c r="DP141" s="132"/>
      <c r="DQ141" s="132"/>
      <c r="DR141" s="132"/>
      <c r="DS141" s="132"/>
      <c r="DT141" s="132"/>
      <c r="DU141" s="132"/>
      <c r="DV141" s="132"/>
      <c r="DW141" s="132"/>
      <c r="DX141" s="132"/>
      <c r="DY141" s="132"/>
      <c r="DZ141" s="132"/>
      <c r="EA141" s="132"/>
      <c r="EB141" s="132"/>
      <c r="EC141" s="132"/>
      <c r="ED141" s="132"/>
      <c r="EE141" s="132"/>
      <c r="EF141" s="132"/>
      <c r="EG141" s="132"/>
      <c r="EH141" s="132"/>
      <c r="EI141" s="132"/>
      <c r="EJ141" s="132"/>
      <c r="EK141" s="132"/>
      <c r="EL141" s="132"/>
      <c r="EM141" s="132"/>
      <c r="EN141" s="132"/>
      <c r="EO141" s="132"/>
      <c r="EP141" s="132"/>
      <c r="EQ141" s="132"/>
      <c r="ER141" s="132"/>
      <c r="ES141" s="132"/>
      <c r="ET141" s="132"/>
      <c r="EU141" s="132"/>
      <c r="EV141" s="132"/>
      <c r="EW141" s="132"/>
    </row>
    <row r="142" spans="1:153" s="131" customFormat="1" ht="12.95" customHeight="1" outlineLevel="1" x14ac:dyDescent="0.2">
      <c r="A142" s="140"/>
      <c r="B142" s="79"/>
      <c r="C142" s="80"/>
      <c r="D142" s="77"/>
      <c r="E142" s="75"/>
      <c r="F142" s="76"/>
      <c r="G142" s="75">
        <f t="shared" si="187"/>
        <v>0</v>
      </c>
      <c r="H142" s="74"/>
      <c r="I142" s="73"/>
      <c r="J142" s="72" t="str">
        <f t="shared" si="188"/>
        <v/>
      </c>
      <c r="K142" s="53" t="str">
        <f t="shared" si="189"/>
        <v/>
      </c>
      <c r="L142" s="71"/>
      <c r="M142" s="70"/>
      <c r="N142" s="70">
        <f t="shared" si="190"/>
        <v>0</v>
      </c>
      <c r="O142" s="69" t="str">
        <f>IF(OR(D142="",D142="Honorar"),"",IF(VLOOKUP(D142,Durchschnittssätze!$A$5:$Q$48,5,FALSE)&lt;0,"entfällt für",IF(N142=0,"",ROUND((VLOOKUP(D142,Durchschnittssätze!$A$5:$Q$48,5,FALSE)/39.8*E142),2))))</f>
        <v/>
      </c>
      <c r="P142" s="69" t="str">
        <f>IF(OR(D142="",D142="Honorar"),"",IF(VLOOKUP(D142,Durchschnittssätze!$A$5:$Q$48,9,FALSE)&lt;0,"Beamte",IF(N142=0,"",ROUND((VLOOKUP(D142,Durchschnittssätze!$A$5:$Q$48,9,FALSE)/39.8*E142),2))))</f>
        <v/>
      </c>
      <c r="Q142" s="68" t="str">
        <f>IF(D142="Honorar",N142,IF(P142="Beamte",VLOOKUP(D142,Durchschnittssätze!$A$5:$Q$48,17,FALSE),IF(N142&lt;O142,"keine",ROUND(IF(AND(N142&gt;=O142,N142&lt;P142),VLOOKUP(D142,Durchschnittssätze!$A$5:$Q$48,13,FALSE),VLOOKUP(D142,Durchschnittssätze!$A$5:$Q$48,17,FALSE)),2))))</f>
        <v>keine</v>
      </c>
      <c r="R142" s="67" t="str">
        <f t="shared" si="191"/>
        <v>Förderung</v>
      </c>
      <c r="S142" s="66">
        <f t="shared" si="192"/>
        <v>0</v>
      </c>
      <c r="T142" s="136"/>
      <c r="U142" s="139"/>
      <c r="V142" s="137"/>
      <c r="W142" s="143">
        <f t="shared" si="193"/>
        <v>1</v>
      </c>
      <c r="X142" s="142">
        <f t="shared" si="194"/>
        <v>0</v>
      </c>
      <c r="Y142" s="141">
        <f t="shared" si="195"/>
        <v>0</v>
      </c>
      <c r="Z142" s="43">
        <f t="shared" si="196"/>
        <v>1900</v>
      </c>
      <c r="AA142" s="42" t="str">
        <f t="shared" si="197"/>
        <v/>
      </c>
      <c r="AB142" s="41" t="str">
        <f t="shared" si="198"/>
        <v/>
      </c>
      <c r="AC142" s="40" t="str">
        <f t="shared" si="199"/>
        <v/>
      </c>
      <c r="AD142" s="39" t="str">
        <f t="shared" si="200"/>
        <v/>
      </c>
      <c r="AE142" s="38" t="str">
        <f t="shared" si="201"/>
        <v/>
      </c>
      <c r="AF142" s="37">
        <f t="shared" si="202"/>
        <v>1</v>
      </c>
      <c r="AG142" s="43">
        <f t="shared" si="203"/>
        <v>1</v>
      </c>
      <c r="AH142" s="42" t="str">
        <f t="shared" si="204"/>
        <v/>
      </c>
      <c r="AI142" s="41" t="str">
        <f t="shared" si="205"/>
        <v/>
      </c>
      <c r="AJ142" s="40" t="str">
        <f t="shared" si="206"/>
        <v/>
      </c>
      <c r="AK142" s="65" t="str">
        <f t="shared" si="207"/>
        <v/>
      </c>
      <c r="AL142" s="64" t="str">
        <f t="shared" si="208"/>
        <v/>
      </c>
      <c r="AM142" s="30">
        <f t="shared" si="209"/>
        <v>0</v>
      </c>
      <c r="AN142" s="29" t="str">
        <f t="shared" si="210"/>
        <v/>
      </c>
      <c r="AO142" s="2"/>
      <c r="AP142" s="63"/>
      <c r="AQ142" s="63"/>
      <c r="AR142" s="62"/>
      <c r="AS142" s="133"/>
      <c r="AT142" s="137"/>
      <c r="AU142" s="137"/>
      <c r="AV142" s="137"/>
      <c r="AW142" s="137"/>
      <c r="AX142" s="137"/>
      <c r="AY142" s="137"/>
      <c r="AZ142" s="133"/>
      <c r="BA142" s="137"/>
      <c r="BB142" s="137"/>
      <c r="BC142" s="137"/>
      <c r="BD142" s="137"/>
      <c r="BE142" s="137"/>
      <c r="BF142" s="137"/>
      <c r="BG142" s="133"/>
      <c r="BH142" s="133"/>
      <c r="BI142" s="137"/>
      <c r="BJ142" s="137"/>
      <c r="BK142" s="137"/>
      <c r="BL142" s="137"/>
      <c r="BM142" s="137"/>
      <c r="BN142" s="137"/>
      <c r="BO142" s="132"/>
      <c r="BP142" s="134"/>
      <c r="BQ142" s="136"/>
      <c r="BR142" s="136"/>
      <c r="BS142" s="136"/>
      <c r="BT142" s="136"/>
      <c r="BU142" s="136"/>
      <c r="BV142" s="136"/>
      <c r="BW142" s="136"/>
      <c r="BX142" s="136"/>
      <c r="BY142" s="136"/>
      <c r="BZ142" s="136"/>
      <c r="CA142" s="136"/>
      <c r="CB142" s="136"/>
      <c r="CC142" s="136"/>
      <c r="CD142" s="136"/>
      <c r="CE142" s="136"/>
      <c r="CF142" s="136"/>
      <c r="CG142" s="136"/>
      <c r="CH142" s="135"/>
      <c r="CI142" s="133"/>
      <c r="CJ142" s="134"/>
      <c r="CK142" s="133"/>
      <c r="CL142" s="133"/>
      <c r="CM142" s="132"/>
      <c r="CN142" s="132"/>
      <c r="CO142" s="132"/>
      <c r="CP142" s="132"/>
      <c r="CQ142" s="132"/>
      <c r="CR142" s="132"/>
      <c r="CS142" s="132"/>
      <c r="CT142" s="132"/>
      <c r="CU142" s="132"/>
      <c r="CV142" s="132"/>
      <c r="CW142" s="132"/>
      <c r="CX142" s="132"/>
      <c r="CY142" s="132"/>
      <c r="CZ142" s="132"/>
      <c r="DA142" s="132"/>
      <c r="DB142" s="132"/>
      <c r="DC142" s="132"/>
      <c r="DD142" s="132"/>
      <c r="DE142" s="132"/>
      <c r="DF142" s="132"/>
      <c r="DG142" s="132"/>
      <c r="DH142" s="132"/>
      <c r="DI142" s="132"/>
      <c r="DJ142" s="132"/>
      <c r="DK142" s="132"/>
      <c r="DL142" s="132"/>
      <c r="DM142" s="132"/>
      <c r="DN142" s="132"/>
      <c r="DO142" s="132"/>
      <c r="DP142" s="132"/>
      <c r="DQ142" s="132"/>
      <c r="DR142" s="132"/>
      <c r="DS142" s="132"/>
      <c r="DT142" s="132"/>
      <c r="DU142" s="132"/>
      <c r="DV142" s="132"/>
      <c r="DW142" s="132"/>
      <c r="DX142" s="132"/>
      <c r="DY142" s="132"/>
      <c r="DZ142" s="132"/>
      <c r="EA142" s="132"/>
      <c r="EB142" s="132"/>
      <c r="EC142" s="132"/>
      <c r="ED142" s="132"/>
      <c r="EE142" s="132"/>
      <c r="EF142" s="132"/>
      <c r="EG142" s="132"/>
      <c r="EH142" s="132"/>
      <c r="EI142" s="132"/>
      <c r="EJ142" s="132"/>
      <c r="EK142" s="132"/>
      <c r="EL142" s="132"/>
      <c r="EM142" s="132"/>
      <c r="EN142" s="132"/>
      <c r="EO142" s="132"/>
      <c r="EP142" s="132"/>
      <c r="EQ142" s="132"/>
      <c r="ER142" s="132"/>
      <c r="ES142" s="132"/>
      <c r="ET142" s="132"/>
      <c r="EU142" s="132"/>
      <c r="EV142" s="132"/>
      <c r="EW142" s="132"/>
    </row>
    <row r="143" spans="1:153" s="131" customFormat="1" ht="12.95" customHeight="1" outlineLevel="1" x14ac:dyDescent="0.2">
      <c r="A143" s="140"/>
      <c r="B143" s="79"/>
      <c r="C143" s="80"/>
      <c r="D143" s="77"/>
      <c r="E143" s="75"/>
      <c r="F143" s="76"/>
      <c r="G143" s="75">
        <f t="shared" si="187"/>
        <v>0</v>
      </c>
      <c r="H143" s="74"/>
      <c r="I143" s="73"/>
      <c r="J143" s="72" t="str">
        <f t="shared" si="188"/>
        <v/>
      </c>
      <c r="K143" s="53" t="str">
        <f t="shared" si="189"/>
        <v/>
      </c>
      <c r="L143" s="71"/>
      <c r="M143" s="70"/>
      <c r="N143" s="70">
        <f t="shared" si="190"/>
        <v>0</v>
      </c>
      <c r="O143" s="69" t="str">
        <f>IF(OR(D143="",D143="Honorar"),"",IF(VLOOKUP(D143,Durchschnittssätze!$A$5:$Q$48,5,FALSE)&lt;0,"entfällt für",IF(N143=0,"",ROUND((VLOOKUP(D143,Durchschnittssätze!$A$5:$Q$48,5,FALSE)/39.8*E143),2))))</f>
        <v/>
      </c>
      <c r="P143" s="69" t="str">
        <f>IF(OR(D143="",D143="Honorar"),"",IF(VLOOKUP(D143,Durchschnittssätze!$A$5:$Q$48,9,FALSE)&lt;0,"Beamte",IF(N143=0,"",ROUND((VLOOKUP(D143,Durchschnittssätze!$A$5:$Q$48,9,FALSE)/39.8*E143),2))))</f>
        <v/>
      </c>
      <c r="Q143" s="68" t="str">
        <f>IF(D143="Honorar",N143,IF(P143="Beamte",VLOOKUP(D143,Durchschnittssätze!$A$5:$Q$48,17,FALSE),IF(N143&lt;O143,"keine",ROUND(IF(AND(N143&gt;=O143,N143&lt;P143),VLOOKUP(D143,Durchschnittssätze!$A$5:$Q$48,13,FALSE),VLOOKUP(D143,Durchschnittssätze!$A$5:$Q$48,17,FALSE)),2))))</f>
        <v>keine</v>
      </c>
      <c r="R143" s="67" t="str">
        <f t="shared" si="191"/>
        <v>Förderung</v>
      </c>
      <c r="S143" s="66">
        <f t="shared" si="192"/>
        <v>0</v>
      </c>
      <c r="T143" s="136"/>
      <c r="U143" s="139"/>
      <c r="V143" s="137"/>
      <c r="W143" s="143">
        <f t="shared" si="193"/>
        <v>1</v>
      </c>
      <c r="X143" s="142">
        <f t="shared" si="194"/>
        <v>0</v>
      </c>
      <c r="Y143" s="141">
        <f t="shared" si="195"/>
        <v>0</v>
      </c>
      <c r="Z143" s="43">
        <f t="shared" si="196"/>
        <v>1900</v>
      </c>
      <c r="AA143" s="42" t="str">
        <f t="shared" si="197"/>
        <v/>
      </c>
      <c r="AB143" s="41" t="str">
        <f t="shared" si="198"/>
        <v/>
      </c>
      <c r="AC143" s="40" t="str">
        <f t="shared" si="199"/>
        <v/>
      </c>
      <c r="AD143" s="39" t="str">
        <f t="shared" si="200"/>
        <v/>
      </c>
      <c r="AE143" s="38" t="str">
        <f t="shared" si="201"/>
        <v/>
      </c>
      <c r="AF143" s="37">
        <f t="shared" si="202"/>
        <v>1</v>
      </c>
      <c r="AG143" s="43">
        <f t="shared" si="203"/>
        <v>1</v>
      </c>
      <c r="AH143" s="42" t="str">
        <f t="shared" si="204"/>
        <v/>
      </c>
      <c r="AI143" s="41" t="str">
        <f t="shared" si="205"/>
        <v/>
      </c>
      <c r="AJ143" s="40" t="str">
        <f t="shared" si="206"/>
        <v/>
      </c>
      <c r="AK143" s="65" t="str">
        <f t="shared" si="207"/>
        <v/>
      </c>
      <c r="AL143" s="64" t="str">
        <f t="shared" si="208"/>
        <v/>
      </c>
      <c r="AM143" s="30">
        <f t="shared" si="209"/>
        <v>0</v>
      </c>
      <c r="AN143" s="29" t="str">
        <f t="shared" si="210"/>
        <v/>
      </c>
      <c r="AO143" s="2"/>
      <c r="AP143" s="63"/>
      <c r="AQ143" s="63"/>
      <c r="AR143" s="62"/>
      <c r="AS143" s="133"/>
      <c r="AT143" s="137"/>
      <c r="AU143" s="137"/>
      <c r="AV143" s="137"/>
      <c r="AW143" s="137"/>
      <c r="AX143" s="137"/>
      <c r="AY143" s="137"/>
      <c r="AZ143" s="133"/>
      <c r="BA143" s="137"/>
      <c r="BB143" s="137"/>
      <c r="BC143" s="137"/>
      <c r="BD143" s="137"/>
      <c r="BE143" s="137"/>
      <c r="BF143" s="137"/>
      <c r="BG143" s="133"/>
      <c r="BH143" s="133"/>
      <c r="BI143" s="137"/>
      <c r="BJ143" s="137"/>
      <c r="BK143" s="137"/>
      <c r="BL143" s="137"/>
      <c r="BM143" s="137"/>
      <c r="BN143" s="137"/>
      <c r="BO143" s="132"/>
      <c r="BP143" s="134"/>
      <c r="BQ143" s="136"/>
      <c r="BR143" s="136"/>
      <c r="BS143" s="136"/>
      <c r="BT143" s="136"/>
      <c r="BU143" s="136"/>
      <c r="BV143" s="136"/>
      <c r="BW143" s="136"/>
      <c r="BX143" s="136"/>
      <c r="BY143" s="136"/>
      <c r="BZ143" s="136"/>
      <c r="CA143" s="136"/>
      <c r="CB143" s="136"/>
      <c r="CC143" s="136"/>
      <c r="CD143" s="136"/>
      <c r="CE143" s="136"/>
      <c r="CF143" s="136"/>
      <c r="CG143" s="136"/>
      <c r="CH143" s="135"/>
      <c r="CI143" s="133"/>
      <c r="CJ143" s="134"/>
      <c r="CK143" s="133"/>
      <c r="CL143" s="133"/>
      <c r="CM143" s="132"/>
      <c r="CN143" s="132"/>
      <c r="CO143" s="132"/>
      <c r="CP143" s="132"/>
      <c r="CQ143" s="132"/>
      <c r="CR143" s="132"/>
      <c r="CS143" s="132"/>
      <c r="CT143" s="132"/>
      <c r="CU143" s="132"/>
      <c r="CV143" s="132"/>
      <c r="CW143" s="132"/>
      <c r="CX143" s="132"/>
      <c r="CY143" s="132"/>
      <c r="CZ143" s="132"/>
      <c r="DA143" s="132"/>
      <c r="DB143" s="132"/>
      <c r="DC143" s="132"/>
      <c r="DD143" s="132"/>
      <c r="DE143" s="132"/>
      <c r="DF143" s="132"/>
      <c r="DG143" s="132"/>
      <c r="DH143" s="132"/>
      <c r="DI143" s="132"/>
      <c r="DJ143" s="132"/>
      <c r="DK143" s="132"/>
      <c r="DL143" s="132"/>
      <c r="DM143" s="132"/>
      <c r="DN143" s="132"/>
      <c r="DO143" s="132"/>
      <c r="DP143" s="132"/>
      <c r="DQ143" s="132"/>
      <c r="DR143" s="132"/>
      <c r="DS143" s="132"/>
      <c r="DT143" s="132"/>
      <c r="DU143" s="132"/>
      <c r="DV143" s="132"/>
      <c r="DW143" s="132"/>
      <c r="DX143" s="132"/>
      <c r="DY143" s="132"/>
      <c r="DZ143" s="132"/>
      <c r="EA143" s="132"/>
      <c r="EB143" s="132"/>
      <c r="EC143" s="132"/>
      <c r="ED143" s="132"/>
      <c r="EE143" s="132"/>
      <c r="EF143" s="132"/>
      <c r="EG143" s="132"/>
      <c r="EH143" s="132"/>
      <c r="EI143" s="132"/>
      <c r="EJ143" s="132"/>
      <c r="EK143" s="132"/>
      <c r="EL143" s="132"/>
      <c r="EM143" s="132"/>
      <c r="EN143" s="132"/>
      <c r="EO143" s="132"/>
      <c r="EP143" s="132"/>
      <c r="EQ143" s="132"/>
      <c r="ER143" s="132"/>
      <c r="ES143" s="132"/>
      <c r="ET143" s="132"/>
      <c r="EU143" s="132"/>
      <c r="EV143" s="132"/>
      <c r="EW143" s="132"/>
    </row>
    <row r="144" spans="1:153" s="131" customFormat="1" ht="12.95" customHeight="1" outlineLevel="1" x14ac:dyDescent="0.2">
      <c r="A144" s="140"/>
      <c r="B144" s="79"/>
      <c r="C144" s="78"/>
      <c r="D144" s="77"/>
      <c r="E144" s="75"/>
      <c r="F144" s="76"/>
      <c r="G144" s="75">
        <f t="shared" si="187"/>
        <v>0</v>
      </c>
      <c r="H144" s="74"/>
      <c r="I144" s="73"/>
      <c r="J144" s="72" t="str">
        <f t="shared" si="188"/>
        <v/>
      </c>
      <c r="K144" s="53" t="str">
        <f t="shared" si="189"/>
        <v/>
      </c>
      <c r="L144" s="71"/>
      <c r="M144" s="70"/>
      <c r="N144" s="70">
        <f t="shared" si="190"/>
        <v>0</v>
      </c>
      <c r="O144" s="69" t="str">
        <f>IF(OR(D144="",D144="Honorar"),"",IF(VLOOKUP(D144,Durchschnittssätze!$A$5:$Q$48,5,FALSE)&lt;0,"entfällt für",IF(N144=0,"",ROUND((VLOOKUP(D144,Durchschnittssätze!$A$5:$Q$48,5,FALSE)/39.8*E144),2))))</f>
        <v/>
      </c>
      <c r="P144" s="69" t="str">
        <f>IF(OR(D144="",D144="Honorar"),"",IF(VLOOKUP(D144,Durchschnittssätze!$A$5:$Q$48,9,FALSE)&lt;0,"Beamte",IF(N144=0,"",ROUND((VLOOKUP(D144,Durchschnittssätze!$A$5:$Q$48,9,FALSE)/39.8*E144),2))))</f>
        <v/>
      </c>
      <c r="Q144" s="68" t="str">
        <f>IF(D144="Honorar",N144,IF(P144="Beamte",VLOOKUP(D144,Durchschnittssätze!$A$5:$Q$48,17,FALSE),IF(N144&lt;O144,"keine",ROUND(IF(AND(N144&gt;=O144,N144&lt;P144),VLOOKUP(D144,Durchschnittssätze!$A$5:$Q$48,13,FALSE),VLOOKUP(D144,Durchschnittssätze!$A$5:$Q$48,17,FALSE)),2))))</f>
        <v>keine</v>
      </c>
      <c r="R144" s="67" t="str">
        <f t="shared" si="191"/>
        <v>Förderung</v>
      </c>
      <c r="S144" s="66">
        <f t="shared" si="192"/>
        <v>0</v>
      </c>
      <c r="T144" s="136"/>
      <c r="U144" s="139"/>
      <c r="V144" s="137"/>
      <c r="W144" s="143">
        <f t="shared" si="193"/>
        <v>1</v>
      </c>
      <c r="X144" s="142">
        <f t="shared" si="194"/>
        <v>0</v>
      </c>
      <c r="Y144" s="141">
        <f t="shared" si="195"/>
        <v>0</v>
      </c>
      <c r="Z144" s="43">
        <f t="shared" si="196"/>
        <v>1900</v>
      </c>
      <c r="AA144" s="42" t="str">
        <f t="shared" si="197"/>
        <v/>
      </c>
      <c r="AB144" s="41" t="str">
        <f t="shared" si="198"/>
        <v/>
      </c>
      <c r="AC144" s="40" t="str">
        <f t="shared" si="199"/>
        <v/>
      </c>
      <c r="AD144" s="39" t="str">
        <f t="shared" si="200"/>
        <v/>
      </c>
      <c r="AE144" s="38" t="str">
        <f t="shared" si="201"/>
        <v/>
      </c>
      <c r="AF144" s="37">
        <f t="shared" si="202"/>
        <v>1</v>
      </c>
      <c r="AG144" s="43">
        <f t="shared" si="203"/>
        <v>1</v>
      </c>
      <c r="AH144" s="42" t="str">
        <f t="shared" si="204"/>
        <v/>
      </c>
      <c r="AI144" s="41" t="str">
        <f t="shared" si="205"/>
        <v/>
      </c>
      <c r="AJ144" s="40" t="str">
        <f t="shared" si="206"/>
        <v/>
      </c>
      <c r="AK144" s="65" t="str">
        <f t="shared" si="207"/>
        <v/>
      </c>
      <c r="AL144" s="64" t="str">
        <f t="shared" si="208"/>
        <v/>
      </c>
      <c r="AM144" s="30">
        <f t="shared" si="209"/>
        <v>0</v>
      </c>
      <c r="AN144" s="29" t="str">
        <f t="shared" si="210"/>
        <v/>
      </c>
      <c r="AO144" s="2"/>
      <c r="AP144" s="63"/>
      <c r="AQ144" s="63"/>
      <c r="AR144" s="62"/>
      <c r="AS144" s="133"/>
      <c r="AT144" s="137"/>
      <c r="AU144" s="137"/>
      <c r="AV144" s="137"/>
      <c r="AW144" s="137"/>
      <c r="AX144" s="137"/>
      <c r="AY144" s="137"/>
      <c r="AZ144" s="133"/>
      <c r="BA144" s="137"/>
      <c r="BB144" s="137"/>
      <c r="BC144" s="137"/>
      <c r="BD144" s="137"/>
      <c r="BE144" s="137"/>
      <c r="BF144" s="137"/>
      <c r="BG144" s="133"/>
      <c r="BH144" s="133"/>
      <c r="BI144" s="137"/>
      <c r="BJ144" s="137"/>
      <c r="BK144" s="137"/>
      <c r="BL144" s="137"/>
      <c r="BM144" s="137"/>
      <c r="BN144" s="137"/>
      <c r="BO144" s="132"/>
      <c r="BP144" s="134"/>
      <c r="BQ144" s="136"/>
      <c r="BR144" s="136"/>
      <c r="BS144" s="136"/>
      <c r="BT144" s="136"/>
      <c r="BU144" s="136"/>
      <c r="BV144" s="136"/>
      <c r="BW144" s="136"/>
      <c r="BX144" s="136"/>
      <c r="BY144" s="136"/>
      <c r="BZ144" s="136"/>
      <c r="CA144" s="136"/>
      <c r="CB144" s="136"/>
      <c r="CC144" s="136"/>
      <c r="CD144" s="136"/>
      <c r="CE144" s="136"/>
      <c r="CF144" s="136"/>
      <c r="CG144" s="136"/>
      <c r="CH144" s="135"/>
      <c r="CI144" s="133"/>
      <c r="CJ144" s="134"/>
      <c r="CK144" s="133"/>
      <c r="CL144" s="133"/>
      <c r="CM144" s="132"/>
      <c r="CN144" s="132"/>
      <c r="CO144" s="132"/>
      <c r="CP144" s="132"/>
      <c r="CQ144" s="132"/>
      <c r="CR144" s="132"/>
      <c r="CS144" s="132"/>
      <c r="CT144" s="132"/>
      <c r="CU144" s="132"/>
      <c r="CV144" s="132"/>
      <c r="CW144" s="132"/>
      <c r="CX144" s="132"/>
      <c r="CY144" s="132"/>
      <c r="CZ144" s="132"/>
      <c r="DA144" s="132"/>
      <c r="DB144" s="132"/>
      <c r="DC144" s="132"/>
      <c r="DD144" s="132"/>
      <c r="DE144" s="132"/>
      <c r="DF144" s="132"/>
      <c r="DG144" s="132"/>
      <c r="DH144" s="132"/>
      <c r="DI144" s="132"/>
      <c r="DJ144" s="132"/>
      <c r="DK144" s="132"/>
      <c r="DL144" s="132"/>
      <c r="DM144" s="132"/>
      <c r="DN144" s="132"/>
      <c r="DO144" s="132"/>
      <c r="DP144" s="132"/>
      <c r="DQ144" s="132"/>
      <c r="DR144" s="132"/>
      <c r="DS144" s="132"/>
      <c r="DT144" s="132"/>
      <c r="DU144" s="132"/>
      <c r="DV144" s="132"/>
      <c r="DW144" s="132"/>
      <c r="DX144" s="132"/>
      <c r="DY144" s="132"/>
      <c r="DZ144" s="132"/>
      <c r="EA144" s="132"/>
      <c r="EB144" s="132"/>
      <c r="EC144" s="132"/>
      <c r="ED144" s="132"/>
      <c r="EE144" s="132"/>
      <c r="EF144" s="132"/>
      <c r="EG144" s="132"/>
      <c r="EH144" s="132"/>
      <c r="EI144" s="132"/>
      <c r="EJ144" s="132"/>
      <c r="EK144" s="132"/>
      <c r="EL144" s="132"/>
      <c r="EM144" s="132"/>
      <c r="EN144" s="132"/>
      <c r="EO144" s="132"/>
      <c r="EP144" s="132"/>
      <c r="EQ144" s="132"/>
      <c r="ER144" s="132"/>
      <c r="ES144" s="132"/>
      <c r="ET144" s="132"/>
      <c r="EU144" s="132"/>
      <c r="EV144" s="132"/>
      <c r="EW144" s="132"/>
    </row>
    <row r="145" spans="1:153" s="131" customFormat="1" ht="12.95" customHeight="1" outlineLevel="1" x14ac:dyDescent="0.2">
      <c r="A145" s="140"/>
      <c r="B145" s="79"/>
      <c r="C145" s="80"/>
      <c r="D145" s="77"/>
      <c r="E145" s="75"/>
      <c r="F145" s="76"/>
      <c r="G145" s="75">
        <f t="shared" si="187"/>
        <v>0</v>
      </c>
      <c r="H145" s="74"/>
      <c r="I145" s="73"/>
      <c r="J145" s="72" t="str">
        <f t="shared" si="188"/>
        <v/>
      </c>
      <c r="K145" s="53" t="str">
        <f t="shared" si="189"/>
        <v/>
      </c>
      <c r="L145" s="71"/>
      <c r="M145" s="70"/>
      <c r="N145" s="70">
        <f t="shared" si="190"/>
        <v>0</v>
      </c>
      <c r="O145" s="69" t="str">
        <f>IF(OR(D145="",D145="Honorar"),"",IF(VLOOKUP(D145,Durchschnittssätze!$A$5:$Q$48,5,FALSE)&lt;0,"entfällt für",IF(N145=0,"",ROUND((VLOOKUP(D145,Durchschnittssätze!$A$5:$Q$48,5,FALSE)/39.8*E145),2))))</f>
        <v/>
      </c>
      <c r="P145" s="69" t="str">
        <f>IF(OR(D145="",D145="Honorar"),"",IF(VLOOKUP(D145,Durchschnittssätze!$A$5:$Q$48,9,FALSE)&lt;0,"Beamte",IF(N145=0,"",ROUND((VLOOKUP(D145,Durchschnittssätze!$A$5:$Q$48,9,FALSE)/39.8*E145),2))))</f>
        <v/>
      </c>
      <c r="Q145" s="68" t="str">
        <f>IF(D145="Honorar",N145,IF(P145="Beamte",VLOOKUP(D145,Durchschnittssätze!$A$5:$Q$48,17,FALSE),IF(N145&lt;O145,"keine",ROUND(IF(AND(N145&gt;=O145,N145&lt;P145),VLOOKUP(D145,Durchschnittssätze!$A$5:$Q$48,13,FALSE),VLOOKUP(D145,Durchschnittssätze!$A$5:$Q$48,17,FALSE)),2))))</f>
        <v>keine</v>
      </c>
      <c r="R145" s="67" t="str">
        <f t="shared" si="191"/>
        <v>Förderung</v>
      </c>
      <c r="S145" s="66">
        <f t="shared" si="192"/>
        <v>0</v>
      </c>
      <c r="T145" s="136"/>
      <c r="U145" s="139"/>
      <c r="V145" s="137"/>
      <c r="W145" s="143">
        <f t="shared" si="193"/>
        <v>1</v>
      </c>
      <c r="X145" s="142">
        <f t="shared" si="194"/>
        <v>0</v>
      </c>
      <c r="Y145" s="141">
        <f t="shared" si="195"/>
        <v>0</v>
      </c>
      <c r="Z145" s="43">
        <f t="shared" si="196"/>
        <v>1900</v>
      </c>
      <c r="AA145" s="42" t="str">
        <f t="shared" si="197"/>
        <v/>
      </c>
      <c r="AB145" s="41" t="str">
        <f t="shared" si="198"/>
        <v/>
      </c>
      <c r="AC145" s="40" t="str">
        <f t="shared" si="199"/>
        <v/>
      </c>
      <c r="AD145" s="39" t="str">
        <f t="shared" si="200"/>
        <v/>
      </c>
      <c r="AE145" s="38" t="str">
        <f t="shared" si="201"/>
        <v/>
      </c>
      <c r="AF145" s="37">
        <f t="shared" si="202"/>
        <v>1</v>
      </c>
      <c r="AG145" s="43">
        <f t="shared" si="203"/>
        <v>1</v>
      </c>
      <c r="AH145" s="42" t="str">
        <f t="shared" si="204"/>
        <v/>
      </c>
      <c r="AI145" s="41" t="str">
        <f t="shared" si="205"/>
        <v/>
      </c>
      <c r="AJ145" s="40" t="str">
        <f t="shared" si="206"/>
        <v/>
      </c>
      <c r="AK145" s="65" t="str">
        <f t="shared" si="207"/>
        <v/>
      </c>
      <c r="AL145" s="64" t="str">
        <f t="shared" si="208"/>
        <v/>
      </c>
      <c r="AM145" s="30">
        <f t="shared" si="209"/>
        <v>0</v>
      </c>
      <c r="AN145" s="29" t="str">
        <f t="shared" si="210"/>
        <v/>
      </c>
      <c r="AO145" s="2"/>
      <c r="AP145" s="63"/>
      <c r="AQ145" s="63"/>
      <c r="AR145" s="62"/>
      <c r="AS145" s="133"/>
      <c r="AT145" s="137"/>
      <c r="AU145" s="137"/>
      <c r="AV145" s="137"/>
      <c r="AW145" s="137"/>
      <c r="AX145" s="137"/>
      <c r="AY145" s="137"/>
      <c r="AZ145" s="133"/>
      <c r="BA145" s="137"/>
      <c r="BB145" s="137"/>
      <c r="BC145" s="137"/>
      <c r="BD145" s="137"/>
      <c r="BE145" s="137"/>
      <c r="BF145" s="137"/>
      <c r="BG145" s="133"/>
      <c r="BH145" s="133"/>
      <c r="BI145" s="137"/>
      <c r="BJ145" s="137"/>
      <c r="BK145" s="137"/>
      <c r="BL145" s="137"/>
      <c r="BM145" s="137"/>
      <c r="BN145" s="137"/>
      <c r="BO145" s="132"/>
      <c r="BP145" s="134"/>
      <c r="BQ145" s="136"/>
      <c r="BR145" s="136"/>
      <c r="BS145" s="136"/>
      <c r="BT145" s="136"/>
      <c r="BU145" s="136"/>
      <c r="BV145" s="136"/>
      <c r="BW145" s="136"/>
      <c r="BX145" s="136"/>
      <c r="BY145" s="136"/>
      <c r="BZ145" s="136"/>
      <c r="CA145" s="136"/>
      <c r="CB145" s="136"/>
      <c r="CC145" s="136"/>
      <c r="CD145" s="136"/>
      <c r="CE145" s="136"/>
      <c r="CF145" s="136"/>
      <c r="CG145" s="136"/>
      <c r="CH145" s="135"/>
      <c r="CI145" s="133"/>
      <c r="CJ145" s="134"/>
      <c r="CK145" s="133"/>
      <c r="CL145" s="133"/>
      <c r="CM145" s="132"/>
      <c r="CN145" s="132"/>
      <c r="CO145" s="132"/>
      <c r="CP145" s="132"/>
      <c r="CQ145" s="132"/>
      <c r="CR145" s="132"/>
      <c r="CS145" s="132"/>
      <c r="CT145" s="132"/>
      <c r="CU145" s="132"/>
      <c r="CV145" s="132"/>
      <c r="CW145" s="132"/>
      <c r="CX145" s="132"/>
      <c r="CY145" s="132"/>
      <c r="CZ145" s="132"/>
      <c r="DA145" s="132"/>
      <c r="DB145" s="132"/>
      <c r="DC145" s="132"/>
      <c r="DD145" s="132"/>
      <c r="DE145" s="132"/>
      <c r="DF145" s="132"/>
      <c r="DG145" s="132"/>
      <c r="DH145" s="132"/>
      <c r="DI145" s="132"/>
      <c r="DJ145" s="132"/>
      <c r="DK145" s="132"/>
      <c r="DL145" s="132"/>
      <c r="DM145" s="132"/>
      <c r="DN145" s="132"/>
      <c r="DO145" s="132"/>
      <c r="DP145" s="132"/>
      <c r="DQ145" s="132"/>
      <c r="DR145" s="132"/>
      <c r="DS145" s="132"/>
      <c r="DT145" s="132"/>
      <c r="DU145" s="132"/>
      <c r="DV145" s="132"/>
      <c r="DW145" s="132"/>
      <c r="DX145" s="132"/>
      <c r="DY145" s="132"/>
      <c r="DZ145" s="132"/>
      <c r="EA145" s="132"/>
      <c r="EB145" s="132"/>
      <c r="EC145" s="132"/>
      <c r="ED145" s="132"/>
      <c r="EE145" s="132"/>
      <c r="EF145" s="132"/>
      <c r="EG145" s="132"/>
      <c r="EH145" s="132"/>
      <c r="EI145" s="132"/>
      <c r="EJ145" s="132"/>
      <c r="EK145" s="132"/>
      <c r="EL145" s="132"/>
      <c r="EM145" s="132"/>
      <c r="EN145" s="132"/>
      <c r="EO145" s="132"/>
      <c r="EP145" s="132"/>
      <c r="EQ145" s="132"/>
      <c r="ER145" s="132"/>
      <c r="ES145" s="132"/>
      <c r="ET145" s="132"/>
      <c r="EU145" s="132"/>
      <c r="EV145" s="132"/>
      <c r="EW145" s="132"/>
    </row>
    <row r="146" spans="1:153" s="131" customFormat="1" ht="12.95" customHeight="1" outlineLevel="1" x14ac:dyDescent="0.2">
      <c r="A146" s="140"/>
      <c r="B146" s="79"/>
      <c r="C146" s="80"/>
      <c r="D146" s="77"/>
      <c r="E146" s="75"/>
      <c r="F146" s="76"/>
      <c r="G146" s="75">
        <f t="shared" si="187"/>
        <v>0</v>
      </c>
      <c r="H146" s="74"/>
      <c r="I146" s="73"/>
      <c r="J146" s="72" t="str">
        <f t="shared" si="188"/>
        <v/>
      </c>
      <c r="K146" s="53" t="str">
        <f t="shared" si="189"/>
        <v/>
      </c>
      <c r="L146" s="71"/>
      <c r="M146" s="70"/>
      <c r="N146" s="70">
        <f t="shared" si="190"/>
        <v>0</v>
      </c>
      <c r="O146" s="69" t="str">
        <f>IF(OR(D146="",D146="Honorar"),"",IF(VLOOKUP(D146,Durchschnittssätze!$A$5:$Q$48,5,FALSE)&lt;0,"entfällt für",IF(N146=0,"",ROUND((VLOOKUP(D146,Durchschnittssätze!$A$5:$Q$48,5,FALSE)/39.8*E146),2))))</f>
        <v/>
      </c>
      <c r="P146" s="69" t="str">
        <f>IF(OR(D146="",D146="Honorar"),"",IF(VLOOKUP(D146,Durchschnittssätze!$A$5:$Q$48,9,FALSE)&lt;0,"Beamte",IF(N146=0,"",ROUND((VLOOKUP(D146,Durchschnittssätze!$A$5:$Q$48,9,FALSE)/39.8*E146),2))))</f>
        <v/>
      </c>
      <c r="Q146" s="68" t="str">
        <f>IF(D146="Honorar",N146,IF(P146="Beamte",VLOOKUP(D146,Durchschnittssätze!$A$5:$Q$48,17,FALSE),IF(N146&lt;O146,"keine",ROUND(IF(AND(N146&gt;=O146,N146&lt;P146),VLOOKUP(D146,Durchschnittssätze!$A$5:$Q$48,13,FALSE),VLOOKUP(D146,Durchschnittssätze!$A$5:$Q$48,17,FALSE)),2))))</f>
        <v>keine</v>
      </c>
      <c r="R146" s="67" t="str">
        <f t="shared" si="191"/>
        <v>Förderung</v>
      </c>
      <c r="S146" s="66">
        <f t="shared" si="192"/>
        <v>0</v>
      </c>
      <c r="T146" s="136"/>
      <c r="U146" s="139"/>
      <c r="V146" s="137"/>
      <c r="W146" s="143">
        <f t="shared" si="193"/>
        <v>1</v>
      </c>
      <c r="X146" s="142">
        <f t="shared" si="194"/>
        <v>0</v>
      </c>
      <c r="Y146" s="141">
        <f t="shared" si="195"/>
        <v>0</v>
      </c>
      <c r="Z146" s="43">
        <f t="shared" si="196"/>
        <v>1900</v>
      </c>
      <c r="AA146" s="42" t="str">
        <f t="shared" si="197"/>
        <v/>
      </c>
      <c r="AB146" s="41" t="str">
        <f t="shared" si="198"/>
        <v/>
      </c>
      <c r="AC146" s="40" t="str">
        <f t="shared" si="199"/>
        <v/>
      </c>
      <c r="AD146" s="39" t="str">
        <f t="shared" si="200"/>
        <v/>
      </c>
      <c r="AE146" s="38" t="str">
        <f t="shared" si="201"/>
        <v/>
      </c>
      <c r="AF146" s="37">
        <f t="shared" si="202"/>
        <v>1</v>
      </c>
      <c r="AG146" s="43">
        <f t="shared" si="203"/>
        <v>1</v>
      </c>
      <c r="AH146" s="42" t="str">
        <f t="shared" si="204"/>
        <v/>
      </c>
      <c r="AI146" s="41" t="str">
        <f t="shared" si="205"/>
        <v/>
      </c>
      <c r="AJ146" s="40" t="str">
        <f t="shared" si="206"/>
        <v/>
      </c>
      <c r="AK146" s="65" t="str">
        <f t="shared" si="207"/>
        <v/>
      </c>
      <c r="AL146" s="64" t="str">
        <f t="shared" si="208"/>
        <v/>
      </c>
      <c r="AM146" s="30">
        <f t="shared" si="209"/>
        <v>0</v>
      </c>
      <c r="AN146" s="29" t="str">
        <f t="shared" si="210"/>
        <v/>
      </c>
      <c r="AO146" s="2"/>
      <c r="AP146" s="63"/>
      <c r="AQ146" s="63"/>
      <c r="AR146" s="62"/>
      <c r="AS146" s="133"/>
      <c r="AT146" s="137"/>
      <c r="AU146" s="137"/>
      <c r="AV146" s="137"/>
      <c r="AW146" s="137"/>
      <c r="AX146" s="137"/>
      <c r="AY146" s="137"/>
      <c r="AZ146" s="133"/>
      <c r="BA146" s="137"/>
      <c r="BB146" s="137"/>
      <c r="BC146" s="137"/>
      <c r="BD146" s="137"/>
      <c r="BE146" s="137"/>
      <c r="BF146" s="137"/>
      <c r="BG146" s="133"/>
      <c r="BH146" s="133"/>
      <c r="BI146" s="137"/>
      <c r="BJ146" s="137"/>
      <c r="BK146" s="137"/>
      <c r="BL146" s="137"/>
      <c r="BM146" s="137"/>
      <c r="BN146" s="137"/>
      <c r="BO146" s="132"/>
      <c r="BP146" s="134"/>
      <c r="BQ146" s="136"/>
      <c r="BR146" s="136"/>
      <c r="BS146" s="136"/>
      <c r="BT146" s="136"/>
      <c r="BU146" s="136"/>
      <c r="BV146" s="136"/>
      <c r="BW146" s="136"/>
      <c r="BX146" s="136"/>
      <c r="BY146" s="136"/>
      <c r="BZ146" s="136"/>
      <c r="CA146" s="136"/>
      <c r="CB146" s="136"/>
      <c r="CC146" s="136"/>
      <c r="CD146" s="136"/>
      <c r="CE146" s="136"/>
      <c r="CF146" s="136"/>
      <c r="CG146" s="136"/>
      <c r="CH146" s="135"/>
      <c r="CI146" s="133"/>
      <c r="CJ146" s="134"/>
      <c r="CK146" s="133"/>
      <c r="CL146" s="133"/>
      <c r="CM146" s="132"/>
      <c r="CN146" s="132"/>
      <c r="CO146" s="132"/>
      <c r="CP146" s="132"/>
      <c r="CQ146" s="132"/>
      <c r="CR146" s="132"/>
      <c r="CS146" s="132"/>
      <c r="CT146" s="132"/>
      <c r="CU146" s="132"/>
      <c r="CV146" s="132"/>
      <c r="CW146" s="132"/>
      <c r="CX146" s="132"/>
      <c r="CY146" s="132"/>
      <c r="CZ146" s="132"/>
      <c r="DA146" s="132"/>
      <c r="DB146" s="132"/>
      <c r="DC146" s="132"/>
      <c r="DD146" s="132"/>
      <c r="DE146" s="132"/>
      <c r="DF146" s="132"/>
      <c r="DG146" s="132"/>
      <c r="DH146" s="132"/>
      <c r="DI146" s="132"/>
      <c r="DJ146" s="132"/>
      <c r="DK146" s="132"/>
      <c r="DL146" s="132"/>
      <c r="DM146" s="132"/>
      <c r="DN146" s="132"/>
      <c r="DO146" s="132"/>
      <c r="DP146" s="132"/>
      <c r="DQ146" s="132"/>
      <c r="DR146" s="132"/>
      <c r="DS146" s="132"/>
      <c r="DT146" s="132"/>
      <c r="DU146" s="132"/>
      <c r="DV146" s="132"/>
      <c r="DW146" s="132"/>
      <c r="DX146" s="132"/>
      <c r="DY146" s="132"/>
      <c r="DZ146" s="132"/>
      <c r="EA146" s="132"/>
      <c r="EB146" s="132"/>
      <c r="EC146" s="132"/>
      <c r="ED146" s="132"/>
      <c r="EE146" s="132"/>
      <c r="EF146" s="132"/>
      <c r="EG146" s="132"/>
      <c r="EH146" s="132"/>
      <c r="EI146" s="132"/>
      <c r="EJ146" s="132"/>
      <c r="EK146" s="132"/>
      <c r="EL146" s="132"/>
      <c r="EM146" s="132"/>
      <c r="EN146" s="132"/>
      <c r="EO146" s="132"/>
      <c r="EP146" s="132"/>
      <c r="EQ146" s="132"/>
      <c r="ER146" s="132"/>
      <c r="ES146" s="132"/>
      <c r="ET146" s="132"/>
      <c r="EU146" s="132"/>
      <c r="EV146" s="132"/>
      <c r="EW146" s="132"/>
    </row>
    <row r="147" spans="1:153" s="131" customFormat="1" ht="12.95" customHeight="1" outlineLevel="1" x14ac:dyDescent="0.2">
      <c r="A147" s="140"/>
      <c r="B147" s="79"/>
      <c r="C147" s="78"/>
      <c r="D147" s="77"/>
      <c r="E147" s="75"/>
      <c r="F147" s="76"/>
      <c r="G147" s="75">
        <f t="shared" si="187"/>
        <v>0</v>
      </c>
      <c r="H147" s="74"/>
      <c r="I147" s="73"/>
      <c r="J147" s="72" t="str">
        <f t="shared" si="188"/>
        <v/>
      </c>
      <c r="K147" s="53" t="str">
        <f t="shared" si="189"/>
        <v/>
      </c>
      <c r="L147" s="71"/>
      <c r="M147" s="70"/>
      <c r="N147" s="70">
        <f t="shared" si="190"/>
        <v>0</v>
      </c>
      <c r="O147" s="69" t="str">
        <f>IF(OR(D147="",D147="Honorar"),"",IF(VLOOKUP(D147,Durchschnittssätze!$A$5:$Q$48,5,FALSE)&lt;0,"entfällt für",IF(N147=0,"",ROUND((VLOOKUP(D147,Durchschnittssätze!$A$5:$Q$48,5,FALSE)/39.8*E147),2))))</f>
        <v/>
      </c>
      <c r="P147" s="69" t="str">
        <f>IF(OR(D147="",D147="Honorar"),"",IF(VLOOKUP(D147,Durchschnittssätze!$A$5:$Q$48,9,FALSE)&lt;0,"Beamte",IF(N147=0,"",ROUND((VLOOKUP(D147,Durchschnittssätze!$A$5:$Q$48,9,FALSE)/39.8*E147),2))))</f>
        <v/>
      </c>
      <c r="Q147" s="68" t="str">
        <f>IF(D147="Honorar",N147,IF(P147="Beamte",VLOOKUP(D147,Durchschnittssätze!$A$5:$Q$48,17,FALSE),IF(N147&lt;O147,"keine",ROUND(IF(AND(N147&gt;=O147,N147&lt;P147),VLOOKUP(D147,Durchschnittssätze!$A$5:$Q$48,13,FALSE),VLOOKUP(D147,Durchschnittssätze!$A$5:$Q$48,17,FALSE)),2))))</f>
        <v>keine</v>
      </c>
      <c r="R147" s="67" t="str">
        <f t="shared" si="191"/>
        <v>Förderung</v>
      </c>
      <c r="S147" s="66">
        <f t="shared" si="192"/>
        <v>0</v>
      </c>
      <c r="T147" s="136"/>
      <c r="U147" s="139"/>
      <c r="V147" s="137"/>
      <c r="W147" s="143">
        <f t="shared" si="193"/>
        <v>1</v>
      </c>
      <c r="X147" s="142">
        <f t="shared" si="194"/>
        <v>0</v>
      </c>
      <c r="Y147" s="141">
        <f t="shared" si="195"/>
        <v>0</v>
      </c>
      <c r="Z147" s="43">
        <f t="shared" si="196"/>
        <v>1900</v>
      </c>
      <c r="AA147" s="42" t="str">
        <f t="shared" si="197"/>
        <v/>
      </c>
      <c r="AB147" s="41" t="str">
        <f t="shared" si="198"/>
        <v/>
      </c>
      <c r="AC147" s="40" t="str">
        <f t="shared" si="199"/>
        <v/>
      </c>
      <c r="AD147" s="39" t="str">
        <f t="shared" si="200"/>
        <v/>
      </c>
      <c r="AE147" s="38" t="str">
        <f t="shared" si="201"/>
        <v/>
      </c>
      <c r="AF147" s="37">
        <f t="shared" si="202"/>
        <v>1</v>
      </c>
      <c r="AG147" s="43">
        <f t="shared" si="203"/>
        <v>1</v>
      </c>
      <c r="AH147" s="42" t="str">
        <f t="shared" si="204"/>
        <v/>
      </c>
      <c r="AI147" s="41" t="str">
        <f t="shared" si="205"/>
        <v/>
      </c>
      <c r="AJ147" s="40" t="str">
        <f t="shared" si="206"/>
        <v/>
      </c>
      <c r="AK147" s="65" t="str">
        <f t="shared" si="207"/>
        <v/>
      </c>
      <c r="AL147" s="64" t="str">
        <f t="shared" si="208"/>
        <v/>
      </c>
      <c r="AM147" s="30">
        <f t="shared" si="209"/>
        <v>0</v>
      </c>
      <c r="AN147" s="29" t="str">
        <f t="shared" si="210"/>
        <v/>
      </c>
      <c r="AO147" s="2"/>
      <c r="AP147" s="63"/>
      <c r="AQ147" s="63"/>
      <c r="AR147" s="62"/>
      <c r="AS147" s="133"/>
      <c r="AT147" s="137"/>
      <c r="AU147" s="137"/>
      <c r="AV147" s="137"/>
      <c r="AW147" s="137"/>
      <c r="AX147" s="137"/>
      <c r="AY147" s="137"/>
      <c r="AZ147" s="133"/>
      <c r="BA147" s="137"/>
      <c r="BB147" s="137"/>
      <c r="BC147" s="137"/>
      <c r="BD147" s="137"/>
      <c r="BE147" s="137"/>
      <c r="BF147" s="137"/>
      <c r="BG147" s="133"/>
      <c r="BH147" s="133"/>
      <c r="BI147" s="137"/>
      <c r="BJ147" s="137"/>
      <c r="BK147" s="137"/>
      <c r="BL147" s="137"/>
      <c r="BM147" s="137"/>
      <c r="BN147" s="137"/>
      <c r="BO147" s="132"/>
      <c r="BP147" s="134"/>
      <c r="BQ147" s="136"/>
      <c r="BR147" s="136"/>
      <c r="BS147" s="136"/>
      <c r="BT147" s="136"/>
      <c r="BU147" s="136"/>
      <c r="BV147" s="136"/>
      <c r="BW147" s="136"/>
      <c r="BX147" s="136"/>
      <c r="BY147" s="136"/>
      <c r="BZ147" s="136"/>
      <c r="CA147" s="136"/>
      <c r="CB147" s="136"/>
      <c r="CC147" s="136"/>
      <c r="CD147" s="136"/>
      <c r="CE147" s="136"/>
      <c r="CF147" s="136"/>
      <c r="CG147" s="136"/>
      <c r="CH147" s="135"/>
      <c r="CI147" s="133"/>
      <c r="CJ147" s="134"/>
      <c r="CK147" s="133"/>
      <c r="CL147" s="133"/>
      <c r="CM147" s="132"/>
      <c r="CN147" s="132"/>
      <c r="CO147" s="132"/>
      <c r="CP147" s="132"/>
      <c r="CQ147" s="132"/>
      <c r="CR147" s="132"/>
      <c r="CS147" s="132"/>
      <c r="CT147" s="132"/>
      <c r="CU147" s="132"/>
      <c r="CV147" s="132"/>
      <c r="CW147" s="132"/>
      <c r="CX147" s="132"/>
      <c r="CY147" s="132"/>
      <c r="CZ147" s="132"/>
      <c r="DA147" s="132"/>
      <c r="DB147" s="132"/>
      <c r="DC147" s="132"/>
      <c r="DD147" s="132"/>
      <c r="DE147" s="132"/>
      <c r="DF147" s="132"/>
      <c r="DG147" s="132"/>
      <c r="DH147" s="132"/>
      <c r="DI147" s="132"/>
      <c r="DJ147" s="132"/>
      <c r="DK147" s="132"/>
      <c r="DL147" s="132"/>
      <c r="DM147" s="132"/>
      <c r="DN147" s="132"/>
      <c r="DO147" s="132"/>
      <c r="DP147" s="132"/>
      <c r="DQ147" s="132"/>
      <c r="DR147" s="132"/>
      <c r="DS147" s="132"/>
      <c r="DT147" s="132"/>
      <c r="DU147" s="132"/>
      <c r="DV147" s="132"/>
      <c r="DW147" s="132"/>
      <c r="DX147" s="132"/>
      <c r="DY147" s="132"/>
      <c r="DZ147" s="132"/>
      <c r="EA147" s="132"/>
      <c r="EB147" s="132"/>
      <c r="EC147" s="132"/>
      <c r="ED147" s="132"/>
      <c r="EE147" s="132"/>
      <c r="EF147" s="132"/>
      <c r="EG147" s="132"/>
      <c r="EH147" s="132"/>
      <c r="EI147" s="132"/>
      <c r="EJ147" s="132"/>
      <c r="EK147" s="132"/>
      <c r="EL147" s="132"/>
      <c r="EM147" s="132"/>
      <c r="EN147" s="132"/>
      <c r="EO147" s="132"/>
      <c r="EP147" s="132"/>
      <c r="EQ147" s="132"/>
      <c r="ER147" s="132"/>
      <c r="ES147" s="132"/>
      <c r="ET147" s="132"/>
      <c r="EU147" s="132"/>
      <c r="EV147" s="132"/>
      <c r="EW147" s="132"/>
    </row>
    <row r="148" spans="1:153" s="131" customFormat="1" ht="12.95" customHeight="1" outlineLevel="1" thickBot="1" x14ac:dyDescent="0.25">
      <c r="A148" s="140"/>
      <c r="B148" s="61"/>
      <c r="C148" s="60"/>
      <c r="D148" s="59"/>
      <c r="E148" s="57"/>
      <c r="F148" s="58"/>
      <c r="G148" s="57">
        <f t="shared" si="187"/>
        <v>0</v>
      </c>
      <c r="H148" s="56"/>
      <c r="I148" s="55"/>
      <c r="J148" s="54" t="str">
        <f t="shared" si="188"/>
        <v/>
      </c>
      <c r="K148" s="53" t="str">
        <f t="shared" si="189"/>
        <v/>
      </c>
      <c r="L148" s="52"/>
      <c r="M148" s="51"/>
      <c r="N148" s="51">
        <f t="shared" si="190"/>
        <v>0</v>
      </c>
      <c r="O148" s="50" t="str">
        <f>IF(OR(D148="",D148="Honorar"),"",IF(VLOOKUP(D148,Durchschnittssätze!$A$5:$Q$48,5,FALSE)&lt;0,"entfällt für",IF(N148=0,"",ROUND((VLOOKUP(D148,Durchschnittssätze!$A$5:$Q$48,5,FALSE)/39.8*E148),2))))</f>
        <v/>
      </c>
      <c r="P148" s="50" t="str">
        <f>IF(OR(D148="",D148="Honorar"),"",IF(VLOOKUP(D148,Durchschnittssätze!$A$5:$Q$48,9,FALSE)&lt;0,"Beamte",IF(N148=0,"",ROUND((VLOOKUP(D148,Durchschnittssätze!$A$5:$Q$48,9,FALSE)/39.8*E148),2))))</f>
        <v/>
      </c>
      <c r="Q148" s="49" t="str">
        <f>IF(D148="Honorar",N148,IF(P148="Beamte",VLOOKUP(D148,Durchschnittssätze!$A$5:$Q$48,17,FALSE),IF(N148&lt;O148,"keine",ROUND(IF(AND(N148&gt;=O148,N148&lt;P148),VLOOKUP(D148,Durchschnittssätze!$A$5:$Q$48,13,FALSE),VLOOKUP(D148,Durchschnittssätze!$A$5:$Q$48,17,FALSE)),2))))</f>
        <v>keine</v>
      </c>
      <c r="R148" s="48" t="str">
        <f t="shared" si="191"/>
        <v>Förderung</v>
      </c>
      <c r="S148" s="47">
        <f t="shared" si="192"/>
        <v>0</v>
      </c>
      <c r="T148" s="136"/>
      <c r="U148" s="139"/>
      <c r="V148" s="137"/>
      <c r="W148" s="143">
        <f t="shared" si="193"/>
        <v>1</v>
      </c>
      <c r="X148" s="142">
        <f t="shared" si="194"/>
        <v>0</v>
      </c>
      <c r="Y148" s="141">
        <f t="shared" si="195"/>
        <v>0</v>
      </c>
      <c r="Z148" s="43">
        <f t="shared" si="196"/>
        <v>1900</v>
      </c>
      <c r="AA148" s="42" t="str">
        <f t="shared" si="197"/>
        <v/>
      </c>
      <c r="AB148" s="41" t="str">
        <f t="shared" si="198"/>
        <v/>
      </c>
      <c r="AC148" s="40" t="str">
        <f t="shared" si="199"/>
        <v/>
      </c>
      <c r="AD148" s="39" t="str">
        <f t="shared" si="200"/>
        <v/>
      </c>
      <c r="AE148" s="38" t="str">
        <f t="shared" si="201"/>
        <v/>
      </c>
      <c r="AF148" s="37">
        <f t="shared" si="202"/>
        <v>1</v>
      </c>
      <c r="AG148" s="36">
        <f t="shared" si="203"/>
        <v>1</v>
      </c>
      <c r="AH148" s="35" t="str">
        <f t="shared" si="204"/>
        <v/>
      </c>
      <c r="AI148" s="34" t="str">
        <f t="shared" si="205"/>
        <v/>
      </c>
      <c r="AJ148" s="33" t="str">
        <f t="shared" si="206"/>
        <v/>
      </c>
      <c r="AK148" s="32" t="str">
        <f t="shared" si="207"/>
        <v/>
      </c>
      <c r="AL148" s="31" t="str">
        <f t="shared" si="208"/>
        <v/>
      </c>
      <c r="AM148" s="30">
        <f t="shared" si="209"/>
        <v>0</v>
      </c>
      <c r="AN148" s="29" t="str">
        <f t="shared" si="210"/>
        <v/>
      </c>
      <c r="AO148" s="138"/>
      <c r="AP148" s="138"/>
      <c r="AQ148" s="138"/>
      <c r="AR148" s="138"/>
      <c r="AS148" s="133"/>
      <c r="AT148" s="137"/>
      <c r="AU148" s="137"/>
      <c r="AV148" s="137"/>
      <c r="AW148" s="137"/>
      <c r="AX148" s="137"/>
      <c r="AY148" s="137"/>
      <c r="AZ148" s="133"/>
      <c r="BA148" s="137"/>
      <c r="BB148" s="137"/>
      <c r="BC148" s="137"/>
      <c r="BD148" s="137"/>
      <c r="BE148" s="137"/>
      <c r="BF148" s="137"/>
      <c r="BG148" s="133"/>
      <c r="BH148" s="133"/>
      <c r="BI148" s="137"/>
      <c r="BJ148" s="137"/>
      <c r="BK148" s="137"/>
      <c r="BL148" s="137"/>
      <c r="BM148" s="137"/>
      <c r="BN148" s="137"/>
      <c r="BO148" s="132"/>
      <c r="BP148" s="134"/>
      <c r="BQ148" s="136"/>
      <c r="BR148" s="136"/>
      <c r="BS148" s="136"/>
      <c r="BT148" s="136"/>
      <c r="BU148" s="136"/>
      <c r="BV148" s="136"/>
      <c r="BW148" s="136"/>
      <c r="BX148" s="136"/>
      <c r="BY148" s="136"/>
      <c r="BZ148" s="136"/>
      <c r="CA148" s="136"/>
      <c r="CB148" s="136"/>
      <c r="CC148" s="136"/>
      <c r="CD148" s="136"/>
      <c r="CE148" s="136"/>
      <c r="CF148" s="136"/>
      <c r="CG148" s="136"/>
      <c r="CH148" s="135"/>
      <c r="CI148" s="133"/>
      <c r="CJ148" s="134"/>
      <c r="CK148" s="133"/>
      <c r="CL148" s="133"/>
      <c r="CM148" s="132"/>
      <c r="CN148" s="132"/>
      <c r="CO148" s="132"/>
      <c r="CP148" s="132"/>
      <c r="CQ148" s="132"/>
      <c r="CR148" s="132"/>
      <c r="CS148" s="132"/>
      <c r="CT148" s="132"/>
      <c r="CU148" s="132"/>
      <c r="CV148" s="132"/>
      <c r="CW148" s="132"/>
      <c r="CX148" s="132"/>
      <c r="CY148" s="132"/>
      <c r="CZ148" s="132"/>
      <c r="DA148" s="132"/>
      <c r="DB148" s="132"/>
      <c r="DC148" s="132"/>
      <c r="DD148" s="132"/>
      <c r="DE148" s="132"/>
      <c r="DF148" s="132"/>
      <c r="DG148" s="132"/>
      <c r="DH148" s="132"/>
      <c r="DI148" s="132"/>
      <c r="DJ148" s="132"/>
      <c r="DK148" s="132"/>
      <c r="DL148" s="132"/>
      <c r="DM148" s="132"/>
      <c r="DN148" s="132"/>
      <c r="DO148" s="132"/>
      <c r="DP148" s="132"/>
      <c r="DQ148" s="132"/>
      <c r="DR148" s="132"/>
      <c r="DS148" s="132"/>
      <c r="DT148" s="132"/>
      <c r="DU148" s="132"/>
      <c r="DV148" s="132"/>
      <c r="DW148" s="132"/>
      <c r="DX148" s="132"/>
      <c r="DY148" s="132"/>
      <c r="DZ148" s="132"/>
      <c r="EA148" s="132"/>
      <c r="EB148" s="132"/>
      <c r="EC148" s="132"/>
      <c r="ED148" s="132"/>
      <c r="EE148" s="132"/>
      <c r="EF148" s="132"/>
      <c r="EG148" s="132"/>
      <c r="EH148" s="132"/>
      <c r="EI148" s="132"/>
      <c r="EJ148" s="132"/>
      <c r="EK148" s="132"/>
      <c r="EL148" s="132"/>
      <c r="EM148" s="132"/>
      <c r="EN148" s="132"/>
      <c r="EO148" s="132"/>
      <c r="EP148" s="132"/>
      <c r="EQ148" s="132"/>
      <c r="ER148" s="132"/>
      <c r="ES148" s="132"/>
      <c r="ET148" s="132"/>
      <c r="EU148" s="132"/>
      <c r="EV148" s="132"/>
      <c r="EW148" s="132"/>
    </row>
    <row r="149" spans="1:153" s="131" customFormat="1" ht="20.100000000000001" customHeight="1" outlineLevel="1" thickBot="1" x14ac:dyDescent="0.25">
      <c r="A149" s="140"/>
      <c r="B149" s="27"/>
      <c r="C149" s="25"/>
      <c r="D149" s="25"/>
      <c r="E149" s="25"/>
      <c r="F149" s="25"/>
      <c r="G149" s="26"/>
      <c r="H149" s="25"/>
      <c r="I149" s="25"/>
      <c r="J149" s="24"/>
      <c r="K149" s="476"/>
      <c r="L149" s="476"/>
      <c r="M149" s="476"/>
      <c r="N149" s="476"/>
      <c r="O149" s="476"/>
      <c r="P149" s="476"/>
      <c r="Q149" s="23"/>
      <c r="R149" s="23"/>
      <c r="S149" s="22">
        <f>SUM(S138:S148)</f>
        <v>0</v>
      </c>
      <c r="T149" s="136"/>
      <c r="U149" s="139"/>
      <c r="V149" s="137"/>
      <c r="W149" s="133"/>
      <c r="X149" s="133"/>
      <c r="Y149" s="133"/>
      <c r="Z149" s="132"/>
      <c r="AA149" s="132"/>
      <c r="AB149" s="132"/>
      <c r="AC149" s="132"/>
      <c r="AD149" s="132"/>
      <c r="AE149" s="134"/>
      <c r="AF149" s="138"/>
      <c r="AG149" s="138"/>
      <c r="AH149" s="138"/>
      <c r="AI149" s="138"/>
      <c r="AJ149" s="138"/>
      <c r="AK149" s="138"/>
      <c r="AL149" s="138"/>
      <c r="AM149" s="20">
        <f>SUM(AM138:AM148)</f>
        <v>0</v>
      </c>
      <c r="AN149" s="20">
        <f>SUM(AN138:AN148)</f>
        <v>0</v>
      </c>
      <c r="AO149" s="138"/>
      <c r="AP149" s="138"/>
      <c r="AQ149" s="138"/>
      <c r="AR149" s="138"/>
      <c r="AS149" s="133"/>
      <c r="AT149" s="137"/>
      <c r="AU149" s="137"/>
      <c r="AV149" s="137"/>
      <c r="AW149" s="137"/>
      <c r="AX149" s="137"/>
      <c r="AY149" s="137"/>
      <c r="AZ149" s="133"/>
      <c r="BA149" s="137"/>
      <c r="BB149" s="137"/>
      <c r="BC149" s="137"/>
      <c r="BD149" s="137"/>
      <c r="BE149" s="137"/>
      <c r="BF149" s="137"/>
      <c r="BG149" s="133"/>
      <c r="BH149" s="133"/>
      <c r="BI149" s="137"/>
      <c r="BJ149" s="137"/>
      <c r="BK149" s="137"/>
      <c r="BL149" s="137"/>
      <c r="BM149" s="137"/>
      <c r="BN149" s="137"/>
      <c r="BO149" s="132"/>
      <c r="BP149" s="134"/>
      <c r="BQ149" s="136"/>
      <c r="BR149" s="136"/>
      <c r="BS149" s="136"/>
      <c r="BT149" s="136"/>
      <c r="BU149" s="136"/>
      <c r="BV149" s="136"/>
      <c r="BW149" s="136"/>
      <c r="BX149" s="136"/>
      <c r="BY149" s="136"/>
      <c r="BZ149" s="136"/>
      <c r="CA149" s="136"/>
      <c r="CB149" s="136"/>
      <c r="CC149" s="136"/>
      <c r="CD149" s="136"/>
      <c r="CE149" s="136"/>
      <c r="CF149" s="136"/>
      <c r="CG149" s="136"/>
      <c r="CH149" s="135"/>
      <c r="CI149" s="133"/>
      <c r="CJ149" s="134"/>
      <c r="CK149" s="133"/>
      <c r="CL149" s="133"/>
      <c r="CM149" s="132"/>
      <c r="CN149" s="132"/>
      <c r="CO149" s="132"/>
      <c r="CP149" s="132"/>
      <c r="CQ149" s="132"/>
      <c r="CR149" s="132"/>
      <c r="CS149" s="132"/>
      <c r="CT149" s="132"/>
      <c r="CU149" s="132"/>
      <c r="CV149" s="132"/>
      <c r="CW149" s="132"/>
      <c r="CX149" s="132"/>
      <c r="CY149" s="132"/>
      <c r="CZ149" s="132"/>
      <c r="DA149" s="132"/>
      <c r="DB149" s="132"/>
      <c r="DC149" s="132"/>
      <c r="DD149" s="132"/>
      <c r="DE149" s="132"/>
      <c r="DF149" s="132"/>
      <c r="DG149" s="132"/>
      <c r="DH149" s="132"/>
      <c r="DI149" s="132"/>
      <c r="DJ149" s="132"/>
      <c r="DK149" s="132"/>
      <c r="DL149" s="132"/>
      <c r="DM149" s="132"/>
      <c r="DN149" s="132"/>
      <c r="DO149" s="132"/>
      <c r="DP149" s="132"/>
      <c r="DQ149" s="132"/>
      <c r="DR149" s="132"/>
      <c r="DS149" s="132"/>
      <c r="DT149" s="132"/>
      <c r="DU149" s="132"/>
      <c r="DV149" s="132"/>
      <c r="DW149" s="132"/>
      <c r="DX149" s="132"/>
      <c r="DY149" s="132"/>
      <c r="DZ149" s="132"/>
      <c r="EA149" s="132"/>
      <c r="EB149" s="132"/>
      <c r="EC149" s="132"/>
      <c r="ED149" s="132"/>
      <c r="EE149" s="132"/>
      <c r="EF149" s="132"/>
      <c r="EG149" s="132"/>
      <c r="EH149" s="132"/>
      <c r="EI149" s="132"/>
      <c r="EJ149" s="132"/>
      <c r="EK149" s="132"/>
      <c r="EL149" s="132"/>
      <c r="EM149" s="132"/>
      <c r="EN149" s="132"/>
      <c r="EO149" s="132"/>
      <c r="EP149" s="132"/>
      <c r="EQ149" s="132"/>
      <c r="ER149" s="132"/>
      <c r="ES149" s="132"/>
      <c r="ET149" s="132"/>
      <c r="EU149" s="132"/>
      <c r="EV149" s="132"/>
      <c r="EW149" s="132"/>
    </row>
    <row r="150" spans="1:153" s="6" customFormat="1" x14ac:dyDescent="0.2">
      <c r="B150" s="14"/>
      <c r="C150" s="13"/>
      <c r="D150" s="13"/>
      <c r="E150" s="130"/>
      <c r="F150" s="130"/>
      <c r="G150" s="130"/>
      <c r="H150" s="130"/>
      <c r="I150" s="129"/>
      <c r="J150" s="129"/>
      <c r="K150" s="477" t="str">
        <f>IF(COUNTBLANK(K138:K148)&lt;&gt;11,"Fehler in den Datumsangaben! Bitte prüfen!","")</f>
        <v/>
      </c>
      <c r="L150" s="477"/>
      <c r="M150" s="477"/>
      <c r="N150" s="477"/>
      <c r="O150" s="477"/>
      <c r="P150" s="23"/>
      <c r="Q150" s="23"/>
      <c r="R150" s="23"/>
      <c r="S150" s="23"/>
      <c r="T150" s="23"/>
      <c r="U150" s="128"/>
      <c r="V150" s="125"/>
      <c r="W150" s="18"/>
      <c r="X150" s="14"/>
      <c r="Y150" s="14"/>
      <c r="Z150" s="13"/>
      <c r="AA150" s="13"/>
      <c r="AB150" s="13"/>
      <c r="AC150" s="13"/>
      <c r="AD150" s="13"/>
      <c r="AE150" s="13"/>
      <c r="AF150" s="13"/>
      <c r="AG150" s="13"/>
      <c r="AH150" s="13"/>
      <c r="AI150" s="13"/>
      <c r="AJ150" s="13"/>
      <c r="AK150" s="13"/>
      <c r="AL150" s="13"/>
      <c r="AM150" s="13"/>
      <c r="AN150" s="13"/>
      <c r="AO150" s="13"/>
      <c r="AP150" s="13"/>
      <c r="AQ150" s="13"/>
      <c r="AR150" s="13"/>
      <c r="AS150" s="13"/>
      <c r="AT150" s="13"/>
      <c r="AU150" s="13"/>
      <c r="AV150" s="13"/>
      <c r="AW150" s="13"/>
      <c r="AX150" s="13"/>
      <c r="AY150" s="13"/>
      <c r="AZ150" s="13"/>
      <c r="BA150" s="13"/>
      <c r="BB150" s="13"/>
      <c r="BC150" s="13"/>
      <c r="BD150" s="13"/>
      <c r="BE150" s="13"/>
      <c r="BF150" s="13"/>
      <c r="BG150" s="13"/>
      <c r="BH150" s="13"/>
      <c r="BI150" s="13"/>
      <c r="BJ150" s="13"/>
      <c r="BK150" s="13"/>
      <c r="BL150" s="13"/>
      <c r="BM150" s="13"/>
      <c r="BN150" s="13"/>
      <c r="BO150" s="13"/>
      <c r="BP150" s="13"/>
      <c r="BQ150" s="13"/>
      <c r="BR150" s="13"/>
      <c r="BS150" s="13"/>
      <c r="BT150" s="13"/>
      <c r="BU150" s="13"/>
      <c r="BV150" s="13"/>
      <c r="BW150" s="13"/>
      <c r="BX150" s="13"/>
      <c r="BY150" s="13"/>
      <c r="BZ150" s="13"/>
      <c r="CA150" s="13"/>
      <c r="CB150" s="13"/>
      <c r="CC150" s="13"/>
      <c r="CD150" s="13"/>
      <c r="CE150" s="13"/>
      <c r="CF150" s="13"/>
      <c r="CG150" s="13"/>
      <c r="CH150" s="13"/>
      <c r="CI150" s="13"/>
      <c r="CJ150" s="13"/>
      <c r="CK150" s="13"/>
      <c r="CL150" s="13"/>
      <c r="CM150" s="13"/>
      <c r="CN150" s="13"/>
      <c r="CO150" s="13"/>
      <c r="CP150" s="13"/>
      <c r="CQ150" s="13"/>
      <c r="CR150" s="13"/>
      <c r="CS150" s="13"/>
      <c r="CT150" s="13"/>
      <c r="CU150" s="13"/>
      <c r="CV150" s="13"/>
      <c r="CW150" s="13"/>
      <c r="CX150" s="13"/>
      <c r="CY150" s="13"/>
      <c r="CZ150" s="13"/>
      <c r="DA150" s="13"/>
      <c r="DB150" s="13"/>
      <c r="DC150" s="13"/>
      <c r="DD150" s="13"/>
      <c r="DE150" s="13"/>
      <c r="DF150" s="13"/>
      <c r="DG150" s="13"/>
      <c r="DH150" s="13"/>
      <c r="DI150" s="13"/>
      <c r="DJ150" s="13"/>
      <c r="DK150" s="13"/>
      <c r="DL150" s="13"/>
      <c r="DM150" s="13"/>
      <c r="DN150" s="13"/>
      <c r="DO150" s="13"/>
      <c r="DP150" s="13"/>
      <c r="DQ150" s="13"/>
      <c r="DR150" s="13"/>
      <c r="DS150" s="13"/>
      <c r="DT150" s="13"/>
      <c r="DU150" s="13"/>
      <c r="DV150" s="13"/>
      <c r="DW150" s="13"/>
      <c r="DX150" s="13"/>
      <c r="DY150" s="13"/>
      <c r="DZ150" s="13"/>
      <c r="EA150" s="13"/>
      <c r="EB150" s="13"/>
      <c r="EC150" s="13"/>
      <c r="ED150" s="13"/>
      <c r="EE150" s="13"/>
      <c r="EF150" s="13"/>
      <c r="EG150" s="13"/>
      <c r="EH150" s="13"/>
      <c r="EI150" s="13"/>
      <c r="EJ150" s="13"/>
      <c r="EK150" s="13"/>
      <c r="EL150" s="13"/>
      <c r="EM150" s="13"/>
      <c r="EN150" s="13"/>
      <c r="EO150" s="13"/>
      <c r="EP150" s="13"/>
      <c r="EQ150" s="13"/>
      <c r="ER150" s="13"/>
      <c r="ES150" s="13"/>
      <c r="ET150" s="13"/>
      <c r="EU150" s="13"/>
      <c r="EV150" s="13"/>
      <c r="EW150" s="13"/>
    </row>
    <row r="151" spans="1:153" s="10" customFormat="1" ht="17.25" customHeight="1" outlineLevel="1" x14ac:dyDescent="0.2">
      <c r="B151" s="608">
        <f>$B$19</f>
        <v>0</v>
      </c>
      <c r="C151" s="608"/>
      <c r="D151" s="609" t="str">
        <f>IF(AM165&lt;&gt;0,"Es wurde eine abweichende Entgeltgruppe angegeben. Bitte hierfür eine Begründung im Prüfvermerk erfassen!","")</f>
        <v/>
      </c>
      <c r="E151" s="609"/>
      <c r="F151" s="609"/>
      <c r="G151" s="609"/>
      <c r="H151" s="609"/>
      <c r="I151" s="609"/>
      <c r="J151" s="609"/>
      <c r="K151" s="609"/>
      <c r="L151" s="609"/>
      <c r="M151" s="609"/>
      <c r="N151" s="14"/>
      <c r="O151" s="126"/>
      <c r="P151" s="126"/>
      <c r="Q151" s="126"/>
      <c r="R151" s="126"/>
      <c r="S151" s="5"/>
      <c r="T151" s="125"/>
      <c r="U151" s="14"/>
      <c r="V151" s="14"/>
      <c r="W151" s="14"/>
      <c r="X151" s="14"/>
      <c r="Y151" s="14"/>
      <c r="Z151" s="14"/>
      <c r="AA151" s="14"/>
      <c r="AB151" s="14"/>
      <c r="AC151" s="14"/>
      <c r="AD151" s="14"/>
      <c r="AE151" s="14"/>
      <c r="AF151" s="14"/>
      <c r="AG151" s="14"/>
      <c r="AH151" s="14"/>
      <c r="AI151" s="14"/>
      <c r="AJ151" s="14"/>
      <c r="AK151" s="14"/>
      <c r="AL151" s="14"/>
      <c r="AM151" s="14"/>
      <c r="AN151" s="14"/>
      <c r="AO151" s="14"/>
      <c r="AP151" s="14"/>
      <c r="AQ151" s="14"/>
      <c r="AR151" s="14"/>
      <c r="AS151" s="14"/>
      <c r="AT151" s="14"/>
      <c r="AU151" s="14"/>
      <c r="AV151" s="14"/>
      <c r="AW151" s="14"/>
      <c r="AX151" s="14"/>
      <c r="AY151" s="14"/>
      <c r="AZ151" s="14"/>
      <c r="BA151" s="14"/>
      <c r="BB151" s="14"/>
      <c r="BC151" s="14"/>
      <c r="BD151" s="14"/>
      <c r="BE151" s="14"/>
      <c r="BF151" s="14"/>
      <c r="BG151" s="14"/>
      <c r="BH151" s="14"/>
      <c r="BI151" s="14"/>
      <c r="BJ151" s="14"/>
      <c r="BK151" s="14"/>
      <c r="BL151" s="14"/>
      <c r="BM151" s="14"/>
      <c r="BN151" s="14"/>
      <c r="BO151" s="14"/>
      <c r="BP151" s="14"/>
      <c r="BQ151" s="14"/>
      <c r="BR151" s="14"/>
      <c r="BS151" s="14"/>
      <c r="BT151" s="14"/>
      <c r="BU151" s="14"/>
      <c r="BV151" s="14"/>
      <c r="BW151" s="14"/>
      <c r="BX151" s="14"/>
      <c r="BY151" s="14"/>
      <c r="BZ151" s="14"/>
      <c r="CA151" s="14"/>
      <c r="CB151" s="14"/>
      <c r="CC151" s="14"/>
      <c r="CD151" s="14"/>
      <c r="CE151" s="14"/>
      <c r="CF151" s="14"/>
      <c r="CG151" s="14"/>
      <c r="CH151" s="14"/>
      <c r="CI151" s="14"/>
      <c r="CJ151" s="14"/>
      <c r="CK151" s="14"/>
      <c r="CL151" s="14"/>
      <c r="CM151" s="14"/>
      <c r="CN151" s="14"/>
      <c r="CO151" s="14"/>
      <c r="CP151" s="14"/>
      <c r="CQ151" s="14"/>
      <c r="CR151" s="14"/>
      <c r="CS151" s="14"/>
      <c r="CT151" s="14"/>
      <c r="CU151" s="14"/>
      <c r="CV151" s="14"/>
      <c r="CW151" s="14"/>
      <c r="CX151" s="14"/>
      <c r="CY151" s="14"/>
      <c r="CZ151" s="14"/>
      <c r="DA151" s="14"/>
      <c r="DB151" s="14"/>
      <c r="DC151" s="14"/>
      <c r="DD151" s="14"/>
      <c r="DE151" s="14"/>
      <c r="DF151" s="14"/>
      <c r="DG151" s="14"/>
      <c r="DH151" s="14"/>
      <c r="DI151" s="14"/>
      <c r="DJ151" s="14"/>
      <c r="DK151" s="14"/>
      <c r="DL151" s="14"/>
      <c r="DM151" s="14"/>
      <c r="DN151" s="14"/>
      <c r="DO151" s="14"/>
      <c r="DP151" s="14"/>
      <c r="DQ151" s="14"/>
      <c r="DR151" s="14"/>
      <c r="DS151" s="14"/>
      <c r="DT151" s="14"/>
      <c r="DU151" s="14"/>
      <c r="DV151" s="14"/>
      <c r="DW151" s="14"/>
      <c r="DX151" s="14"/>
      <c r="DY151" s="14"/>
      <c r="DZ151" s="14"/>
      <c r="EA151" s="14"/>
      <c r="EB151" s="14"/>
      <c r="EC151" s="14"/>
      <c r="ED151" s="14"/>
      <c r="EE151" s="14"/>
      <c r="EF151" s="14"/>
      <c r="EG151" s="14"/>
      <c r="EH151" s="14"/>
      <c r="EI151" s="14"/>
      <c r="EJ151" s="14"/>
      <c r="EK151" s="14"/>
      <c r="EL151" s="14"/>
      <c r="EM151" s="14"/>
      <c r="EN151" s="14"/>
      <c r="EO151" s="14"/>
      <c r="EP151" s="14"/>
      <c r="EQ151" s="14"/>
      <c r="ER151" s="14"/>
      <c r="ES151" s="14"/>
      <c r="ET151" s="14"/>
      <c r="EU151" s="14"/>
      <c r="EV151" s="14"/>
      <c r="EW151" s="14"/>
    </row>
    <row r="152" spans="1:153" s="6" customFormat="1" ht="7.5" customHeight="1" outlineLevel="1" thickBot="1" x14ac:dyDescent="0.25">
      <c r="B152" s="127"/>
      <c r="E152" s="8"/>
      <c r="F152" s="12"/>
      <c r="G152" s="8"/>
      <c r="I152" s="8"/>
      <c r="K152" s="13"/>
      <c r="L152" s="13"/>
      <c r="M152" s="13"/>
      <c r="N152" s="13"/>
      <c r="O152" s="126"/>
      <c r="P152" s="126"/>
      <c r="Q152" s="126"/>
      <c r="R152" s="126"/>
      <c r="S152" s="5"/>
      <c r="T152" s="125"/>
      <c r="U152" s="13"/>
      <c r="V152" s="13"/>
      <c r="W152" s="14"/>
      <c r="X152" s="14"/>
      <c r="Y152" s="14"/>
      <c r="Z152" s="13"/>
      <c r="AA152" s="13"/>
      <c r="AB152" s="13"/>
      <c r="AC152" s="13"/>
      <c r="AD152" s="13"/>
      <c r="AE152" s="13"/>
      <c r="AF152" s="13"/>
      <c r="AG152" s="13"/>
      <c r="AH152" s="13"/>
      <c r="AI152" s="13"/>
      <c r="AJ152" s="13"/>
      <c r="AK152" s="13"/>
      <c r="AL152" s="13"/>
      <c r="AM152" s="13"/>
      <c r="AN152" s="13"/>
      <c r="AO152" s="13"/>
      <c r="AP152" s="13"/>
      <c r="AQ152" s="13"/>
      <c r="AR152" s="13"/>
      <c r="AS152" s="13"/>
      <c r="AT152" s="13"/>
      <c r="AU152" s="13"/>
      <c r="AV152" s="13"/>
      <c r="AW152" s="13"/>
      <c r="AX152" s="13"/>
      <c r="AY152" s="13"/>
      <c r="AZ152" s="13"/>
      <c r="BA152" s="13"/>
      <c r="BB152" s="13"/>
      <c r="BC152" s="13"/>
      <c r="BD152" s="13"/>
      <c r="BE152" s="13"/>
      <c r="BF152" s="13"/>
      <c r="BG152" s="13"/>
      <c r="BH152" s="13"/>
      <c r="BI152" s="13"/>
      <c r="BJ152" s="13"/>
      <c r="BK152" s="13"/>
      <c r="BL152" s="13"/>
      <c r="BM152" s="13"/>
      <c r="BN152" s="13"/>
      <c r="BO152" s="13"/>
      <c r="BP152" s="13"/>
      <c r="BQ152" s="13"/>
      <c r="BR152" s="13"/>
      <c r="BS152" s="13"/>
      <c r="BT152" s="13"/>
      <c r="BU152" s="13"/>
      <c r="BV152" s="13"/>
      <c r="BW152" s="13"/>
      <c r="BX152" s="13"/>
      <c r="BY152" s="13"/>
      <c r="BZ152" s="13"/>
      <c r="CA152" s="13"/>
      <c r="CB152" s="13"/>
      <c r="CC152" s="13"/>
      <c r="CD152" s="13"/>
      <c r="CE152" s="13"/>
      <c r="CF152" s="13"/>
      <c r="CG152" s="13"/>
      <c r="CH152" s="13"/>
      <c r="CI152" s="13"/>
      <c r="CJ152" s="13"/>
      <c r="CK152" s="13"/>
      <c r="CL152" s="13"/>
      <c r="CM152" s="13"/>
      <c r="CN152" s="13"/>
      <c r="CO152" s="13"/>
      <c r="CP152" s="13"/>
      <c r="CQ152" s="13"/>
      <c r="CR152" s="13"/>
      <c r="CS152" s="13"/>
      <c r="CT152" s="13"/>
      <c r="CU152" s="13"/>
      <c r="CV152" s="13"/>
      <c r="CW152" s="13"/>
      <c r="CX152" s="13"/>
      <c r="CY152" s="13"/>
      <c r="CZ152" s="13"/>
      <c r="DA152" s="13"/>
      <c r="DB152" s="13"/>
      <c r="DC152" s="13"/>
      <c r="DD152" s="13"/>
      <c r="DE152" s="13"/>
      <c r="DF152" s="13"/>
      <c r="DG152" s="13"/>
      <c r="DH152" s="13"/>
      <c r="DI152" s="13"/>
      <c r="DJ152" s="13"/>
      <c r="DK152" s="13"/>
      <c r="DL152" s="13"/>
      <c r="DM152" s="13"/>
      <c r="DN152" s="13"/>
      <c r="DO152" s="13"/>
      <c r="DP152" s="13"/>
      <c r="DQ152" s="13"/>
      <c r="DR152" s="13"/>
      <c r="DS152" s="13"/>
      <c r="DT152" s="13"/>
      <c r="DU152" s="13"/>
      <c r="DV152" s="13"/>
      <c r="DW152" s="13"/>
      <c r="DX152" s="13"/>
      <c r="DY152" s="13"/>
      <c r="DZ152" s="13"/>
      <c r="EA152" s="13"/>
      <c r="EB152" s="13"/>
      <c r="EC152" s="13"/>
      <c r="ED152" s="13"/>
      <c r="EE152" s="13"/>
      <c r="EF152" s="13"/>
      <c r="EG152" s="13"/>
      <c r="EH152" s="13"/>
      <c r="EI152" s="13"/>
      <c r="EJ152" s="13"/>
      <c r="EK152" s="13"/>
      <c r="EL152" s="13"/>
      <c r="EM152" s="13"/>
      <c r="EN152" s="13"/>
      <c r="EO152" s="13"/>
      <c r="EP152" s="13"/>
      <c r="EQ152" s="13"/>
      <c r="ER152" s="13"/>
      <c r="ES152" s="13"/>
      <c r="ET152" s="13"/>
      <c r="EU152" s="13"/>
      <c r="EV152" s="13"/>
      <c r="EW152" s="13"/>
    </row>
    <row r="153" spans="1:153" s="10" customFormat="1" ht="65.099999999999994" customHeight="1" outlineLevel="1" thickBot="1" x14ac:dyDescent="0.25">
      <c r="B153" s="124" t="s">
        <v>14</v>
      </c>
      <c r="C153" s="123" t="s">
        <v>15</v>
      </c>
      <c r="D153" s="122" t="s">
        <v>150</v>
      </c>
      <c r="E153" s="121" t="s">
        <v>149</v>
      </c>
      <c r="F153" s="121" t="s">
        <v>148</v>
      </c>
      <c r="G153" s="120" t="s">
        <v>147</v>
      </c>
      <c r="H153" s="119" t="s">
        <v>16</v>
      </c>
      <c r="I153" s="118" t="s">
        <v>17</v>
      </c>
      <c r="J153" s="117" t="s">
        <v>146</v>
      </c>
      <c r="K153" s="104"/>
      <c r="L153" s="116" t="s">
        <v>145</v>
      </c>
      <c r="M153" s="115" t="s">
        <v>144</v>
      </c>
      <c r="N153" s="115" t="s">
        <v>143</v>
      </c>
      <c r="O153" s="114" t="s">
        <v>142</v>
      </c>
      <c r="P153" s="114" t="s">
        <v>141</v>
      </c>
      <c r="Q153" s="113" t="s">
        <v>140</v>
      </c>
      <c r="R153" s="112" t="s">
        <v>139</v>
      </c>
      <c r="S153" s="111" t="s">
        <v>138</v>
      </c>
      <c r="T153" s="104"/>
      <c r="U153" s="102"/>
      <c r="V153" s="102"/>
      <c r="W153" s="102"/>
      <c r="X153" s="110" t="s">
        <v>14</v>
      </c>
      <c r="Y153" s="109" t="s">
        <v>15</v>
      </c>
      <c r="Z153" s="623" t="s">
        <v>137</v>
      </c>
      <c r="AA153" s="624"/>
      <c r="AB153" s="624"/>
      <c r="AC153" s="624"/>
      <c r="AD153" s="624"/>
      <c r="AE153" s="625"/>
      <c r="AF153" s="108" t="s">
        <v>136</v>
      </c>
      <c r="AG153" s="623" t="s">
        <v>135</v>
      </c>
      <c r="AH153" s="624"/>
      <c r="AI153" s="624"/>
      <c r="AJ153" s="624"/>
      <c r="AK153" s="624"/>
      <c r="AL153" s="625"/>
      <c r="AM153" s="107" t="s">
        <v>134</v>
      </c>
      <c r="AN153" s="106" t="s">
        <v>133</v>
      </c>
      <c r="AO153" s="14"/>
      <c r="AP153" s="14"/>
      <c r="AQ153" s="14"/>
      <c r="AR153" s="14"/>
      <c r="AS153" s="105"/>
      <c r="AT153" s="14"/>
      <c r="AU153" s="14"/>
      <c r="AV153" s="14"/>
      <c r="AW153" s="14"/>
      <c r="AX153" s="14"/>
      <c r="AY153" s="14"/>
      <c r="AZ153" s="105"/>
      <c r="BA153" s="14"/>
      <c r="BB153" s="14"/>
      <c r="BC153" s="14"/>
      <c r="BD153" s="14"/>
      <c r="BE153" s="14"/>
      <c r="BF153" s="14"/>
      <c r="BG153" s="14"/>
      <c r="BH153" s="105"/>
      <c r="BI153" s="14"/>
      <c r="BJ153" s="14"/>
      <c r="BK153" s="14"/>
      <c r="BL153" s="14"/>
      <c r="BM153" s="14"/>
      <c r="BN153" s="14"/>
      <c r="BO153" s="14"/>
      <c r="BP153" s="102"/>
      <c r="BQ153" s="104"/>
      <c r="BR153" s="104"/>
      <c r="BS153" s="102"/>
      <c r="BT153" s="102"/>
      <c r="BU153" s="102"/>
      <c r="BV153" s="102"/>
      <c r="BW153" s="104"/>
      <c r="BX153" s="104"/>
      <c r="BY153" s="102"/>
      <c r="BZ153" s="102"/>
      <c r="CA153" s="102"/>
      <c r="CB153" s="102"/>
      <c r="CC153" s="103"/>
      <c r="CD153" s="102"/>
      <c r="CE153" s="102"/>
      <c r="CF153" s="102"/>
      <c r="CG153" s="14"/>
      <c r="CH153" s="14"/>
      <c r="CI153" s="14"/>
      <c r="CJ153" s="14"/>
      <c r="CK153" s="14"/>
      <c r="CL153" s="14"/>
      <c r="CM153" s="14"/>
      <c r="CN153" s="14"/>
      <c r="CO153" s="14"/>
      <c r="CP153" s="14"/>
      <c r="CQ153" s="14"/>
      <c r="CR153" s="14"/>
      <c r="CS153" s="14"/>
      <c r="CT153" s="14"/>
      <c r="CU153" s="14"/>
      <c r="CV153" s="14"/>
      <c r="CW153" s="14"/>
      <c r="CX153" s="14"/>
      <c r="CY153" s="14"/>
      <c r="CZ153" s="14"/>
      <c r="DA153" s="14"/>
      <c r="DB153" s="14"/>
      <c r="DC153" s="14"/>
      <c r="DD153" s="14"/>
      <c r="DE153" s="14"/>
      <c r="DF153" s="14"/>
      <c r="DG153" s="14"/>
      <c r="DH153" s="14"/>
      <c r="DI153" s="14"/>
      <c r="DJ153" s="14"/>
      <c r="DK153" s="14"/>
      <c r="DL153" s="14"/>
      <c r="DM153" s="14"/>
      <c r="DN153" s="14"/>
      <c r="DO153" s="14"/>
      <c r="DP153" s="14"/>
      <c r="DQ153" s="14"/>
      <c r="DR153" s="14"/>
      <c r="DS153" s="14"/>
      <c r="DT153" s="14"/>
      <c r="DU153" s="14"/>
      <c r="DV153" s="14"/>
      <c r="DW153" s="14"/>
      <c r="DX153" s="14"/>
      <c r="DY153" s="14"/>
      <c r="DZ153" s="14"/>
      <c r="EA153" s="14"/>
      <c r="EB153" s="14"/>
      <c r="EC153" s="14"/>
      <c r="ED153" s="14"/>
      <c r="EE153" s="14"/>
      <c r="EF153" s="14"/>
      <c r="EG153" s="14"/>
      <c r="EH153" s="14"/>
      <c r="EI153" s="14"/>
      <c r="EJ153" s="14"/>
      <c r="EK153" s="14"/>
      <c r="EL153" s="14"/>
      <c r="EM153" s="14"/>
      <c r="EN153" s="14"/>
      <c r="EO153" s="14"/>
      <c r="EP153" s="14"/>
      <c r="EQ153" s="14"/>
      <c r="ER153" s="14"/>
      <c r="ES153" s="14"/>
      <c r="ET153" s="14"/>
      <c r="EU153" s="14"/>
      <c r="EV153" s="14"/>
      <c r="EW153" s="14"/>
    </row>
    <row r="154" spans="1:153" s="10" customFormat="1" ht="12.75" customHeight="1" outlineLevel="1" x14ac:dyDescent="0.2">
      <c r="A154" s="101"/>
      <c r="B154" s="100"/>
      <c r="C154" s="99"/>
      <c r="D154" s="98"/>
      <c r="E154" s="96"/>
      <c r="F154" s="97"/>
      <c r="G154" s="96">
        <f t="shared" ref="G154:G164" si="211">ROUND(E154*F154,2)</f>
        <v>0</v>
      </c>
      <c r="H154" s="95"/>
      <c r="I154" s="94"/>
      <c r="J154" s="93" t="str">
        <f t="shared" ref="J154:J164" si="212">IF(OR(G154="",G154=0),"",
IF(F154&gt;100%,"Fehler",
ROUND(1664/39.8*IF(E154&lt;39.8,E154*F154,G154)/365*
IF(OR(AND(DATEDIF(H154,I154,"M")=11,AF154=366),AND(W154=1,AF154=366)),365,AF154),2)))</f>
        <v/>
      </c>
      <c r="K154" s="53" t="str">
        <f t="shared" ref="K154:K164" si="213">IF(AND(H154="",I154=""),"",IF(OR(H154&lt;$E$19,H154&gt;$F$19,I154&lt;H154,I154&lt;$E$19,I154&gt;$F$19),"!!!",""))</f>
        <v/>
      </c>
      <c r="L154" s="92"/>
      <c r="M154" s="91"/>
      <c r="N154" s="91">
        <f t="shared" ref="N154:N164" si="214">L154*12+M154</f>
        <v>0</v>
      </c>
      <c r="O154" s="90" t="str">
        <f>IF(OR(D154="",D154="Honorar"),"",IF(VLOOKUP(D154,Durchschnittssätze!$A$5:$Q$48,5,FALSE)&lt;0,"entfällt für",IF(N154=0,"",ROUND((VLOOKUP(D154,Durchschnittssätze!$A$5:$Q$48,5,FALSE)/39.8*E154),2))))</f>
        <v/>
      </c>
      <c r="P154" s="90" t="str">
        <f>IF(OR(D154="",D154="Honorar"),"",IF(VLOOKUP(D154,Durchschnittssätze!$A$5:$Q$48,9,FALSE)&lt;0,"Beamte",IF(N154=0,"",ROUND((VLOOKUP(D154,Durchschnittssätze!$A$5:$Q$48,9,FALSE)/39.8*E154),2))))</f>
        <v/>
      </c>
      <c r="Q154" s="89" t="str">
        <f>IF(D154="Honorar",N154,IF(P154="Beamte",VLOOKUP(D154,Durchschnittssätze!$A$5:$Q$48,17,FALSE),IF(N154&lt;O154,"keine",ROUND(IF(AND(N154&gt;=O154,N154&lt;P154),VLOOKUP(D154,Durchschnittssätze!$A$5:$Q$48,13,FALSE),VLOOKUP(D154,Durchschnittssätze!$A$5:$Q$48,17,FALSE)),2))))</f>
        <v>keine</v>
      </c>
      <c r="R154" s="88" t="str">
        <f t="shared" ref="R154:R164" si="215">IF(D154="Honorar","",IF(P154="Beamte",D154,IF(N154&lt;O154,"Förderung",IF(AND(N154&gt;O154,N154&lt;P154),"Std.Satz 1","Std.Satz 2"))))</f>
        <v>Förderung</v>
      </c>
      <c r="S154" s="87">
        <f t="shared" ref="S154:S164" si="216">IF(OR(P154="Beamte",D154="Honorar"),ROUND(Q154*J154,2),IF(OR(N154&lt;O154,N154=0,G154=0),0,ROUND(Q154*J154,2)))</f>
        <v>0</v>
      </c>
      <c r="T154" s="17"/>
      <c r="U154" s="21"/>
      <c r="V154" s="18"/>
      <c r="W154" s="46">
        <f t="shared" ref="W154:W164" si="217">YEAR(I154)-YEAR(H154)+1</f>
        <v>1</v>
      </c>
      <c r="X154" s="45">
        <f t="shared" ref="X154:X164" si="218">B154</f>
        <v>0</v>
      </c>
      <c r="Y154" s="44">
        <f t="shared" ref="Y154:Y164" si="219">C154</f>
        <v>0</v>
      </c>
      <c r="Z154" s="43">
        <f t="shared" ref="Z154:Z164" si="220">IF(YEAR(H154)=$Z$9,$Z$9,"")</f>
        <v>1900</v>
      </c>
      <c r="AA154" s="42" t="str">
        <f t="shared" ref="AA154:AA164" si="221">IF(AND(Z154&lt;&gt;"",$W154&gt;1),Z154+1,IF(YEAR(H154)=$AA$9,$AA$9,""))</f>
        <v/>
      </c>
      <c r="AB154" s="41" t="str">
        <f t="shared" ref="AB154:AB164" si="222">IF(AND(OR(AA154&lt;&gt;"",YEAR(H154)=$AB$9),COUNT(Z154:AA154)&lt;W154),$AB$9,"")</f>
        <v/>
      </c>
      <c r="AC154" s="40" t="str">
        <f t="shared" ref="AC154:AC164" si="223">IF(AND(OR(AB154&lt;&gt;"",YEAR(H154)=$AC$9),COUNT(Z154:AB154)&lt;W154),$AC$9,"")</f>
        <v/>
      </c>
      <c r="AD154" s="39" t="str">
        <f t="shared" ref="AD154:AD164" si="224">IF(AND(OR(AC154&lt;&gt;"",YEAR(H154)=$AD$9),COUNT(Z154:AC154)&lt;W154),$AD$9,"")</f>
        <v/>
      </c>
      <c r="AE154" s="38" t="str">
        <f t="shared" ref="AE154:AE164" si="225">IF(AND(OR(AC154&lt;&gt;"",YEAR(H154)=$AD$9),COUNT(Z154:AD154)&lt;W154),$AE$9,"")</f>
        <v/>
      </c>
      <c r="AF154" s="37">
        <f t="shared" ref="AF154:AF164" si="226">SUM(AG154:AL154)</f>
        <v>1</v>
      </c>
      <c r="AG154" s="86">
        <f t="shared" ref="AG154:AG164" si="227">IF(Z154="","",MIN(365,
IF(YEAR(H154)=YEAR(I154),DATEDIF(H154,I154,"D")+1,
DATEDIF(H154,VLOOKUP(YEAR(H154),$AM$11:$AN$20,2,FALSE),"D")+1)))</f>
        <v>1</v>
      </c>
      <c r="AH154" s="85" t="str">
        <f t="shared" ref="AH154:AH164" si="228">IF(AA154="","",MIN(365,
IF(AND(YEAR($H154)=YEAR($I154),AA154=YEAR($H154)),DATEDIF($H154,$I154,"D")+1,
IF(AB154&lt;&gt;"",DATEDIF(MAX(VLOOKUP(AA154,$AM$11:$AP$20,3,FALSE),$H154),VLOOKUP(AA154,$AM$11:$AP$20,2,FALSE),"D")+1,
VLOOKUP(AA154,$AM$11:$AP$20,4,FALSE)-DATEDIF($I154,VLOOKUP(YEAR($I154),$AM$11:$AN$20,2,FALSE),"D")))))</f>
        <v/>
      </c>
      <c r="AI154" s="84" t="str">
        <f t="shared" ref="AI154:AI164" si="229">IF(AB154="","",MIN(365,
IF(AND(YEAR($H154)=YEAR($I154),AB154=YEAR($H154)),DATEDIF($H154,$I154,"D")+1,
IF(AC154&lt;&gt;"",DATEDIF(MAX(VLOOKUP(AB154,$AM$11:$AP$20,3,FALSE),$H154),VLOOKUP(AB154,$AM$11:$AP$20,2,FALSE),"D")+1,
VLOOKUP(AB154,$AM$11:$AP$20,4,FALSE)-DATEDIF($I154,VLOOKUP(YEAR($I154),$AM$11:$AN$20,2,FALSE),"D")))))</f>
        <v/>
      </c>
      <c r="AJ154" s="83" t="str">
        <f t="shared" ref="AJ154:AJ164" si="230">IF(AC154="","",MIN(365,
IF(AND(YEAR($H154)=YEAR($I154),AC154=YEAR($H154)),DATEDIF($H154,$I154,"D")+1,
IF(AD154&lt;&gt;"",DATEDIF(MAX(VLOOKUP(AC154,$AM$11:$AP$20,3,FALSE),$H154),VLOOKUP(AC154,$AM$11:$AP$20,2,FALSE),"D")+1,
VLOOKUP(AC154,$AM$11:$AP$20,4,FALSE)-DATEDIF($I154,VLOOKUP(YEAR($I154),$AM$11:$AN$20,2,FALSE),"D")))))</f>
        <v/>
      </c>
      <c r="AK154" s="82" t="str">
        <f t="shared" ref="AK154:AK164" si="231">IF(AD154="","",MIN(365,
IF(AND(YEAR($H154)=YEAR($I154),AD154=YEAR($H154)),DATEDIF($H154,$I154,"D")+1,
IF(AE154&lt;&gt;"",DATEDIF(MAX(VLOOKUP(AD154,$AM$11:$AP$20,3,FALSE),$H154),VLOOKUP(AD154,$AM$11:$AP$20,2,FALSE),"D")+1,
VLOOKUP(AD154,$AM$11:$AP$20,4,FALSE)-DATEDIF($I154,VLOOKUP(YEAR($I154),$AM$11:$AN$20,2,FALSE),"D")))))</f>
        <v/>
      </c>
      <c r="AL154" s="81" t="str">
        <f t="shared" ref="AL154:AL164" si="232">IF(AE154="","",MIN(365,
IF(AND(YEAR($H154)=YEAR($I154),AE154=YEAR($H154)),DATEDIF($H154,$I154,"D")+1,
VLOOKUP(AE154,$AM$11:$AP$20,4,FALSE)-DATEDIF($I154,VLOOKUP(YEAR($I154),$AM$11:$AN$20,2,FALSE),"D"))))</f>
        <v/>
      </c>
      <c r="AM154" s="30">
        <f t="shared" ref="AM154:AM164" si="233">IF(AND(D154&lt;&gt;$D$19,D154&lt;&gt;"",D154&lt;&gt;"Honorar"),1,0)</f>
        <v>0</v>
      </c>
      <c r="AN154" s="29" t="str">
        <f t="shared" ref="AN154:AN164" si="234">IF(D154="Honorar",S154,"")</f>
        <v/>
      </c>
      <c r="AO154" s="2"/>
      <c r="AP154" s="63"/>
      <c r="AQ154" s="63"/>
      <c r="AR154" s="62"/>
      <c r="AS154" s="14"/>
      <c r="AT154" s="18"/>
      <c r="AU154" s="18"/>
      <c r="AV154" s="18"/>
      <c r="AW154" s="18"/>
      <c r="AX154" s="18"/>
      <c r="AY154" s="18"/>
      <c r="AZ154" s="14"/>
      <c r="BA154" s="18"/>
      <c r="BB154" s="18"/>
      <c r="BC154" s="18"/>
      <c r="BD154" s="18"/>
      <c r="BE154" s="18"/>
      <c r="BF154" s="18"/>
      <c r="BG154" s="14"/>
      <c r="BH154" s="14"/>
      <c r="BI154" s="18"/>
      <c r="BJ154" s="18"/>
      <c r="BK154" s="18"/>
      <c r="BL154" s="18"/>
      <c r="BM154" s="18"/>
      <c r="BN154" s="18"/>
      <c r="BO154" s="14"/>
      <c r="BP154" s="15"/>
      <c r="BQ154" s="17"/>
      <c r="BR154" s="17"/>
      <c r="BS154" s="17"/>
      <c r="BT154" s="17"/>
      <c r="BU154" s="17"/>
      <c r="BV154" s="17"/>
      <c r="BW154" s="17"/>
      <c r="BX154" s="17"/>
      <c r="BY154" s="17"/>
      <c r="BZ154" s="17"/>
      <c r="CA154" s="17"/>
      <c r="CB154" s="17"/>
      <c r="CC154" s="17"/>
      <c r="CD154" s="17"/>
      <c r="CE154" s="17"/>
      <c r="CF154" s="17"/>
      <c r="CG154" s="17"/>
      <c r="CH154" s="16"/>
      <c r="CI154" s="14"/>
      <c r="CJ154" s="15"/>
      <c r="CK154" s="14"/>
      <c r="CL154" s="14"/>
      <c r="CM154" s="14"/>
      <c r="CN154" s="14"/>
      <c r="CO154" s="14"/>
      <c r="CP154" s="14"/>
      <c r="CQ154" s="14"/>
      <c r="CR154" s="14"/>
      <c r="CS154" s="14"/>
      <c r="CT154" s="14"/>
      <c r="CU154" s="14"/>
      <c r="CV154" s="14"/>
      <c r="CW154" s="14"/>
      <c r="CX154" s="14"/>
      <c r="CY154" s="14"/>
      <c r="CZ154" s="14"/>
      <c r="DA154" s="14"/>
      <c r="DB154" s="14"/>
      <c r="DC154" s="14"/>
      <c r="DD154" s="14"/>
      <c r="DE154" s="14"/>
      <c r="DF154" s="14"/>
      <c r="DG154" s="14"/>
      <c r="DH154" s="14"/>
      <c r="DI154" s="14"/>
      <c r="DJ154" s="14"/>
      <c r="DK154" s="14"/>
      <c r="DL154" s="14"/>
      <c r="DM154" s="14"/>
      <c r="DN154" s="14"/>
      <c r="DO154" s="14"/>
      <c r="DP154" s="14"/>
      <c r="DQ154" s="14"/>
      <c r="DR154" s="14"/>
      <c r="DS154" s="14"/>
      <c r="DT154" s="14"/>
      <c r="DU154" s="14"/>
      <c r="DV154" s="14"/>
      <c r="DW154" s="14"/>
      <c r="DX154" s="14"/>
      <c r="DY154" s="14"/>
      <c r="DZ154" s="14"/>
      <c r="EA154" s="14"/>
      <c r="EB154" s="14"/>
      <c r="EC154" s="14"/>
      <c r="ED154" s="14"/>
      <c r="EE154" s="14"/>
      <c r="EF154" s="14"/>
      <c r="EG154" s="14"/>
      <c r="EH154" s="14"/>
      <c r="EI154" s="14"/>
      <c r="EJ154" s="14"/>
      <c r="EK154" s="14"/>
      <c r="EL154" s="14"/>
      <c r="EM154" s="14"/>
      <c r="EN154" s="14"/>
      <c r="EO154" s="14"/>
      <c r="EP154" s="14"/>
      <c r="EQ154" s="14"/>
      <c r="ER154" s="14"/>
      <c r="ES154" s="14"/>
      <c r="ET154" s="14"/>
      <c r="EU154" s="14"/>
      <c r="EV154" s="14"/>
      <c r="EW154" s="14"/>
    </row>
    <row r="155" spans="1:153" s="6" customFormat="1" ht="12.75" customHeight="1" outlineLevel="1" x14ac:dyDescent="0.2">
      <c r="A155" s="28"/>
      <c r="B155" s="79"/>
      <c r="C155" s="80"/>
      <c r="D155" s="77"/>
      <c r="E155" s="75"/>
      <c r="F155" s="76"/>
      <c r="G155" s="75">
        <f t="shared" si="211"/>
        <v>0</v>
      </c>
      <c r="H155" s="74"/>
      <c r="I155" s="73"/>
      <c r="J155" s="72" t="str">
        <f t="shared" si="212"/>
        <v/>
      </c>
      <c r="K155" s="53" t="str">
        <f t="shared" si="213"/>
        <v/>
      </c>
      <c r="L155" s="71"/>
      <c r="M155" s="70"/>
      <c r="N155" s="70">
        <f t="shared" si="214"/>
        <v>0</v>
      </c>
      <c r="O155" s="69" t="str">
        <f>IF(OR(D155="",D155="Honorar"),"",IF(VLOOKUP(D155,Durchschnittssätze!$A$5:$Q$48,5,FALSE)&lt;0,"entfällt für",IF(N155=0,"",ROUND((VLOOKUP(D155,Durchschnittssätze!$A$5:$Q$48,5,FALSE)/39.8*E155),2))))</f>
        <v/>
      </c>
      <c r="P155" s="69" t="str">
        <f>IF(OR(D155="",D155="Honorar"),"",IF(VLOOKUP(D155,Durchschnittssätze!$A$5:$Q$48,9,FALSE)&lt;0,"Beamte",IF(N155=0,"",ROUND((VLOOKUP(D155,Durchschnittssätze!$A$5:$Q$48,9,FALSE)/39.8*E155),2))))</f>
        <v/>
      </c>
      <c r="Q155" s="68" t="str">
        <f>IF(D155="Honorar",N155,IF(P155="Beamte",VLOOKUP(D155,Durchschnittssätze!$A$5:$Q$48,17,FALSE),IF(N155&lt;O155,"keine",ROUND(IF(AND(N155&gt;=O155,N155&lt;P155),VLOOKUP(D155,Durchschnittssätze!$A$5:$Q$48,13,FALSE),VLOOKUP(D155,Durchschnittssätze!$A$5:$Q$48,17,FALSE)),2))))</f>
        <v>keine</v>
      </c>
      <c r="R155" s="67" t="str">
        <f t="shared" si="215"/>
        <v>Förderung</v>
      </c>
      <c r="S155" s="66">
        <f t="shared" si="216"/>
        <v>0</v>
      </c>
      <c r="T155" s="17"/>
      <c r="U155" s="21"/>
      <c r="V155" s="18"/>
      <c r="W155" s="46">
        <f t="shared" si="217"/>
        <v>1</v>
      </c>
      <c r="X155" s="45">
        <f t="shared" si="218"/>
        <v>0</v>
      </c>
      <c r="Y155" s="44">
        <f t="shared" si="219"/>
        <v>0</v>
      </c>
      <c r="Z155" s="43">
        <f t="shared" si="220"/>
        <v>1900</v>
      </c>
      <c r="AA155" s="42" t="str">
        <f t="shared" si="221"/>
        <v/>
      </c>
      <c r="AB155" s="41" t="str">
        <f t="shared" si="222"/>
        <v/>
      </c>
      <c r="AC155" s="40" t="str">
        <f t="shared" si="223"/>
        <v/>
      </c>
      <c r="AD155" s="39" t="str">
        <f t="shared" si="224"/>
        <v/>
      </c>
      <c r="AE155" s="38" t="str">
        <f t="shared" si="225"/>
        <v/>
      </c>
      <c r="AF155" s="37">
        <f t="shared" si="226"/>
        <v>1</v>
      </c>
      <c r="AG155" s="43">
        <f t="shared" si="227"/>
        <v>1</v>
      </c>
      <c r="AH155" s="42" t="str">
        <f t="shared" si="228"/>
        <v/>
      </c>
      <c r="AI155" s="41" t="str">
        <f t="shared" si="229"/>
        <v/>
      </c>
      <c r="AJ155" s="40" t="str">
        <f t="shared" si="230"/>
        <v/>
      </c>
      <c r="AK155" s="65" t="str">
        <f t="shared" si="231"/>
        <v/>
      </c>
      <c r="AL155" s="64" t="str">
        <f t="shared" si="232"/>
        <v/>
      </c>
      <c r="AM155" s="30">
        <f t="shared" si="233"/>
        <v>0</v>
      </c>
      <c r="AN155" s="29" t="str">
        <f t="shared" si="234"/>
        <v/>
      </c>
      <c r="AO155" s="2"/>
      <c r="AP155" s="63"/>
      <c r="AQ155" s="63"/>
      <c r="AR155" s="62"/>
      <c r="AS155" s="14"/>
      <c r="AT155" s="18"/>
      <c r="AU155" s="18"/>
      <c r="AV155" s="18"/>
      <c r="AW155" s="18"/>
      <c r="AX155" s="18"/>
      <c r="AY155" s="18"/>
      <c r="AZ155" s="14"/>
      <c r="BA155" s="18"/>
      <c r="BB155" s="18"/>
      <c r="BC155" s="18"/>
      <c r="BD155" s="18"/>
      <c r="BE155" s="18"/>
      <c r="BF155" s="18"/>
      <c r="BG155" s="14"/>
      <c r="BH155" s="14"/>
      <c r="BI155" s="18"/>
      <c r="BJ155" s="18"/>
      <c r="BK155" s="18"/>
      <c r="BL155" s="18"/>
      <c r="BM155" s="18"/>
      <c r="BN155" s="18"/>
      <c r="BO155" s="13"/>
      <c r="BP155" s="15"/>
      <c r="BQ155" s="17"/>
      <c r="BR155" s="17"/>
      <c r="BS155" s="17"/>
      <c r="BT155" s="17"/>
      <c r="BU155" s="17"/>
      <c r="BV155" s="17"/>
      <c r="BW155" s="17"/>
      <c r="BX155" s="17"/>
      <c r="BY155" s="17"/>
      <c r="BZ155" s="17"/>
      <c r="CA155" s="17"/>
      <c r="CB155" s="17"/>
      <c r="CC155" s="17"/>
      <c r="CD155" s="17"/>
      <c r="CE155" s="17"/>
      <c r="CF155" s="17"/>
      <c r="CG155" s="17"/>
      <c r="CH155" s="16"/>
      <c r="CI155" s="14"/>
      <c r="CJ155" s="15"/>
      <c r="CK155" s="14"/>
      <c r="CL155" s="14"/>
      <c r="CM155" s="13"/>
      <c r="CN155" s="13"/>
      <c r="CO155" s="13"/>
      <c r="CP155" s="13"/>
      <c r="CQ155" s="13"/>
      <c r="CR155" s="13"/>
      <c r="CS155" s="13"/>
      <c r="CT155" s="13"/>
      <c r="CU155" s="13"/>
      <c r="CV155" s="13"/>
      <c r="CW155" s="13"/>
      <c r="CX155" s="13"/>
      <c r="CY155" s="13"/>
      <c r="CZ155" s="13"/>
      <c r="DA155" s="13"/>
      <c r="DB155" s="13"/>
      <c r="DC155" s="13"/>
      <c r="DD155" s="13"/>
      <c r="DE155" s="13"/>
      <c r="DF155" s="13"/>
      <c r="DG155" s="13"/>
      <c r="DH155" s="13"/>
      <c r="DI155" s="13"/>
      <c r="DJ155" s="13"/>
      <c r="DK155" s="13"/>
      <c r="DL155" s="13"/>
      <c r="DM155" s="13"/>
      <c r="DN155" s="13"/>
      <c r="DO155" s="13"/>
      <c r="DP155" s="13"/>
      <c r="DQ155" s="13"/>
      <c r="DR155" s="13"/>
      <c r="DS155" s="13"/>
      <c r="DT155" s="13"/>
      <c r="DU155" s="13"/>
      <c r="DV155" s="13"/>
      <c r="DW155" s="13"/>
      <c r="DX155" s="13"/>
      <c r="DY155" s="13"/>
      <c r="DZ155" s="13"/>
      <c r="EA155" s="13"/>
      <c r="EB155" s="13"/>
      <c r="EC155" s="13"/>
      <c r="ED155" s="13"/>
      <c r="EE155" s="13"/>
      <c r="EF155" s="13"/>
      <c r="EG155" s="13"/>
      <c r="EH155" s="13"/>
      <c r="EI155" s="13"/>
      <c r="EJ155" s="13"/>
      <c r="EK155" s="13"/>
      <c r="EL155" s="13"/>
      <c r="EM155" s="13"/>
      <c r="EN155" s="13"/>
      <c r="EO155" s="13"/>
      <c r="EP155" s="13"/>
      <c r="EQ155" s="13"/>
      <c r="ER155" s="13"/>
      <c r="ES155" s="13"/>
      <c r="ET155" s="13"/>
      <c r="EU155" s="13"/>
      <c r="EV155" s="13"/>
      <c r="EW155" s="13"/>
    </row>
    <row r="156" spans="1:153" s="6" customFormat="1" ht="12.75" customHeight="1" outlineLevel="1" x14ac:dyDescent="0.2">
      <c r="A156" s="28"/>
      <c r="B156" s="79"/>
      <c r="C156" s="80"/>
      <c r="D156" s="77"/>
      <c r="E156" s="75"/>
      <c r="F156" s="76"/>
      <c r="G156" s="75">
        <f t="shared" si="211"/>
        <v>0</v>
      </c>
      <c r="H156" s="74"/>
      <c r="I156" s="73"/>
      <c r="J156" s="72" t="str">
        <f t="shared" si="212"/>
        <v/>
      </c>
      <c r="K156" s="53" t="str">
        <f t="shared" si="213"/>
        <v/>
      </c>
      <c r="L156" s="71"/>
      <c r="M156" s="70"/>
      <c r="N156" s="70">
        <f t="shared" si="214"/>
        <v>0</v>
      </c>
      <c r="O156" s="69" t="str">
        <f>IF(OR(D156="",D156="Honorar"),"",IF(VLOOKUP(D156,Durchschnittssätze!$A$5:$Q$48,5,FALSE)&lt;0,"entfällt für",IF(N156=0,"",ROUND((VLOOKUP(D156,Durchschnittssätze!$A$5:$Q$48,5,FALSE)/39.8*E156),2))))</f>
        <v/>
      </c>
      <c r="P156" s="69" t="str">
        <f>IF(OR(D156="",D156="Honorar"),"",IF(VLOOKUP(D156,Durchschnittssätze!$A$5:$Q$48,9,FALSE)&lt;0,"Beamte",IF(N156=0,"",ROUND((VLOOKUP(D156,Durchschnittssätze!$A$5:$Q$48,9,FALSE)/39.8*E156),2))))</f>
        <v/>
      </c>
      <c r="Q156" s="68" t="str">
        <f>IF(D156="Honorar",N156,IF(P156="Beamte",VLOOKUP(D156,Durchschnittssätze!$A$5:$Q$48,17,FALSE),IF(N156&lt;O156,"keine",ROUND(IF(AND(N156&gt;=O156,N156&lt;P156),VLOOKUP(D156,Durchschnittssätze!$A$5:$Q$48,13,FALSE),VLOOKUP(D156,Durchschnittssätze!$A$5:$Q$48,17,FALSE)),2))))</f>
        <v>keine</v>
      </c>
      <c r="R156" s="67" t="str">
        <f t="shared" si="215"/>
        <v>Förderung</v>
      </c>
      <c r="S156" s="66">
        <f t="shared" si="216"/>
        <v>0</v>
      </c>
      <c r="T156" s="17"/>
      <c r="U156" s="21"/>
      <c r="V156" s="18"/>
      <c r="W156" s="46">
        <f t="shared" si="217"/>
        <v>1</v>
      </c>
      <c r="X156" s="45">
        <f t="shared" si="218"/>
        <v>0</v>
      </c>
      <c r="Y156" s="44">
        <f t="shared" si="219"/>
        <v>0</v>
      </c>
      <c r="Z156" s="43">
        <f t="shared" si="220"/>
        <v>1900</v>
      </c>
      <c r="AA156" s="42" t="str">
        <f t="shared" si="221"/>
        <v/>
      </c>
      <c r="AB156" s="41" t="str">
        <f t="shared" si="222"/>
        <v/>
      </c>
      <c r="AC156" s="40" t="str">
        <f t="shared" si="223"/>
        <v/>
      </c>
      <c r="AD156" s="39" t="str">
        <f t="shared" si="224"/>
        <v/>
      </c>
      <c r="AE156" s="38" t="str">
        <f t="shared" si="225"/>
        <v/>
      </c>
      <c r="AF156" s="37">
        <f t="shared" si="226"/>
        <v>1</v>
      </c>
      <c r="AG156" s="43">
        <f t="shared" si="227"/>
        <v>1</v>
      </c>
      <c r="AH156" s="42" t="str">
        <f t="shared" si="228"/>
        <v/>
      </c>
      <c r="AI156" s="41" t="str">
        <f t="shared" si="229"/>
        <v/>
      </c>
      <c r="AJ156" s="40" t="str">
        <f t="shared" si="230"/>
        <v/>
      </c>
      <c r="AK156" s="65" t="str">
        <f t="shared" si="231"/>
        <v/>
      </c>
      <c r="AL156" s="64" t="str">
        <f t="shared" si="232"/>
        <v/>
      </c>
      <c r="AM156" s="30">
        <f t="shared" si="233"/>
        <v>0</v>
      </c>
      <c r="AN156" s="29" t="str">
        <f t="shared" si="234"/>
        <v/>
      </c>
      <c r="AO156" s="2"/>
      <c r="AP156" s="63"/>
      <c r="AQ156" s="63"/>
      <c r="AR156" s="62"/>
      <c r="AS156" s="14"/>
      <c r="AT156" s="18"/>
      <c r="AU156" s="18"/>
      <c r="AV156" s="18"/>
      <c r="AW156" s="18"/>
      <c r="AX156" s="18"/>
      <c r="AY156" s="18"/>
      <c r="AZ156" s="14"/>
      <c r="BA156" s="18"/>
      <c r="BB156" s="18"/>
      <c r="BC156" s="18"/>
      <c r="BD156" s="18"/>
      <c r="BE156" s="18"/>
      <c r="BF156" s="18"/>
      <c r="BG156" s="14"/>
      <c r="BH156" s="14"/>
      <c r="BI156" s="18"/>
      <c r="BJ156" s="18"/>
      <c r="BK156" s="18"/>
      <c r="BL156" s="18"/>
      <c r="BM156" s="18"/>
      <c r="BN156" s="18"/>
      <c r="BO156" s="13"/>
      <c r="BP156" s="15"/>
      <c r="BQ156" s="17"/>
      <c r="BR156" s="17"/>
      <c r="BS156" s="17"/>
      <c r="BT156" s="17"/>
      <c r="BU156" s="17"/>
      <c r="BV156" s="17"/>
      <c r="BW156" s="17"/>
      <c r="BX156" s="17"/>
      <c r="BY156" s="17"/>
      <c r="BZ156" s="17"/>
      <c r="CA156" s="17"/>
      <c r="CB156" s="17"/>
      <c r="CC156" s="17"/>
      <c r="CD156" s="17"/>
      <c r="CE156" s="17"/>
      <c r="CF156" s="17"/>
      <c r="CG156" s="17"/>
      <c r="CH156" s="16"/>
      <c r="CI156" s="14"/>
      <c r="CJ156" s="15"/>
      <c r="CK156" s="14"/>
      <c r="CL156" s="14"/>
      <c r="CM156" s="13"/>
      <c r="CN156" s="13"/>
      <c r="CO156" s="13"/>
      <c r="CP156" s="13"/>
      <c r="CQ156" s="13"/>
      <c r="CR156" s="13"/>
      <c r="CS156" s="13"/>
      <c r="CT156" s="13"/>
      <c r="CU156" s="13"/>
      <c r="CV156" s="13"/>
      <c r="CW156" s="13"/>
      <c r="CX156" s="13"/>
      <c r="CY156" s="13"/>
      <c r="CZ156" s="13"/>
      <c r="DA156" s="13"/>
      <c r="DB156" s="13"/>
      <c r="DC156" s="13"/>
      <c r="DD156" s="13"/>
      <c r="DE156" s="13"/>
      <c r="DF156" s="13"/>
      <c r="DG156" s="13"/>
      <c r="DH156" s="13"/>
      <c r="DI156" s="13"/>
      <c r="DJ156" s="13"/>
      <c r="DK156" s="13"/>
      <c r="DL156" s="13"/>
      <c r="DM156" s="13"/>
      <c r="DN156" s="13"/>
      <c r="DO156" s="13"/>
      <c r="DP156" s="13"/>
      <c r="DQ156" s="13"/>
      <c r="DR156" s="13"/>
      <c r="DS156" s="13"/>
      <c r="DT156" s="13"/>
      <c r="DU156" s="13"/>
      <c r="DV156" s="13"/>
      <c r="DW156" s="13"/>
      <c r="DX156" s="13"/>
      <c r="DY156" s="13"/>
      <c r="DZ156" s="13"/>
      <c r="EA156" s="13"/>
      <c r="EB156" s="13"/>
      <c r="EC156" s="13"/>
      <c r="ED156" s="13"/>
      <c r="EE156" s="13"/>
      <c r="EF156" s="13"/>
      <c r="EG156" s="13"/>
      <c r="EH156" s="13"/>
      <c r="EI156" s="13"/>
      <c r="EJ156" s="13"/>
      <c r="EK156" s="13"/>
      <c r="EL156" s="13"/>
      <c r="EM156" s="13"/>
      <c r="EN156" s="13"/>
      <c r="EO156" s="13"/>
      <c r="EP156" s="13"/>
      <c r="EQ156" s="13"/>
      <c r="ER156" s="13"/>
      <c r="ES156" s="13"/>
      <c r="ET156" s="13"/>
      <c r="EU156" s="13"/>
      <c r="EV156" s="13"/>
      <c r="EW156" s="13"/>
    </row>
    <row r="157" spans="1:153" s="6" customFormat="1" ht="12.75" customHeight="1" outlineLevel="1" x14ac:dyDescent="0.2">
      <c r="A157" s="28"/>
      <c r="B157" s="79"/>
      <c r="C157" s="78"/>
      <c r="D157" s="77"/>
      <c r="E157" s="75"/>
      <c r="F157" s="76"/>
      <c r="G157" s="75">
        <f t="shared" si="211"/>
        <v>0</v>
      </c>
      <c r="H157" s="74"/>
      <c r="I157" s="73"/>
      <c r="J157" s="72" t="str">
        <f t="shared" si="212"/>
        <v/>
      </c>
      <c r="K157" s="53" t="str">
        <f t="shared" si="213"/>
        <v/>
      </c>
      <c r="L157" s="71"/>
      <c r="M157" s="70"/>
      <c r="N157" s="70">
        <f t="shared" si="214"/>
        <v>0</v>
      </c>
      <c r="O157" s="69" t="str">
        <f>IF(OR(D157="",D157="Honorar"),"",IF(VLOOKUP(D157,Durchschnittssätze!$A$5:$Q$48,5,FALSE)&lt;0,"entfällt für",IF(N157=0,"",ROUND((VLOOKUP(D157,Durchschnittssätze!$A$5:$Q$48,5,FALSE)/39.8*E157),2))))</f>
        <v/>
      </c>
      <c r="P157" s="69" t="str">
        <f>IF(OR(D157="",D157="Honorar"),"",IF(VLOOKUP(D157,Durchschnittssätze!$A$5:$Q$48,9,FALSE)&lt;0,"Beamte",IF(N157=0,"",ROUND((VLOOKUP(D157,Durchschnittssätze!$A$5:$Q$48,9,FALSE)/39.8*E157),2))))</f>
        <v/>
      </c>
      <c r="Q157" s="68" t="str">
        <f>IF(D157="Honorar",N157,IF(P157="Beamte",VLOOKUP(D157,Durchschnittssätze!$A$5:$Q$48,17,FALSE),IF(N157&lt;O157,"keine",ROUND(IF(AND(N157&gt;=O157,N157&lt;P157),VLOOKUP(D157,Durchschnittssätze!$A$5:$Q$48,13,FALSE),VLOOKUP(D157,Durchschnittssätze!$A$5:$Q$48,17,FALSE)),2))))</f>
        <v>keine</v>
      </c>
      <c r="R157" s="67" t="str">
        <f t="shared" si="215"/>
        <v>Förderung</v>
      </c>
      <c r="S157" s="66">
        <f t="shared" si="216"/>
        <v>0</v>
      </c>
      <c r="T157" s="17"/>
      <c r="U157" s="21"/>
      <c r="V157" s="18"/>
      <c r="W157" s="46">
        <f t="shared" si="217"/>
        <v>1</v>
      </c>
      <c r="X157" s="45">
        <f t="shared" si="218"/>
        <v>0</v>
      </c>
      <c r="Y157" s="44">
        <f t="shared" si="219"/>
        <v>0</v>
      </c>
      <c r="Z157" s="43">
        <f t="shared" si="220"/>
        <v>1900</v>
      </c>
      <c r="AA157" s="42" t="str">
        <f t="shared" si="221"/>
        <v/>
      </c>
      <c r="AB157" s="41" t="str">
        <f t="shared" si="222"/>
        <v/>
      </c>
      <c r="AC157" s="40" t="str">
        <f t="shared" si="223"/>
        <v/>
      </c>
      <c r="AD157" s="39" t="str">
        <f t="shared" si="224"/>
        <v/>
      </c>
      <c r="AE157" s="38" t="str">
        <f t="shared" si="225"/>
        <v/>
      </c>
      <c r="AF157" s="37">
        <f t="shared" si="226"/>
        <v>1</v>
      </c>
      <c r="AG157" s="43">
        <f t="shared" si="227"/>
        <v>1</v>
      </c>
      <c r="AH157" s="42" t="str">
        <f t="shared" si="228"/>
        <v/>
      </c>
      <c r="AI157" s="41" t="str">
        <f t="shared" si="229"/>
        <v/>
      </c>
      <c r="AJ157" s="40" t="str">
        <f t="shared" si="230"/>
        <v/>
      </c>
      <c r="AK157" s="65" t="str">
        <f t="shared" si="231"/>
        <v/>
      </c>
      <c r="AL157" s="64" t="str">
        <f t="shared" si="232"/>
        <v/>
      </c>
      <c r="AM157" s="30">
        <f t="shared" si="233"/>
        <v>0</v>
      </c>
      <c r="AN157" s="29" t="str">
        <f t="shared" si="234"/>
        <v/>
      </c>
      <c r="AO157" s="2"/>
      <c r="AP157" s="63"/>
      <c r="AQ157" s="63"/>
      <c r="AR157" s="62"/>
      <c r="AS157" s="14"/>
      <c r="AT157" s="18"/>
      <c r="AU157" s="18"/>
      <c r="AV157" s="18"/>
      <c r="AW157" s="18"/>
      <c r="AX157" s="18"/>
      <c r="AY157" s="18"/>
      <c r="AZ157" s="14"/>
      <c r="BA157" s="18"/>
      <c r="BB157" s="18"/>
      <c r="BC157" s="18"/>
      <c r="BD157" s="18"/>
      <c r="BE157" s="18"/>
      <c r="BF157" s="18"/>
      <c r="BG157" s="14"/>
      <c r="BH157" s="14"/>
      <c r="BI157" s="18"/>
      <c r="BJ157" s="18"/>
      <c r="BK157" s="18"/>
      <c r="BL157" s="18"/>
      <c r="BM157" s="18"/>
      <c r="BN157" s="18"/>
      <c r="BO157" s="13"/>
      <c r="BP157" s="15"/>
      <c r="BQ157" s="17"/>
      <c r="BR157" s="17"/>
      <c r="BS157" s="17"/>
      <c r="BT157" s="17"/>
      <c r="BU157" s="17"/>
      <c r="BV157" s="17"/>
      <c r="BW157" s="17"/>
      <c r="BX157" s="17"/>
      <c r="BY157" s="17"/>
      <c r="BZ157" s="17"/>
      <c r="CA157" s="17"/>
      <c r="CB157" s="17"/>
      <c r="CC157" s="17"/>
      <c r="CD157" s="17"/>
      <c r="CE157" s="17"/>
      <c r="CF157" s="17"/>
      <c r="CG157" s="17"/>
      <c r="CH157" s="16"/>
      <c r="CI157" s="14"/>
      <c r="CJ157" s="15"/>
      <c r="CK157" s="14"/>
      <c r="CL157" s="14"/>
      <c r="CM157" s="13"/>
      <c r="CN157" s="13"/>
      <c r="CO157" s="13"/>
      <c r="CP157" s="13"/>
      <c r="CQ157" s="13"/>
      <c r="CR157" s="13"/>
      <c r="CS157" s="13"/>
      <c r="CT157" s="13"/>
      <c r="CU157" s="13"/>
      <c r="CV157" s="13"/>
      <c r="CW157" s="13"/>
      <c r="CX157" s="13"/>
      <c r="CY157" s="13"/>
      <c r="CZ157" s="13"/>
      <c r="DA157" s="13"/>
      <c r="DB157" s="13"/>
      <c r="DC157" s="13"/>
      <c r="DD157" s="13"/>
      <c r="DE157" s="13"/>
      <c r="DF157" s="13"/>
      <c r="DG157" s="13"/>
      <c r="DH157" s="13"/>
      <c r="DI157" s="13"/>
      <c r="DJ157" s="13"/>
      <c r="DK157" s="13"/>
      <c r="DL157" s="13"/>
      <c r="DM157" s="13"/>
      <c r="DN157" s="13"/>
      <c r="DO157" s="13"/>
      <c r="DP157" s="13"/>
      <c r="DQ157" s="13"/>
      <c r="DR157" s="13"/>
      <c r="DS157" s="13"/>
      <c r="DT157" s="13"/>
      <c r="DU157" s="13"/>
      <c r="DV157" s="13"/>
      <c r="DW157" s="13"/>
      <c r="DX157" s="13"/>
      <c r="DY157" s="13"/>
      <c r="DZ157" s="13"/>
      <c r="EA157" s="13"/>
      <c r="EB157" s="13"/>
      <c r="EC157" s="13"/>
      <c r="ED157" s="13"/>
      <c r="EE157" s="13"/>
      <c r="EF157" s="13"/>
      <c r="EG157" s="13"/>
      <c r="EH157" s="13"/>
      <c r="EI157" s="13"/>
      <c r="EJ157" s="13"/>
      <c r="EK157" s="13"/>
      <c r="EL157" s="13"/>
      <c r="EM157" s="13"/>
      <c r="EN157" s="13"/>
      <c r="EO157" s="13"/>
      <c r="EP157" s="13"/>
      <c r="EQ157" s="13"/>
      <c r="ER157" s="13"/>
      <c r="ES157" s="13"/>
      <c r="ET157" s="13"/>
      <c r="EU157" s="13"/>
      <c r="EV157" s="13"/>
      <c r="EW157" s="13"/>
    </row>
    <row r="158" spans="1:153" s="6" customFormat="1" ht="12.75" customHeight="1" outlineLevel="1" x14ac:dyDescent="0.2">
      <c r="A158" s="28"/>
      <c r="B158" s="79"/>
      <c r="C158" s="80"/>
      <c r="D158" s="77"/>
      <c r="E158" s="75"/>
      <c r="F158" s="76"/>
      <c r="G158" s="75">
        <f t="shared" si="211"/>
        <v>0</v>
      </c>
      <c r="H158" s="74"/>
      <c r="I158" s="73"/>
      <c r="J158" s="72" t="str">
        <f t="shared" si="212"/>
        <v/>
      </c>
      <c r="K158" s="53" t="str">
        <f t="shared" si="213"/>
        <v/>
      </c>
      <c r="L158" s="71"/>
      <c r="M158" s="70"/>
      <c r="N158" s="70">
        <f t="shared" si="214"/>
        <v>0</v>
      </c>
      <c r="O158" s="69" t="str">
        <f>IF(OR(D158="",D158="Honorar"),"",IF(VLOOKUP(D158,Durchschnittssätze!$A$5:$Q$48,5,FALSE)&lt;0,"entfällt für",IF(N158=0,"",ROUND((VLOOKUP(D158,Durchschnittssätze!$A$5:$Q$48,5,FALSE)/39.8*E158),2))))</f>
        <v/>
      </c>
      <c r="P158" s="69" t="str">
        <f>IF(OR(D158="",D158="Honorar"),"",IF(VLOOKUP(D158,Durchschnittssätze!$A$5:$Q$48,9,FALSE)&lt;0,"Beamte",IF(N158=0,"",ROUND((VLOOKUP(D158,Durchschnittssätze!$A$5:$Q$48,9,FALSE)/39.8*E158),2))))</f>
        <v/>
      </c>
      <c r="Q158" s="68" t="str">
        <f>IF(D158="Honorar",N158,IF(P158="Beamte",VLOOKUP(D158,Durchschnittssätze!$A$5:$Q$48,17,FALSE),IF(N158&lt;O158,"keine",ROUND(IF(AND(N158&gt;=O158,N158&lt;P158),VLOOKUP(D158,Durchschnittssätze!$A$5:$Q$48,13,FALSE),VLOOKUP(D158,Durchschnittssätze!$A$5:$Q$48,17,FALSE)),2))))</f>
        <v>keine</v>
      </c>
      <c r="R158" s="67" t="str">
        <f t="shared" si="215"/>
        <v>Förderung</v>
      </c>
      <c r="S158" s="66">
        <f t="shared" si="216"/>
        <v>0</v>
      </c>
      <c r="T158" s="17"/>
      <c r="U158" s="21"/>
      <c r="V158" s="18"/>
      <c r="W158" s="46">
        <f t="shared" si="217"/>
        <v>1</v>
      </c>
      <c r="X158" s="45">
        <f t="shared" si="218"/>
        <v>0</v>
      </c>
      <c r="Y158" s="44">
        <f t="shared" si="219"/>
        <v>0</v>
      </c>
      <c r="Z158" s="43">
        <f t="shared" si="220"/>
        <v>1900</v>
      </c>
      <c r="AA158" s="42" t="str">
        <f t="shared" si="221"/>
        <v/>
      </c>
      <c r="AB158" s="41" t="str">
        <f t="shared" si="222"/>
        <v/>
      </c>
      <c r="AC158" s="40" t="str">
        <f t="shared" si="223"/>
        <v/>
      </c>
      <c r="AD158" s="39" t="str">
        <f t="shared" si="224"/>
        <v/>
      </c>
      <c r="AE158" s="38" t="str">
        <f t="shared" si="225"/>
        <v/>
      </c>
      <c r="AF158" s="37">
        <f t="shared" si="226"/>
        <v>1</v>
      </c>
      <c r="AG158" s="43">
        <f t="shared" si="227"/>
        <v>1</v>
      </c>
      <c r="AH158" s="42" t="str">
        <f t="shared" si="228"/>
        <v/>
      </c>
      <c r="AI158" s="41" t="str">
        <f t="shared" si="229"/>
        <v/>
      </c>
      <c r="AJ158" s="40" t="str">
        <f t="shared" si="230"/>
        <v/>
      </c>
      <c r="AK158" s="65" t="str">
        <f t="shared" si="231"/>
        <v/>
      </c>
      <c r="AL158" s="64" t="str">
        <f t="shared" si="232"/>
        <v/>
      </c>
      <c r="AM158" s="30">
        <f t="shared" si="233"/>
        <v>0</v>
      </c>
      <c r="AN158" s="29" t="str">
        <f t="shared" si="234"/>
        <v/>
      </c>
      <c r="AO158" s="2"/>
      <c r="AP158" s="63"/>
      <c r="AQ158" s="63"/>
      <c r="AR158" s="62"/>
      <c r="AS158" s="14"/>
      <c r="AT158" s="18"/>
      <c r="AU158" s="18"/>
      <c r="AV158" s="18"/>
      <c r="AW158" s="18"/>
      <c r="AX158" s="18"/>
      <c r="AY158" s="18"/>
      <c r="AZ158" s="14"/>
      <c r="BA158" s="18"/>
      <c r="BB158" s="18"/>
      <c r="BC158" s="18"/>
      <c r="BD158" s="18"/>
      <c r="BE158" s="18"/>
      <c r="BF158" s="18"/>
      <c r="BG158" s="14"/>
      <c r="BH158" s="14"/>
      <c r="BI158" s="18"/>
      <c r="BJ158" s="18"/>
      <c r="BK158" s="18"/>
      <c r="BL158" s="18"/>
      <c r="BM158" s="18"/>
      <c r="BN158" s="18"/>
      <c r="BO158" s="13"/>
      <c r="BP158" s="15"/>
      <c r="BQ158" s="17"/>
      <c r="BR158" s="17"/>
      <c r="BS158" s="17"/>
      <c r="BT158" s="17"/>
      <c r="BU158" s="17"/>
      <c r="BV158" s="17"/>
      <c r="BW158" s="17"/>
      <c r="BX158" s="17"/>
      <c r="BY158" s="17"/>
      <c r="BZ158" s="17"/>
      <c r="CA158" s="17"/>
      <c r="CB158" s="17"/>
      <c r="CC158" s="17"/>
      <c r="CD158" s="17"/>
      <c r="CE158" s="17"/>
      <c r="CF158" s="17"/>
      <c r="CG158" s="17"/>
      <c r="CH158" s="16"/>
      <c r="CI158" s="14"/>
      <c r="CJ158" s="15"/>
      <c r="CK158" s="14"/>
      <c r="CL158" s="14"/>
      <c r="CM158" s="13"/>
      <c r="CN158" s="13"/>
      <c r="CO158" s="13"/>
      <c r="CP158" s="13"/>
      <c r="CQ158" s="13"/>
      <c r="CR158" s="13"/>
      <c r="CS158" s="13"/>
      <c r="CT158" s="13"/>
      <c r="CU158" s="13"/>
      <c r="CV158" s="13"/>
      <c r="CW158" s="13"/>
      <c r="CX158" s="13"/>
      <c r="CY158" s="13"/>
      <c r="CZ158" s="13"/>
      <c r="DA158" s="13"/>
      <c r="DB158" s="13"/>
      <c r="DC158" s="13"/>
      <c r="DD158" s="13"/>
      <c r="DE158" s="13"/>
      <c r="DF158" s="13"/>
      <c r="DG158" s="13"/>
      <c r="DH158" s="13"/>
      <c r="DI158" s="13"/>
      <c r="DJ158" s="13"/>
      <c r="DK158" s="13"/>
      <c r="DL158" s="13"/>
      <c r="DM158" s="13"/>
      <c r="DN158" s="13"/>
      <c r="DO158" s="13"/>
      <c r="DP158" s="13"/>
      <c r="DQ158" s="13"/>
      <c r="DR158" s="13"/>
      <c r="DS158" s="13"/>
      <c r="DT158" s="13"/>
      <c r="DU158" s="13"/>
      <c r="DV158" s="13"/>
      <c r="DW158" s="13"/>
      <c r="DX158" s="13"/>
      <c r="DY158" s="13"/>
      <c r="DZ158" s="13"/>
      <c r="EA158" s="13"/>
      <c r="EB158" s="13"/>
      <c r="EC158" s="13"/>
      <c r="ED158" s="13"/>
      <c r="EE158" s="13"/>
      <c r="EF158" s="13"/>
      <c r="EG158" s="13"/>
      <c r="EH158" s="13"/>
      <c r="EI158" s="13"/>
      <c r="EJ158" s="13"/>
      <c r="EK158" s="13"/>
      <c r="EL158" s="13"/>
      <c r="EM158" s="13"/>
      <c r="EN158" s="13"/>
      <c r="EO158" s="13"/>
      <c r="EP158" s="13"/>
      <c r="EQ158" s="13"/>
      <c r="ER158" s="13"/>
      <c r="ES158" s="13"/>
      <c r="ET158" s="13"/>
      <c r="EU158" s="13"/>
      <c r="EV158" s="13"/>
      <c r="EW158" s="13"/>
    </row>
    <row r="159" spans="1:153" s="6" customFormat="1" ht="12.75" customHeight="1" outlineLevel="1" x14ac:dyDescent="0.2">
      <c r="A159" s="28"/>
      <c r="B159" s="79"/>
      <c r="C159" s="80"/>
      <c r="D159" s="77"/>
      <c r="E159" s="75"/>
      <c r="F159" s="76"/>
      <c r="G159" s="75">
        <f t="shared" si="211"/>
        <v>0</v>
      </c>
      <c r="H159" s="74"/>
      <c r="I159" s="73"/>
      <c r="J159" s="72" t="str">
        <f t="shared" si="212"/>
        <v/>
      </c>
      <c r="K159" s="53" t="str">
        <f t="shared" si="213"/>
        <v/>
      </c>
      <c r="L159" s="71"/>
      <c r="M159" s="70"/>
      <c r="N159" s="70">
        <f t="shared" si="214"/>
        <v>0</v>
      </c>
      <c r="O159" s="69" t="str">
        <f>IF(OR(D159="",D159="Honorar"),"",IF(VLOOKUP(D159,Durchschnittssätze!$A$5:$Q$48,5,FALSE)&lt;0,"entfällt für",IF(N159=0,"",ROUND((VLOOKUP(D159,Durchschnittssätze!$A$5:$Q$48,5,FALSE)/39.8*E159),2))))</f>
        <v/>
      </c>
      <c r="P159" s="69" t="str">
        <f>IF(OR(D159="",D159="Honorar"),"",IF(VLOOKUP(D159,Durchschnittssätze!$A$5:$Q$48,9,FALSE)&lt;0,"Beamte",IF(N159=0,"",ROUND((VLOOKUP(D159,Durchschnittssätze!$A$5:$Q$48,9,FALSE)/39.8*E159),2))))</f>
        <v/>
      </c>
      <c r="Q159" s="68" t="str">
        <f>IF(D159="Honorar",N159,IF(P159="Beamte",VLOOKUP(D159,Durchschnittssätze!$A$5:$Q$48,17,FALSE),IF(N159&lt;O159,"keine",ROUND(IF(AND(N159&gt;=O159,N159&lt;P159),VLOOKUP(D159,Durchschnittssätze!$A$5:$Q$48,13,FALSE),VLOOKUP(D159,Durchschnittssätze!$A$5:$Q$48,17,FALSE)),2))))</f>
        <v>keine</v>
      </c>
      <c r="R159" s="67" t="str">
        <f t="shared" si="215"/>
        <v>Förderung</v>
      </c>
      <c r="S159" s="66">
        <f t="shared" si="216"/>
        <v>0</v>
      </c>
      <c r="T159" s="17"/>
      <c r="U159" s="21"/>
      <c r="V159" s="18"/>
      <c r="W159" s="46">
        <f t="shared" si="217"/>
        <v>1</v>
      </c>
      <c r="X159" s="45">
        <f t="shared" si="218"/>
        <v>0</v>
      </c>
      <c r="Y159" s="44">
        <f t="shared" si="219"/>
        <v>0</v>
      </c>
      <c r="Z159" s="43">
        <f t="shared" si="220"/>
        <v>1900</v>
      </c>
      <c r="AA159" s="42" t="str">
        <f t="shared" si="221"/>
        <v/>
      </c>
      <c r="AB159" s="41" t="str">
        <f t="shared" si="222"/>
        <v/>
      </c>
      <c r="AC159" s="40" t="str">
        <f t="shared" si="223"/>
        <v/>
      </c>
      <c r="AD159" s="39" t="str">
        <f t="shared" si="224"/>
        <v/>
      </c>
      <c r="AE159" s="38" t="str">
        <f t="shared" si="225"/>
        <v/>
      </c>
      <c r="AF159" s="37">
        <f t="shared" si="226"/>
        <v>1</v>
      </c>
      <c r="AG159" s="43">
        <f t="shared" si="227"/>
        <v>1</v>
      </c>
      <c r="AH159" s="42" t="str">
        <f t="shared" si="228"/>
        <v/>
      </c>
      <c r="AI159" s="41" t="str">
        <f t="shared" si="229"/>
        <v/>
      </c>
      <c r="AJ159" s="40" t="str">
        <f t="shared" si="230"/>
        <v/>
      </c>
      <c r="AK159" s="65" t="str">
        <f t="shared" si="231"/>
        <v/>
      </c>
      <c r="AL159" s="64" t="str">
        <f t="shared" si="232"/>
        <v/>
      </c>
      <c r="AM159" s="30">
        <f t="shared" si="233"/>
        <v>0</v>
      </c>
      <c r="AN159" s="29" t="str">
        <f t="shared" si="234"/>
        <v/>
      </c>
      <c r="AO159" s="2"/>
      <c r="AP159" s="63"/>
      <c r="AQ159" s="63"/>
      <c r="AR159" s="62"/>
      <c r="AS159" s="14"/>
      <c r="AT159" s="18"/>
      <c r="AU159" s="18"/>
      <c r="AV159" s="18"/>
      <c r="AW159" s="18"/>
      <c r="AX159" s="18"/>
      <c r="AY159" s="18"/>
      <c r="AZ159" s="14"/>
      <c r="BA159" s="18"/>
      <c r="BB159" s="18"/>
      <c r="BC159" s="18"/>
      <c r="BD159" s="18"/>
      <c r="BE159" s="18"/>
      <c r="BF159" s="18"/>
      <c r="BG159" s="14"/>
      <c r="BH159" s="14"/>
      <c r="BI159" s="18"/>
      <c r="BJ159" s="18"/>
      <c r="BK159" s="18"/>
      <c r="BL159" s="18"/>
      <c r="BM159" s="18"/>
      <c r="BN159" s="18"/>
      <c r="BO159" s="13"/>
      <c r="BP159" s="15"/>
      <c r="BQ159" s="17"/>
      <c r="BR159" s="17"/>
      <c r="BS159" s="17"/>
      <c r="BT159" s="17"/>
      <c r="BU159" s="17"/>
      <c r="BV159" s="17"/>
      <c r="BW159" s="17"/>
      <c r="BX159" s="17"/>
      <c r="BY159" s="17"/>
      <c r="BZ159" s="17"/>
      <c r="CA159" s="17"/>
      <c r="CB159" s="17"/>
      <c r="CC159" s="17"/>
      <c r="CD159" s="17"/>
      <c r="CE159" s="17"/>
      <c r="CF159" s="17"/>
      <c r="CG159" s="17"/>
      <c r="CH159" s="16"/>
      <c r="CI159" s="14"/>
      <c r="CJ159" s="15"/>
      <c r="CK159" s="14"/>
      <c r="CL159" s="14"/>
      <c r="CM159" s="13"/>
      <c r="CN159" s="13"/>
      <c r="CO159" s="13"/>
      <c r="CP159" s="13"/>
      <c r="CQ159" s="13"/>
      <c r="CR159" s="13"/>
      <c r="CS159" s="13"/>
      <c r="CT159" s="13"/>
      <c r="CU159" s="13"/>
      <c r="CV159" s="13"/>
      <c r="CW159" s="13"/>
      <c r="CX159" s="13"/>
      <c r="CY159" s="13"/>
      <c r="CZ159" s="13"/>
      <c r="DA159" s="13"/>
      <c r="DB159" s="13"/>
      <c r="DC159" s="13"/>
      <c r="DD159" s="13"/>
      <c r="DE159" s="13"/>
      <c r="DF159" s="13"/>
      <c r="DG159" s="13"/>
      <c r="DH159" s="13"/>
      <c r="DI159" s="13"/>
      <c r="DJ159" s="13"/>
      <c r="DK159" s="13"/>
      <c r="DL159" s="13"/>
      <c r="DM159" s="13"/>
      <c r="DN159" s="13"/>
      <c r="DO159" s="13"/>
      <c r="DP159" s="13"/>
      <c r="DQ159" s="13"/>
      <c r="DR159" s="13"/>
      <c r="DS159" s="13"/>
      <c r="DT159" s="13"/>
      <c r="DU159" s="13"/>
      <c r="DV159" s="13"/>
      <c r="DW159" s="13"/>
      <c r="DX159" s="13"/>
      <c r="DY159" s="13"/>
      <c r="DZ159" s="13"/>
      <c r="EA159" s="13"/>
      <c r="EB159" s="13"/>
      <c r="EC159" s="13"/>
      <c r="ED159" s="13"/>
      <c r="EE159" s="13"/>
      <c r="EF159" s="13"/>
      <c r="EG159" s="13"/>
      <c r="EH159" s="13"/>
      <c r="EI159" s="13"/>
      <c r="EJ159" s="13"/>
      <c r="EK159" s="13"/>
      <c r="EL159" s="13"/>
      <c r="EM159" s="13"/>
      <c r="EN159" s="13"/>
      <c r="EO159" s="13"/>
      <c r="EP159" s="13"/>
      <c r="EQ159" s="13"/>
      <c r="ER159" s="13"/>
      <c r="ES159" s="13"/>
      <c r="ET159" s="13"/>
      <c r="EU159" s="13"/>
      <c r="EV159" s="13"/>
      <c r="EW159" s="13"/>
    </row>
    <row r="160" spans="1:153" s="6" customFormat="1" ht="12.75" customHeight="1" outlineLevel="1" x14ac:dyDescent="0.2">
      <c r="A160" s="28"/>
      <c r="B160" s="79"/>
      <c r="C160" s="78"/>
      <c r="D160" s="77"/>
      <c r="E160" s="75"/>
      <c r="F160" s="76"/>
      <c r="G160" s="75">
        <f t="shared" si="211"/>
        <v>0</v>
      </c>
      <c r="H160" s="74"/>
      <c r="I160" s="73"/>
      <c r="J160" s="72" t="str">
        <f t="shared" si="212"/>
        <v/>
      </c>
      <c r="K160" s="53" t="str">
        <f t="shared" si="213"/>
        <v/>
      </c>
      <c r="L160" s="71"/>
      <c r="M160" s="70"/>
      <c r="N160" s="70">
        <f t="shared" si="214"/>
        <v>0</v>
      </c>
      <c r="O160" s="69" t="str">
        <f>IF(OR(D160="",D160="Honorar"),"",IF(VLOOKUP(D160,Durchschnittssätze!$A$5:$Q$48,5,FALSE)&lt;0,"entfällt für",IF(N160=0,"",ROUND((VLOOKUP(D160,Durchschnittssätze!$A$5:$Q$48,5,FALSE)/39.8*E160),2))))</f>
        <v/>
      </c>
      <c r="P160" s="69" t="str">
        <f>IF(OR(D160="",D160="Honorar"),"",IF(VLOOKUP(D160,Durchschnittssätze!$A$5:$Q$48,9,FALSE)&lt;0,"Beamte",IF(N160=0,"",ROUND((VLOOKUP(D160,Durchschnittssätze!$A$5:$Q$48,9,FALSE)/39.8*E160),2))))</f>
        <v/>
      </c>
      <c r="Q160" s="68" t="str">
        <f>IF(D160="Honorar",N160,IF(P160="Beamte",VLOOKUP(D160,Durchschnittssätze!$A$5:$Q$48,17,FALSE),IF(N160&lt;O160,"keine",ROUND(IF(AND(N160&gt;=O160,N160&lt;P160),VLOOKUP(D160,Durchschnittssätze!$A$5:$Q$48,13,FALSE),VLOOKUP(D160,Durchschnittssätze!$A$5:$Q$48,17,FALSE)),2))))</f>
        <v>keine</v>
      </c>
      <c r="R160" s="67" t="str">
        <f t="shared" si="215"/>
        <v>Förderung</v>
      </c>
      <c r="S160" s="66">
        <f t="shared" si="216"/>
        <v>0</v>
      </c>
      <c r="T160" s="17"/>
      <c r="U160" s="21"/>
      <c r="V160" s="18"/>
      <c r="W160" s="46">
        <f t="shared" si="217"/>
        <v>1</v>
      </c>
      <c r="X160" s="45">
        <f t="shared" si="218"/>
        <v>0</v>
      </c>
      <c r="Y160" s="44">
        <f t="shared" si="219"/>
        <v>0</v>
      </c>
      <c r="Z160" s="43">
        <f t="shared" si="220"/>
        <v>1900</v>
      </c>
      <c r="AA160" s="42" t="str">
        <f t="shared" si="221"/>
        <v/>
      </c>
      <c r="AB160" s="41" t="str">
        <f t="shared" si="222"/>
        <v/>
      </c>
      <c r="AC160" s="40" t="str">
        <f t="shared" si="223"/>
        <v/>
      </c>
      <c r="AD160" s="39" t="str">
        <f t="shared" si="224"/>
        <v/>
      </c>
      <c r="AE160" s="38" t="str">
        <f t="shared" si="225"/>
        <v/>
      </c>
      <c r="AF160" s="37">
        <f t="shared" si="226"/>
        <v>1</v>
      </c>
      <c r="AG160" s="43">
        <f t="shared" si="227"/>
        <v>1</v>
      </c>
      <c r="AH160" s="42" t="str">
        <f t="shared" si="228"/>
        <v/>
      </c>
      <c r="AI160" s="41" t="str">
        <f t="shared" si="229"/>
        <v/>
      </c>
      <c r="AJ160" s="40" t="str">
        <f t="shared" si="230"/>
        <v/>
      </c>
      <c r="AK160" s="65" t="str">
        <f t="shared" si="231"/>
        <v/>
      </c>
      <c r="AL160" s="64" t="str">
        <f t="shared" si="232"/>
        <v/>
      </c>
      <c r="AM160" s="30">
        <f t="shared" si="233"/>
        <v>0</v>
      </c>
      <c r="AN160" s="29" t="str">
        <f t="shared" si="234"/>
        <v/>
      </c>
      <c r="AO160" s="2"/>
      <c r="AP160" s="63"/>
      <c r="AQ160" s="63"/>
      <c r="AR160" s="62"/>
      <c r="AS160" s="14"/>
      <c r="AT160" s="18"/>
      <c r="AU160" s="18"/>
      <c r="AV160" s="18"/>
      <c r="AW160" s="18"/>
      <c r="AX160" s="18"/>
      <c r="AY160" s="18"/>
      <c r="AZ160" s="14"/>
      <c r="BA160" s="18"/>
      <c r="BB160" s="18"/>
      <c r="BC160" s="18"/>
      <c r="BD160" s="18"/>
      <c r="BE160" s="18"/>
      <c r="BF160" s="18"/>
      <c r="BG160" s="14"/>
      <c r="BH160" s="14"/>
      <c r="BI160" s="18"/>
      <c r="BJ160" s="18"/>
      <c r="BK160" s="18"/>
      <c r="BL160" s="18"/>
      <c r="BM160" s="18"/>
      <c r="BN160" s="18"/>
      <c r="BO160" s="13"/>
      <c r="BP160" s="15"/>
      <c r="BQ160" s="17"/>
      <c r="BR160" s="17"/>
      <c r="BS160" s="17"/>
      <c r="BT160" s="17"/>
      <c r="BU160" s="17"/>
      <c r="BV160" s="17"/>
      <c r="BW160" s="17"/>
      <c r="BX160" s="17"/>
      <c r="BY160" s="17"/>
      <c r="BZ160" s="17"/>
      <c r="CA160" s="17"/>
      <c r="CB160" s="17"/>
      <c r="CC160" s="17"/>
      <c r="CD160" s="17"/>
      <c r="CE160" s="17"/>
      <c r="CF160" s="17"/>
      <c r="CG160" s="17"/>
      <c r="CH160" s="16"/>
      <c r="CI160" s="14"/>
      <c r="CJ160" s="15"/>
      <c r="CK160" s="14"/>
      <c r="CL160" s="14"/>
      <c r="CM160" s="13"/>
      <c r="CN160" s="13"/>
      <c r="CO160" s="13"/>
      <c r="CP160" s="13"/>
      <c r="CQ160" s="13"/>
      <c r="CR160" s="13"/>
      <c r="CS160" s="13"/>
      <c r="CT160" s="13"/>
      <c r="CU160" s="13"/>
      <c r="CV160" s="13"/>
      <c r="CW160" s="13"/>
      <c r="CX160" s="13"/>
      <c r="CY160" s="13"/>
      <c r="CZ160" s="13"/>
      <c r="DA160" s="13"/>
      <c r="DB160" s="13"/>
      <c r="DC160" s="13"/>
      <c r="DD160" s="13"/>
      <c r="DE160" s="13"/>
      <c r="DF160" s="13"/>
      <c r="DG160" s="13"/>
      <c r="DH160" s="13"/>
      <c r="DI160" s="13"/>
      <c r="DJ160" s="13"/>
      <c r="DK160" s="13"/>
      <c r="DL160" s="13"/>
      <c r="DM160" s="13"/>
      <c r="DN160" s="13"/>
      <c r="DO160" s="13"/>
      <c r="DP160" s="13"/>
      <c r="DQ160" s="13"/>
      <c r="DR160" s="13"/>
      <c r="DS160" s="13"/>
      <c r="DT160" s="13"/>
      <c r="DU160" s="13"/>
      <c r="DV160" s="13"/>
      <c r="DW160" s="13"/>
      <c r="DX160" s="13"/>
      <c r="DY160" s="13"/>
      <c r="DZ160" s="13"/>
      <c r="EA160" s="13"/>
      <c r="EB160" s="13"/>
      <c r="EC160" s="13"/>
      <c r="ED160" s="13"/>
      <c r="EE160" s="13"/>
      <c r="EF160" s="13"/>
      <c r="EG160" s="13"/>
      <c r="EH160" s="13"/>
      <c r="EI160" s="13"/>
      <c r="EJ160" s="13"/>
      <c r="EK160" s="13"/>
      <c r="EL160" s="13"/>
      <c r="EM160" s="13"/>
      <c r="EN160" s="13"/>
      <c r="EO160" s="13"/>
      <c r="EP160" s="13"/>
      <c r="EQ160" s="13"/>
      <c r="ER160" s="13"/>
      <c r="ES160" s="13"/>
      <c r="ET160" s="13"/>
      <c r="EU160" s="13"/>
      <c r="EV160" s="13"/>
      <c r="EW160" s="13"/>
    </row>
    <row r="161" spans="1:153" s="6" customFormat="1" ht="12.75" customHeight="1" outlineLevel="1" x14ac:dyDescent="0.2">
      <c r="A161" s="28"/>
      <c r="B161" s="79"/>
      <c r="C161" s="80"/>
      <c r="D161" s="77"/>
      <c r="E161" s="75"/>
      <c r="F161" s="76"/>
      <c r="G161" s="75">
        <f t="shared" si="211"/>
        <v>0</v>
      </c>
      <c r="H161" s="74"/>
      <c r="I161" s="73"/>
      <c r="J161" s="72" t="str">
        <f t="shared" si="212"/>
        <v/>
      </c>
      <c r="K161" s="53" t="str">
        <f t="shared" si="213"/>
        <v/>
      </c>
      <c r="L161" s="71"/>
      <c r="M161" s="70"/>
      <c r="N161" s="70">
        <f t="shared" si="214"/>
        <v>0</v>
      </c>
      <c r="O161" s="69" t="str">
        <f>IF(OR(D161="",D161="Honorar"),"",IF(VLOOKUP(D161,Durchschnittssätze!$A$5:$Q$48,5,FALSE)&lt;0,"entfällt für",IF(N161=0,"",ROUND((VLOOKUP(D161,Durchschnittssätze!$A$5:$Q$48,5,FALSE)/39.8*E161),2))))</f>
        <v/>
      </c>
      <c r="P161" s="69" t="str">
        <f>IF(OR(D161="",D161="Honorar"),"",IF(VLOOKUP(D161,Durchschnittssätze!$A$5:$Q$48,9,FALSE)&lt;0,"Beamte",IF(N161=0,"",ROUND((VLOOKUP(D161,Durchschnittssätze!$A$5:$Q$48,9,FALSE)/39.8*E161),2))))</f>
        <v/>
      </c>
      <c r="Q161" s="68" t="str">
        <f>IF(D161="Honorar",N161,IF(P161="Beamte",VLOOKUP(D161,Durchschnittssätze!$A$5:$Q$48,17,FALSE),IF(N161&lt;O161,"keine",ROUND(IF(AND(N161&gt;=O161,N161&lt;P161),VLOOKUP(D161,Durchschnittssätze!$A$5:$Q$48,13,FALSE),VLOOKUP(D161,Durchschnittssätze!$A$5:$Q$48,17,FALSE)),2))))</f>
        <v>keine</v>
      </c>
      <c r="R161" s="67" t="str">
        <f t="shared" si="215"/>
        <v>Förderung</v>
      </c>
      <c r="S161" s="66">
        <f t="shared" si="216"/>
        <v>0</v>
      </c>
      <c r="T161" s="17"/>
      <c r="U161" s="21"/>
      <c r="V161" s="18"/>
      <c r="W161" s="46">
        <f t="shared" si="217"/>
        <v>1</v>
      </c>
      <c r="X161" s="45">
        <f t="shared" si="218"/>
        <v>0</v>
      </c>
      <c r="Y161" s="44">
        <f t="shared" si="219"/>
        <v>0</v>
      </c>
      <c r="Z161" s="43">
        <f t="shared" si="220"/>
        <v>1900</v>
      </c>
      <c r="AA161" s="42" t="str">
        <f t="shared" si="221"/>
        <v/>
      </c>
      <c r="AB161" s="41" t="str">
        <f t="shared" si="222"/>
        <v/>
      </c>
      <c r="AC161" s="40" t="str">
        <f t="shared" si="223"/>
        <v/>
      </c>
      <c r="AD161" s="39" t="str">
        <f t="shared" si="224"/>
        <v/>
      </c>
      <c r="AE161" s="38" t="str">
        <f t="shared" si="225"/>
        <v/>
      </c>
      <c r="AF161" s="37">
        <f t="shared" si="226"/>
        <v>1</v>
      </c>
      <c r="AG161" s="43">
        <f t="shared" si="227"/>
        <v>1</v>
      </c>
      <c r="AH161" s="42" t="str">
        <f t="shared" si="228"/>
        <v/>
      </c>
      <c r="AI161" s="41" t="str">
        <f t="shared" si="229"/>
        <v/>
      </c>
      <c r="AJ161" s="40" t="str">
        <f t="shared" si="230"/>
        <v/>
      </c>
      <c r="AK161" s="65" t="str">
        <f t="shared" si="231"/>
        <v/>
      </c>
      <c r="AL161" s="64" t="str">
        <f t="shared" si="232"/>
        <v/>
      </c>
      <c r="AM161" s="30">
        <f t="shared" si="233"/>
        <v>0</v>
      </c>
      <c r="AN161" s="29" t="str">
        <f t="shared" si="234"/>
        <v/>
      </c>
      <c r="AO161" s="2"/>
      <c r="AP161" s="63"/>
      <c r="AQ161" s="63"/>
      <c r="AR161" s="62"/>
      <c r="AS161" s="14"/>
      <c r="AT161" s="18"/>
      <c r="AU161" s="18"/>
      <c r="AV161" s="18"/>
      <c r="AW161" s="18"/>
      <c r="AX161" s="18"/>
      <c r="AY161" s="18"/>
      <c r="AZ161" s="14"/>
      <c r="BA161" s="18"/>
      <c r="BB161" s="18"/>
      <c r="BC161" s="18"/>
      <c r="BD161" s="18"/>
      <c r="BE161" s="18"/>
      <c r="BF161" s="18"/>
      <c r="BG161" s="14"/>
      <c r="BH161" s="14"/>
      <c r="BI161" s="18"/>
      <c r="BJ161" s="18"/>
      <c r="BK161" s="18"/>
      <c r="BL161" s="18"/>
      <c r="BM161" s="18"/>
      <c r="BN161" s="18"/>
      <c r="BO161" s="13"/>
      <c r="BP161" s="15"/>
      <c r="BQ161" s="17"/>
      <c r="BR161" s="17"/>
      <c r="BS161" s="17"/>
      <c r="BT161" s="17"/>
      <c r="BU161" s="17"/>
      <c r="BV161" s="17"/>
      <c r="BW161" s="17"/>
      <c r="BX161" s="17"/>
      <c r="BY161" s="17"/>
      <c r="BZ161" s="17"/>
      <c r="CA161" s="17"/>
      <c r="CB161" s="17"/>
      <c r="CC161" s="17"/>
      <c r="CD161" s="17"/>
      <c r="CE161" s="17"/>
      <c r="CF161" s="17"/>
      <c r="CG161" s="17"/>
      <c r="CH161" s="16"/>
      <c r="CI161" s="14"/>
      <c r="CJ161" s="15"/>
      <c r="CK161" s="14"/>
      <c r="CL161" s="14"/>
      <c r="CM161" s="13"/>
      <c r="CN161" s="13"/>
      <c r="CO161" s="13"/>
      <c r="CP161" s="13"/>
      <c r="CQ161" s="13"/>
      <c r="CR161" s="13"/>
      <c r="CS161" s="13"/>
      <c r="CT161" s="13"/>
      <c r="CU161" s="13"/>
      <c r="CV161" s="13"/>
      <c r="CW161" s="13"/>
      <c r="CX161" s="13"/>
      <c r="CY161" s="13"/>
      <c r="CZ161" s="13"/>
      <c r="DA161" s="13"/>
      <c r="DB161" s="13"/>
      <c r="DC161" s="13"/>
      <c r="DD161" s="13"/>
      <c r="DE161" s="13"/>
      <c r="DF161" s="13"/>
      <c r="DG161" s="13"/>
      <c r="DH161" s="13"/>
      <c r="DI161" s="13"/>
      <c r="DJ161" s="13"/>
      <c r="DK161" s="13"/>
      <c r="DL161" s="13"/>
      <c r="DM161" s="13"/>
      <c r="DN161" s="13"/>
      <c r="DO161" s="13"/>
      <c r="DP161" s="13"/>
      <c r="DQ161" s="13"/>
      <c r="DR161" s="13"/>
      <c r="DS161" s="13"/>
      <c r="DT161" s="13"/>
      <c r="DU161" s="13"/>
      <c r="DV161" s="13"/>
      <c r="DW161" s="13"/>
      <c r="DX161" s="13"/>
      <c r="DY161" s="13"/>
      <c r="DZ161" s="13"/>
      <c r="EA161" s="13"/>
      <c r="EB161" s="13"/>
      <c r="EC161" s="13"/>
      <c r="ED161" s="13"/>
      <c r="EE161" s="13"/>
      <c r="EF161" s="13"/>
      <c r="EG161" s="13"/>
      <c r="EH161" s="13"/>
      <c r="EI161" s="13"/>
      <c r="EJ161" s="13"/>
      <c r="EK161" s="13"/>
      <c r="EL161" s="13"/>
      <c r="EM161" s="13"/>
      <c r="EN161" s="13"/>
      <c r="EO161" s="13"/>
      <c r="EP161" s="13"/>
      <c r="EQ161" s="13"/>
      <c r="ER161" s="13"/>
      <c r="ES161" s="13"/>
      <c r="ET161" s="13"/>
      <c r="EU161" s="13"/>
      <c r="EV161" s="13"/>
      <c r="EW161" s="13"/>
    </row>
    <row r="162" spans="1:153" s="6" customFormat="1" ht="12.75" customHeight="1" outlineLevel="1" x14ac:dyDescent="0.2">
      <c r="A162" s="28"/>
      <c r="B162" s="79"/>
      <c r="C162" s="80"/>
      <c r="D162" s="77"/>
      <c r="E162" s="75"/>
      <c r="F162" s="76"/>
      <c r="G162" s="75">
        <f t="shared" si="211"/>
        <v>0</v>
      </c>
      <c r="H162" s="74"/>
      <c r="I162" s="73"/>
      <c r="J162" s="72" t="str">
        <f t="shared" si="212"/>
        <v/>
      </c>
      <c r="K162" s="53" t="str">
        <f t="shared" si="213"/>
        <v/>
      </c>
      <c r="L162" s="71"/>
      <c r="M162" s="70"/>
      <c r="N162" s="70">
        <f t="shared" si="214"/>
        <v>0</v>
      </c>
      <c r="O162" s="69" t="str">
        <f>IF(OR(D162="",D162="Honorar"),"",IF(VLOOKUP(D162,Durchschnittssätze!$A$5:$Q$48,5,FALSE)&lt;0,"entfällt für",IF(N162=0,"",ROUND((VLOOKUP(D162,Durchschnittssätze!$A$5:$Q$48,5,FALSE)/39.8*E162),2))))</f>
        <v/>
      </c>
      <c r="P162" s="69" t="str">
        <f>IF(OR(D162="",D162="Honorar"),"",IF(VLOOKUP(D162,Durchschnittssätze!$A$5:$Q$48,9,FALSE)&lt;0,"Beamte",IF(N162=0,"",ROUND((VLOOKUP(D162,Durchschnittssätze!$A$5:$Q$48,9,FALSE)/39.8*E162),2))))</f>
        <v/>
      </c>
      <c r="Q162" s="68" t="str">
        <f>IF(D162="Honorar",N162,IF(P162="Beamte",VLOOKUP(D162,Durchschnittssätze!$A$5:$Q$48,17,FALSE),IF(N162&lt;O162,"keine",ROUND(IF(AND(N162&gt;=O162,N162&lt;P162),VLOOKUP(D162,Durchschnittssätze!$A$5:$Q$48,13,FALSE),VLOOKUP(D162,Durchschnittssätze!$A$5:$Q$48,17,FALSE)),2))))</f>
        <v>keine</v>
      </c>
      <c r="R162" s="67" t="str">
        <f t="shared" si="215"/>
        <v>Förderung</v>
      </c>
      <c r="S162" s="66">
        <f t="shared" si="216"/>
        <v>0</v>
      </c>
      <c r="T162" s="17"/>
      <c r="U162" s="21"/>
      <c r="V162" s="18"/>
      <c r="W162" s="46">
        <f t="shared" si="217"/>
        <v>1</v>
      </c>
      <c r="X162" s="45">
        <f t="shared" si="218"/>
        <v>0</v>
      </c>
      <c r="Y162" s="44">
        <f t="shared" si="219"/>
        <v>0</v>
      </c>
      <c r="Z162" s="43">
        <f t="shared" si="220"/>
        <v>1900</v>
      </c>
      <c r="AA162" s="42" t="str">
        <f t="shared" si="221"/>
        <v/>
      </c>
      <c r="AB162" s="41" t="str">
        <f t="shared" si="222"/>
        <v/>
      </c>
      <c r="AC162" s="40" t="str">
        <f t="shared" si="223"/>
        <v/>
      </c>
      <c r="AD162" s="39" t="str">
        <f t="shared" si="224"/>
        <v/>
      </c>
      <c r="AE162" s="38" t="str">
        <f t="shared" si="225"/>
        <v/>
      </c>
      <c r="AF162" s="37">
        <f t="shared" si="226"/>
        <v>1</v>
      </c>
      <c r="AG162" s="43">
        <f t="shared" si="227"/>
        <v>1</v>
      </c>
      <c r="AH162" s="42" t="str">
        <f t="shared" si="228"/>
        <v/>
      </c>
      <c r="AI162" s="41" t="str">
        <f t="shared" si="229"/>
        <v/>
      </c>
      <c r="AJ162" s="40" t="str">
        <f t="shared" si="230"/>
        <v/>
      </c>
      <c r="AK162" s="65" t="str">
        <f t="shared" si="231"/>
        <v/>
      </c>
      <c r="AL162" s="64" t="str">
        <f t="shared" si="232"/>
        <v/>
      </c>
      <c r="AM162" s="30">
        <f t="shared" si="233"/>
        <v>0</v>
      </c>
      <c r="AN162" s="29" t="str">
        <f t="shared" si="234"/>
        <v/>
      </c>
      <c r="AO162" s="2"/>
      <c r="AP162" s="63"/>
      <c r="AQ162" s="63"/>
      <c r="AR162" s="62"/>
      <c r="AS162" s="14"/>
      <c r="AT162" s="18"/>
      <c r="AU162" s="18"/>
      <c r="AV162" s="18"/>
      <c r="AW162" s="18"/>
      <c r="AX162" s="18"/>
      <c r="AY162" s="18"/>
      <c r="AZ162" s="14"/>
      <c r="BA162" s="18"/>
      <c r="BB162" s="18"/>
      <c r="BC162" s="18"/>
      <c r="BD162" s="18"/>
      <c r="BE162" s="18"/>
      <c r="BF162" s="18"/>
      <c r="BG162" s="14"/>
      <c r="BH162" s="14"/>
      <c r="BI162" s="18"/>
      <c r="BJ162" s="18"/>
      <c r="BK162" s="18"/>
      <c r="BL162" s="18"/>
      <c r="BM162" s="18"/>
      <c r="BN162" s="18"/>
      <c r="BO162" s="13"/>
      <c r="BP162" s="15"/>
      <c r="BQ162" s="17"/>
      <c r="BR162" s="17"/>
      <c r="BS162" s="17"/>
      <c r="BT162" s="17"/>
      <c r="BU162" s="17"/>
      <c r="BV162" s="17"/>
      <c r="BW162" s="17"/>
      <c r="BX162" s="17"/>
      <c r="BY162" s="17"/>
      <c r="BZ162" s="17"/>
      <c r="CA162" s="17"/>
      <c r="CB162" s="17"/>
      <c r="CC162" s="17"/>
      <c r="CD162" s="17"/>
      <c r="CE162" s="17"/>
      <c r="CF162" s="17"/>
      <c r="CG162" s="17"/>
      <c r="CH162" s="16"/>
      <c r="CI162" s="14"/>
      <c r="CJ162" s="15"/>
      <c r="CK162" s="14"/>
      <c r="CL162" s="14"/>
      <c r="CM162" s="13"/>
      <c r="CN162" s="13"/>
      <c r="CO162" s="13"/>
      <c r="CP162" s="13"/>
      <c r="CQ162" s="13"/>
      <c r="CR162" s="13"/>
      <c r="CS162" s="13"/>
      <c r="CT162" s="13"/>
      <c r="CU162" s="13"/>
      <c r="CV162" s="13"/>
      <c r="CW162" s="13"/>
      <c r="CX162" s="13"/>
      <c r="CY162" s="13"/>
      <c r="CZ162" s="13"/>
      <c r="DA162" s="13"/>
      <c r="DB162" s="13"/>
      <c r="DC162" s="13"/>
      <c r="DD162" s="13"/>
      <c r="DE162" s="13"/>
      <c r="DF162" s="13"/>
      <c r="DG162" s="13"/>
      <c r="DH162" s="13"/>
      <c r="DI162" s="13"/>
      <c r="DJ162" s="13"/>
      <c r="DK162" s="13"/>
      <c r="DL162" s="13"/>
      <c r="DM162" s="13"/>
      <c r="DN162" s="13"/>
      <c r="DO162" s="13"/>
      <c r="DP162" s="13"/>
      <c r="DQ162" s="13"/>
      <c r="DR162" s="13"/>
      <c r="DS162" s="13"/>
      <c r="DT162" s="13"/>
      <c r="DU162" s="13"/>
      <c r="DV162" s="13"/>
      <c r="DW162" s="13"/>
      <c r="DX162" s="13"/>
      <c r="DY162" s="13"/>
      <c r="DZ162" s="13"/>
      <c r="EA162" s="13"/>
      <c r="EB162" s="13"/>
      <c r="EC162" s="13"/>
      <c r="ED162" s="13"/>
      <c r="EE162" s="13"/>
      <c r="EF162" s="13"/>
      <c r="EG162" s="13"/>
      <c r="EH162" s="13"/>
      <c r="EI162" s="13"/>
      <c r="EJ162" s="13"/>
      <c r="EK162" s="13"/>
      <c r="EL162" s="13"/>
      <c r="EM162" s="13"/>
      <c r="EN162" s="13"/>
      <c r="EO162" s="13"/>
      <c r="EP162" s="13"/>
      <c r="EQ162" s="13"/>
      <c r="ER162" s="13"/>
      <c r="ES162" s="13"/>
      <c r="ET162" s="13"/>
      <c r="EU162" s="13"/>
      <c r="EV162" s="13"/>
      <c r="EW162" s="13"/>
    </row>
    <row r="163" spans="1:153" s="6" customFormat="1" ht="12.75" customHeight="1" outlineLevel="1" x14ac:dyDescent="0.2">
      <c r="A163" s="28"/>
      <c r="B163" s="79"/>
      <c r="C163" s="78"/>
      <c r="D163" s="77"/>
      <c r="E163" s="75"/>
      <c r="F163" s="76"/>
      <c r="G163" s="75">
        <f t="shared" si="211"/>
        <v>0</v>
      </c>
      <c r="H163" s="74"/>
      <c r="I163" s="73"/>
      <c r="J163" s="72" t="str">
        <f t="shared" si="212"/>
        <v/>
      </c>
      <c r="K163" s="53" t="str">
        <f t="shared" si="213"/>
        <v/>
      </c>
      <c r="L163" s="71"/>
      <c r="M163" s="70"/>
      <c r="N163" s="70">
        <f t="shared" si="214"/>
        <v>0</v>
      </c>
      <c r="O163" s="69" t="str">
        <f>IF(OR(D163="",D163="Honorar"),"",IF(VLOOKUP(D163,Durchschnittssätze!$A$5:$Q$48,5,FALSE)&lt;0,"entfällt für",IF(N163=0,"",ROUND((VLOOKUP(D163,Durchschnittssätze!$A$5:$Q$48,5,FALSE)/39.8*E163),2))))</f>
        <v/>
      </c>
      <c r="P163" s="69" t="str">
        <f>IF(OR(D163="",D163="Honorar"),"",IF(VLOOKUP(D163,Durchschnittssätze!$A$5:$Q$48,9,FALSE)&lt;0,"Beamte",IF(N163=0,"",ROUND((VLOOKUP(D163,Durchschnittssätze!$A$5:$Q$48,9,FALSE)/39.8*E163),2))))</f>
        <v/>
      </c>
      <c r="Q163" s="68" t="str">
        <f>IF(D163="Honorar",N163,IF(P163="Beamte",VLOOKUP(D163,Durchschnittssätze!$A$5:$Q$48,17,FALSE),IF(N163&lt;O163,"keine",ROUND(IF(AND(N163&gt;=O163,N163&lt;P163),VLOOKUP(D163,Durchschnittssätze!$A$5:$Q$48,13,FALSE),VLOOKUP(D163,Durchschnittssätze!$A$5:$Q$48,17,FALSE)),2))))</f>
        <v>keine</v>
      </c>
      <c r="R163" s="67" t="str">
        <f t="shared" si="215"/>
        <v>Förderung</v>
      </c>
      <c r="S163" s="66">
        <f t="shared" si="216"/>
        <v>0</v>
      </c>
      <c r="T163" s="17"/>
      <c r="U163" s="21"/>
      <c r="V163" s="18"/>
      <c r="W163" s="46">
        <f t="shared" si="217"/>
        <v>1</v>
      </c>
      <c r="X163" s="45">
        <f t="shared" si="218"/>
        <v>0</v>
      </c>
      <c r="Y163" s="44">
        <f t="shared" si="219"/>
        <v>0</v>
      </c>
      <c r="Z163" s="43">
        <f t="shared" si="220"/>
        <v>1900</v>
      </c>
      <c r="AA163" s="42" t="str">
        <f t="shared" si="221"/>
        <v/>
      </c>
      <c r="AB163" s="41" t="str">
        <f t="shared" si="222"/>
        <v/>
      </c>
      <c r="AC163" s="40" t="str">
        <f t="shared" si="223"/>
        <v/>
      </c>
      <c r="AD163" s="39" t="str">
        <f t="shared" si="224"/>
        <v/>
      </c>
      <c r="AE163" s="38" t="str">
        <f t="shared" si="225"/>
        <v/>
      </c>
      <c r="AF163" s="37">
        <f t="shared" si="226"/>
        <v>1</v>
      </c>
      <c r="AG163" s="43">
        <f t="shared" si="227"/>
        <v>1</v>
      </c>
      <c r="AH163" s="42" t="str">
        <f t="shared" si="228"/>
        <v/>
      </c>
      <c r="AI163" s="41" t="str">
        <f t="shared" si="229"/>
        <v/>
      </c>
      <c r="AJ163" s="40" t="str">
        <f t="shared" si="230"/>
        <v/>
      </c>
      <c r="AK163" s="65" t="str">
        <f t="shared" si="231"/>
        <v/>
      </c>
      <c r="AL163" s="64" t="str">
        <f t="shared" si="232"/>
        <v/>
      </c>
      <c r="AM163" s="30">
        <f t="shared" si="233"/>
        <v>0</v>
      </c>
      <c r="AN163" s="29" t="str">
        <f t="shared" si="234"/>
        <v/>
      </c>
      <c r="AO163" s="2"/>
      <c r="AP163" s="63"/>
      <c r="AQ163" s="63"/>
      <c r="AR163" s="62"/>
      <c r="AS163" s="14"/>
      <c r="AT163" s="18"/>
      <c r="AU163" s="18"/>
      <c r="AV163" s="18"/>
      <c r="AW163" s="18"/>
      <c r="AX163" s="18"/>
      <c r="AY163" s="18"/>
      <c r="AZ163" s="14"/>
      <c r="BA163" s="18"/>
      <c r="BB163" s="18"/>
      <c r="BC163" s="18"/>
      <c r="BD163" s="18"/>
      <c r="BE163" s="18"/>
      <c r="BF163" s="18"/>
      <c r="BG163" s="14"/>
      <c r="BH163" s="14"/>
      <c r="BI163" s="18"/>
      <c r="BJ163" s="18"/>
      <c r="BK163" s="18"/>
      <c r="BL163" s="18"/>
      <c r="BM163" s="18"/>
      <c r="BN163" s="18"/>
      <c r="BO163" s="13"/>
      <c r="BP163" s="15"/>
      <c r="BQ163" s="17"/>
      <c r="BR163" s="17"/>
      <c r="BS163" s="17"/>
      <c r="BT163" s="17"/>
      <c r="BU163" s="17"/>
      <c r="BV163" s="17"/>
      <c r="BW163" s="17"/>
      <c r="BX163" s="17"/>
      <c r="BY163" s="17"/>
      <c r="BZ163" s="17"/>
      <c r="CA163" s="17"/>
      <c r="CB163" s="17"/>
      <c r="CC163" s="17"/>
      <c r="CD163" s="17"/>
      <c r="CE163" s="17"/>
      <c r="CF163" s="17"/>
      <c r="CG163" s="17"/>
      <c r="CH163" s="16"/>
      <c r="CI163" s="14"/>
      <c r="CJ163" s="15"/>
      <c r="CK163" s="14"/>
      <c r="CL163" s="14"/>
      <c r="CM163" s="13"/>
      <c r="CN163" s="13"/>
      <c r="CO163" s="13"/>
      <c r="CP163" s="13"/>
      <c r="CQ163" s="13"/>
      <c r="CR163" s="13"/>
      <c r="CS163" s="13"/>
      <c r="CT163" s="13"/>
      <c r="CU163" s="13"/>
      <c r="CV163" s="13"/>
      <c r="CW163" s="13"/>
      <c r="CX163" s="13"/>
      <c r="CY163" s="13"/>
      <c r="CZ163" s="13"/>
      <c r="DA163" s="13"/>
      <c r="DB163" s="13"/>
      <c r="DC163" s="13"/>
      <c r="DD163" s="13"/>
      <c r="DE163" s="13"/>
      <c r="DF163" s="13"/>
      <c r="DG163" s="13"/>
      <c r="DH163" s="13"/>
      <c r="DI163" s="13"/>
      <c r="DJ163" s="13"/>
      <c r="DK163" s="13"/>
      <c r="DL163" s="13"/>
      <c r="DM163" s="13"/>
      <c r="DN163" s="13"/>
      <c r="DO163" s="13"/>
      <c r="DP163" s="13"/>
      <c r="DQ163" s="13"/>
      <c r="DR163" s="13"/>
      <c r="DS163" s="13"/>
      <c r="DT163" s="13"/>
      <c r="DU163" s="13"/>
      <c r="DV163" s="13"/>
      <c r="DW163" s="13"/>
      <c r="DX163" s="13"/>
      <c r="DY163" s="13"/>
      <c r="DZ163" s="13"/>
      <c r="EA163" s="13"/>
      <c r="EB163" s="13"/>
      <c r="EC163" s="13"/>
      <c r="ED163" s="13"/>
      <c r="EE163" s="13"/>
      <c r="EF163" s="13"/>
      <c r="EG163" s="13"/>
      <c r="EH163" s="13"/>
      <c r="EI163" s="13"/>
      <c r="EJ163" s="13"/>
      <c r="EK163" s="13"/>
      <c r="EL163" s="13"/>
      <c r="EM163" s="13"/>
      <c r="EN163" s="13"/>
      <c r="EO163" s="13"/>
      <c r="EP163" s="13"/>
      <c r="EQ163" s="13"/>
      <c r="ER163" s="13"/>
      <c r="ES163" s="13"/>
      <c r="ET163" s="13"/>
      <c r="EU163" s="13"/>
      <c r="EV163" s="13"/>
      <c r="EW163" s="13"/>
    </row>
    <row r="164" spans="1:153" s="6" customFormat="1" ht="12.75" customHeight="1" outlineLevel="1" thickBot="1" x14ac:dyDescent="0.25">
      <c r="A164" s="28"/>
      <c r="B164" s="61"/>
      <c r="C164" s="60"/>
      <c r="D164" s="59"/>
      <c r="E164" s="57"/>
      <c r="F164" s="58"/>
      <c r="G164" s="57">
        <f t="shared" si="211"/>
        <v>0</v>
      </c>
      <c r="H164" s="56"/>
      <c r="I164" s="55"/>
      <c r="J164" s="54" t="str">
        <f t="shared" si="212"/>
        <v/>
      </c>
      <c r="K164" s="53" t="str">
        <f t="shared" si="213"/>
        <v/>
      </c>
      <c r="L164" s="52"/>
      <c r="M164" s="51"/>
      <c r="N164" s="51">
        <f t="shared" si="214"/>
        <v>0</v>
      </c>
      <c r="O164" s="50" t="str">
        <f>IF(OR(D164="",D164="Honorar"),"",IF(VLOOKUP(D164,Durchschnittssätze!$A$5:$Q$48,5,FALSE)&lt;0,"entfällt für",IF(N164=0,"",ROUND((VLOOKUP(D164,Durchschnittssätze!$A$5:$Q$48,5,FALSE)/39.8*E164),2))))</f>
        <v/>
      </c>
      <c r="P164" s="50" t="str">
        <f>IF(OR(D164="",D164="Honorar"),"",IF(VLOOKUP(D164,Durchschnittssätze!$A$5:$Q$48,9,FALSE)&lt;0,"Beamte",IF(N164=0,"",ROUND((VLOOKUP(D164,Durchschnittssätze!$A$5:$Q$48,9,FALSE)/39.8*E164),2))))</f>
        <v/>
      </c>
      <c r="Q164" s="49" t="str">
        <f>IF(D164="Honorar",N164,IF(P164="Beamte",VLOOKUP(D164,Durchschnittssätze!$A$5:$Q$48,17,FALSE),IF(N164&lt;O164,"keine",ROUND(IF(AND(N164&gt;=O164,N164&lt;P164),VLOOKUP(D164,Durchschnittssätze!$A$5:$Q$48,13,FALSE),VLOOKUP(D164,Durchschnittssätze!$A$5:$Q$48,17,FALSE)),2))))</f>
        <v>keine</v>
      </c>
      <c r="R164" s="48" t="str">
        <f t="shared" si="215"/>
        <v>Förderung</v>
      </c>
      <c r="S164" s="47">
        <f t="shared" si="216"/>
        <v>0</v>
      </c>
      <c r="T164" s="17"/>
      <c r="U164" s="21"/>
      <c r="V164" s="18"/>
      <c r="W164" s="46">
        <f t="shared" si="217"/>
        <v>1</v>
      </c>
      <c r="X164" s="45">
        <f t="shared" si="218"/>
        <v>0</v>
      </c>
      <c r="Y164" s="44">
        <f t="shared" si="219"/>
        <v>0</v>
      </c>
      <c r="Z164" s="43">
        <f t="shared" si="220"/>
        <v>1900</v>
      </c>
      <c r="AA164" s="42" t="str">
        <f t="shared" si="221"/>
        <v/>
      </c>
      <c r="AB164" s="41" t="str">
        <f t="shared" si="222"/>
        <v/>
      </c>
      <c r="AC164" s="40" t="str">
        <f t="shared" si="223"/>
        <v/>
      </c>
      <c r="AD164" s="39" t="str">
        <f t="shared" si="224"/>
        <v/>
      </c>
      <c r="AE164" s="38" t="str">
        <f t="shared" si="225"/>
        <v/>
      </c>
      <c r="AF164" s="37">
        <f t="shared" si="226"/>
        <v>1</v>
      </c>
      <c r="AG164" s="36">
        <f t="shared" si="227"/>
        <v>1</v>
      </c>
      <c r="AH164" s="35" t="str">
        <f t="shared" si="228"/>
        <v/>
      </c>
      <c r="AI164" s="34" t="str">
        <f t="shared" si="229"/>
        <v/>
      </c>
      <c r="AJ164" s="33" t="str">
        <f t="shared" si="230"/>
        <v/>
      </c>
      <c r="AK164" s="32" t="str">
        <f t="shared" si="231"/>
        <v/>
      </c>
      <c r="AL164" s="31" t="str">
        <f t="shared" si="232"/>
        <v/>
      </c>
      <c r="AM164" s="30">
        <f t="shared" si="233"/>
        <v>0</v>
      </c>
      <c r="AN164" s="29" t="str">
        <f t="shared" si="234"/>
        <v/>
      </c>
      <c r="AO164" s="19"/>
      <c r="AP164" s="19"/>
      <c r="AQ164" s="19"/>
      <c r="AR164" s="19"/>
      <c r="AS164" s="14"/>
      <c r="AT164" s="18"/>
      <c r="AU164" s="18"/>
      <c r="AV164" s="18"/>
      <c r="AW164" s="18"/>
      <c r="AX164" s="18"/>
      <c r="AY164" s="18"/>
      <c r="AZ164" s="14"/>
      <c r="BA164" s="18"/>
      <c r="BB164" s="18"/>
      <c r="BC164" s="18"/>
      <c r="BD164" s="18"/>
      <c r="BE164" s="18"/>
      <c r="BF164" s="18"/>
      <c r="BG164" s="14"/>
      <c r="BH164" s="14"/>
      <c r="BI164" s="18"/>
      <c r="BJ164" s="18"/>
      <c r="BK164" s="18"/>
      <c r="BL164" s="18"/>
      <c r="BM164" s="18"/>
      <c r="BN164" s="18"/>
      <c r="BO164" s="13"/>
      <c r="BP164" s="15"/>
      <c r="BQ164" s="17"/>
      <c r="BR164" s="17"/>
      <c r="BS164" s="17"/>
      <c r="BT164" s="17"/>
      <c r="BU164" s="17"/>
      <c r="BV164" s="17"/>
      <c r="BW164" s="17"/>
      <c r="BX164" s="17"/>
      <c r="BY164" s="17"/>
      <c r="BZ164" s="17"/>
      <c r="CA164" s="17"/>
      <c r="CB164" s="17"/>
      <c r="CC164" s="17"/>
      <c r="CD164" s="17"/>
      <c r="CE164" s="17"/>
      <c r="CF164" s="17"/>
      <c r="CG164" s="17"/>
      <c r="CH164" s="16"/>
      <c r="CI164" s="14"/>
      <c r="CJ164" s="15"/>
      <c r="CK164" s="14"/>
      <c r="CL164" s="14"/>
      <c r="CM164" s="13"/>
      <c r="CN164" s="13"/>
      <c r="CO164" s="13"/>
      <c r="CP164" s="13"/>
      <c r="CQ164" s="13"/>
      <c r="CR164" s="13"/>
      <c r="CS164" s="13"/>
      <c r="CT164" s="13"/>
      <c r="CU164" s="13"/>
      <c r="CV164" s="13"/>
      <c r="CW164" s="13"/>
      <c r="CX164" s="13"/>
      <c r="CY164" s="13"/>
      <c r="CZ164" s="13"/>
      <c r="DA164" s="13"/>
      <c r="DB164" s="13"/>
      <c r="DC164" s="13"/>
      <c r="DD164" s="13"/>
      <c r="DE164" s="13"/>
      <c r="DF164" s="13"/>
      <c r="DG164" s="13"/>
      <c r="DH164" s="13"/>
      <c r="DI164" s="13"/>
      <c r="DJ164" s="13"/>
      <c r="DK164" s="13"/>
      <c r="DL164" s="13"/>
      <c r="DM164" s="13"/>
      <c r="DN164" s="13"/>
      <c r="DO164" s="13"/>
      <c r="DP164" s="13"/>
      <c r="DQ164" s="13"/>
      <c r="DR164" s="13"/>
      <c r="DS164" s="13"/>
      <c r="DT164" s="13"/>
      <c r="DU164" s="13"/>
      <c r="DV164" s="13"/>
      <c r="DW164" s="13"/>
      <c r="DX164" s="13"/>
      <c r="DY164" s="13"/>
      <c r="DZ164" s="13"/>
      <c r="EA164" s="13"/>
      <c r="EB164" s="13"/>
      <c r="EC164" s="13"/>
      <c r="ED164" s="13"/>
      <c r="EE164" s="13"/>
      <c r="EF164" s="13"/>
      <c r="EG164" s="13"/>
      <c r="EH164" s="13"/>
      <c r="EI164" s="13"/>
      <c r="EJ164" s="13"/>
      <c r="EK164" s="13"/>
      <c r="EL164" s="13"/>
      <c r="EM164" s="13"/>
      <c r="EN164" s="13"/>
      <c r="EO164" s="13"/>
      <c r="EP164" s="13"/>
      <c r="EQ164" s="13"/>
      <c r="ER164" s="13"/>
      <c r="ES164" s="13"/>
      <c r="ET164" s="13"/>
      <c r="EU164" s="13"/>
      <c r="EV164" s="13"/>
      <c r="EW164" s="13"/>
    </row>
    <row r="165" spans="1:153" s="6" customFormat="1" ht="20.100000000000001" customHeight="1" outlineLevel="1" thickBot="1" x14ac:dyDescent="0.25">
      <c r="A165" s="28"/>
      <c r="B165" s="27"/>
      <c r="C165" s="25"/>
      <c r="D165" s="25"/>
      <c r="E165" s="25"/>
      <c r="F165" s="25"/>
      <c r="G165" s="26"/>
      <c r="H165" s="25"/>
      <c r="I165" s="25"/>
      <c r="J165" s="24"/>
      <c r="K165" s="476"/>
      <c r="L165" s="476"/>
      <c r="M165" s="476"/>
      <c r="N165" s="476"/>
      <c r="O165" s="476"/>
      <c r="P165" s="476"/>
      <c r="Q165" s="23"/>
      <c r="R165" s="23"/>
      <c r="S165" s="22">
        <f>SUM(S154:S164)</f>
        <v>0</v>
      </c>
      <c r="T165" s="17"/>
      <c r="U165" s="21"/>
      <c r="V165" s="18"/>
      <c r="W165" s="14"/>
      <c r="X165" s="14"/>
      <c r="Y165" s="14"/>
      <c r="Z165" s="13"/>
      <c r="AA165" s="13"/>
      <c r="AB165" s="13"/>
      <c r="AC165" s="13"/>
      <c r="AD165" s="13"/>
      <c r="AE165" s="15"/>
      <c r="AF165" s="19"/>
      <c r="AG165" s="19"/>
      <c r="AH165" s="19"/>
      <c r="AI165" s="19"/>
      <c r="AJ165" s="19"/>
      <c r="AK165" s="19"/>
      <c r="AL165" s="19"/>
      <c r="AM165" s="20">
        <f>SUM(AM154:AM164)</f>
        <v>0</v>
      </c>
      <c r="AN165" s="20">
        <f>SUM(AN154:AN164)</f>
        <v>0</v>
      </c>
      <c r="AO165" s="19"/>
      <c r="AP165" s="19"/>
      <c r="AQ165" s="19"/>
      <c r="AR165" s="19"/>
      <c r="AS165" s="14"/>
      <c r="AT165" s="18"/>
      <c r="AU165" s="18"/>
      <c r="AV165" s="18"/>
      <c r="AW165" s="18"/>
      <c r="AX165" s="18"/>
      <c r="AY165" s="18"/>
      <c r="AZ165" s="14"/>
      <c r="BA165" s="18"/>
      <c r="BB165" s="18"/>
      <c r="BC165" s="18"/>
      <c r="BD165" s="18"/>
      <c r="BE165" s="18"/>
      <c r="BF165" s="18"/>
      <c r="BG165" s="14"/>
      <c r="BH165" s="14"/>
      <c r="BI165" s="18"/>
      <c r="BJ165" s="18"/>
      <c r="BK165" s="18"/>
      <c r="BL165" s="18"/>
      <c r="BM165" s="18"/>
      <c r="BN165" s="18"/>
      <c r="BO165" s="13"/>
      <c r="BP165" s="15"/>
      <c r="BQ165" s="17"/>
      <c r="BR165" s="17"/>
      <c r="BS165" s="17"/>
      <c r="BT165" s="17"/>
      <c r="BU165" s="17"/>
      <c r="BV165" s="17"/>
      <c r="BW165" s="17"/>
      <c r="BX165" s="17"/>
      <c r="BY165" s="17"/>
      <c r="BZ165" s="17"/>
      <c r="CA165" s="17"/>
      <c r="CB165" s="17"/>
      <c r="CC165" s="17"/>
      <c r="CD165" s="17"/>
      <c r="CE165" s="17"/>
      <c r="CF165" s="17"/>
      <c r="CG165" s="17"/>
      <c r="CH165" s="16"/>
      <c r="CI165" s="14"/>
      <c r="CJ165" s="15"/>
      <c r="CK165" s="14"/>
      <c r="CL165" s="14"/>
      <c r="CM165" s="13"/>
      <c r="CN165" s="13"/>
      <c r="CO165" s="13"/>
      <c r="CP165" s="13"/>
      <c r="CQ165" s="13"/>
      <c r="CR165" s="13"/>
      <c r="CS165" s="13"/>
      <c r="CT165" s="13"/>
      <c r="CU165" s="13"/>
      <c r="CV165" s="13"/>
      <c r="CW165" s="13"/>
      <c r="CX165" s="13"/>
      <c r="CY165" s="13"/>
      <c r="CZ165" s="13"/>
      <c r="DA165" s="13"/>
      <c r="DB165" s="13"/>
      <c r="DC165" s="13"/>
      <c r="DD165" s="13"/>
      <c r="DE165" s="13"/>
      <c r="DF165" s="13"/>
      <c r="DG165" s="13"/>
      <c r="DH165" s="13"/>
      <c r="DI165" s="13"/>
      <c r="DJ165" s="13"/>
      <c r="DK165" s="13"/>
      <c r="DL165" s="13"/>
      <c r="DM165" s="13"/>
      <c r="DN165" s="13"/>
      <c r="DO165" s="13"/>
      <c r="DP165" s="13"/>
      <c r="DQ165" s="13"/>
      <c r="DR165" s="13"/>
      <c r="DS165" s="13"/>
      <c r="DT165" s="13"/>
      <c r="DU165" s="13"/>
      <c r="DV165" s="13"/>
      <c r="DW165" s="13"/>
      <c r="DX165" s="13"/>
      <c r="DY165" s="13"/>
      <c r="DZ165" s="13"/>
      <c r="EA165" s="13"/>
      <c r="EB165" s="13"/>
      <c r="EC165" s="13"/>
      <c r="ED165" s="13"/>
      <c r="EE165" s="13"/>
      <c r="EF165" s="13"/>
      <c r="EG165" s="13"/>
      <c r="EH165" s="13"/>
      <c r="EI165" s="13"/>
      <c r="EJ165" s="13"/>
      <c r="EK165" s="13"/>
      <c r="EL165" s="13"/>
      <c r="EM165" s="13"/>
      <c r="EN165" s="13"/>
      <c r="EO165" s="13"/>
      <c r="EP165" s="13"/>
      <c r="EQ165" s="13"/>
      <c r="ER165" s="13"/>
      <c r="ES165" s="13"/>
      <c r="ET165" s="13"/>
      <c r="EU165" s="13"/>
      <c r="EV165" s="13"/>
      <c r="EW165" s="13"/>
    </row>
    <row r="166" spans="1:153" s="6" customFormat="1" x14ac:dyDescent="0.2">
      <c r="B166" s="14"/>
      <c r="C166" s="13"/>
      <c r="D166" s="13"/>
      <c r="E166" s="130"/>
      <c r="F166" s="130"/>
      <c r="G166" s="130"/>
      <c r="H166" s="130"/>
      <c r="I166" s="129"/>
      <c r="J166" s="129"/>
      <c r="K166" s="477" t="str">
        <f>IF(COUNTBLANK(K154:K164)&lt;&gt;11,"Fehler in den Datumsangaben! Bitte prüfen!","")</f>
        <v/>
      </c>
      <c r="L166" s="477"/>
      <c r="M166" s="477"/>
      <c r="N166" s="477"/>
      <c r="O166" s="477"/>
      <c r="P166" s="23"/>
      <c r="Q166" s="23"/>
      <c r="R166" s="23"/>
      <c r="S166" s="23"/>
      <c r="T166" s="23"/>
      <c r="U166" s="128"/>
      <c r="V166" s="125"/>
      <c r="W166" s="18"/>
      <c r="X166" s="14"/>
      <c r="Y166" s="14"/>
      <c r="Z166" s="13"/>
      <c r="AA166" s="13"/>
      <c r="AB166" s="13"/>
      <c r="AC166" s="13"/>
      <c r="AD166" s="13"/>
      <c r="AE166" s="13"/>
      <c r="AF166" s="13"/>
      <c r="AG166" s="13"/>
      <c r="AH166" s="13"/>
      <c r="AI166" s="13"/>
      <c r="AJ166" s="13"/>
      <c r="AK166" s="13"/>
      <c r="AL166" s="13"/>
      <c r="AM166" s="13"/>
      <c r="AN166" s="13"/>
      <c r="AO166" s="13"/>
      <c r="AP166" s="13"/>
      <c r="AQ166" s="13"/>
      <c r="AR166" s="13"/>
      <c r="AS166" s="13"/>
      <c r="AT166" s="13"/>
      <c r="AU166" s="13"/>
      <c r="AV166" s="13"/>
      <c r="AW166" s="13"/>
      <c r="AX166" s="13"/>
      <c r="AY166" s="13"/>
      <c r="AZ166" s="13"/>
      <c r="BA166" s="13"/>
      <c r="BB166" s="13"/>
      <c r="BC166" s="13"/>
      <c r="BD166" s="13"/>
      <c r="BE166" s="13"/>
      <c r="BF166" s="13"/>
      <c r="BG166" s="13"/>
      <c r="BH166" s="13"/>
      <c r="BI166" s="13"/>
      <c r="BJ166" s="13"/>
      <c r="BK166" s="13"/>
      <c r="BL166" s="13"/>
      <c r="BM166" s="13"/>
      <c r="BN166" s="13"/>
      <c r="BO166" s="13"/>
      <c r="BP166" s="13"/>
      <c r="BQ166" s="13"/>
      <c r="BR166" s="13"/>
      <c r="BS166" s="13"/>
      <c r="BT166" s="13"/>
      <c r="BU166" s="13"/>
      <c r="BV166" s="13"/>
      <c r="BW166" s="13"/>
      <c r="BX166" s="13"/>
      <c r="BY166" s="13"/>
      <c r="BZ166" s="13"/>
      <c r="CA166" s="13"/>
      <c r="CB166" s="13"/>
      <c r="CC166" s="13"/>
      <c r="CD166" s="13"/>
      <c r="CE166" s="13"/>
      <c r="CF166" s="13"/>
      <c r="CG166" s="13"/>
      <c r="CH166" s="13"/>
      <c r="CI166" s="13"/>
      <c r="CJ166" s="13"/>
      <c r="CK166" s="13"/>
      <c r="CL166" s="13"/>
      <c r="CM166" s="13"/>
      <c r="CN166" s="13"/>
      <c r="CO166" s="13"/>
      <c r="CP166" s="13"/>
      <c r="CQ166" s="13"/>
      <c r="CR166" s="13"/>
      <c r="CS166" s="13"/>
      <c r="CT166" s="13"/>
      <c r="CU166" s="13"/>
      <c r="CV166" s="13"/>
      <c r="CW166" s="13"/>
      <c r="CX166" s="13"/>
      <c r="CY166" s="13"/>
      <c r="CZ166" s="13"/>
      <c r="DA166" s="13"/>
      <c r="DB166" s="13"/>
      <c r="DC166" s="13"/>
      <c r="DD166" s="13"/>
      <c r="DE166" s="13"/>
      <c r="DF166" s="13"/>
      <c r="DG166" s="13"/>
      <c r="DH166" s="13"/>
      <c r="DI166" s="13"/>
      <c r="DJ166" s="13"/>
      <c r="DK166" s="13"/>
      <c r="DL166" s="13"/>
      <c r="DM166" s="13"/>
      <c r="DN166" s="13"/>
      <c r="DO166" s="13"/>
      <c r="DP166" s="13"/>
      <c r="DQ166" s="13"/>
      <c r="DR166" s="13"/>
      <c r="DS166" s="13"/>
      <c r="DT166" s="13"/>
      <c r="DU166" s="13"/>
      <c r="DV166" s="13"/>
      <c r="DW166" s="13"/>
      <c r="DX166" s="13"/>
      <c r="DY166" s="13"/>
      <c r="DZ166" s="13"/>
      <c r="EA166" s="13"/>
      <c r="EB166" s="13"/>
      <c r="EC166" s="13"/>
      <c r="ED166" s="13"/>
      <c r="EE166" s="13"/>
      <c r="EF166" s="13"/>
      <c r="EG166" s="13"/>
      <c r="EH166" s="13"/>
      <c r="EI166" s="13"/>
      <c r="EJ166" s="13"/>
      <c r="EK166" s="13"/>
      <c r="EL166" s="13"/>
      <c r="EM166" s="13"/>
      <c r="EN166" s="13"/>
      <c r="EO166" s="13"/>
      <c r="EP166" s="13"/>
      <c r="EQ166" s="13"/>
      <c r="ER166" s="13"/>
      <c r="ES166" s="13"/>
      <c r="ET166" s="13"/>
      <c r="EU166" s="13"/>
      <c r="EV166" s="13"/>
      <c r="EW166" s="13"/>
    </row>
    <row r="167" spans="1:153" s="10" customFormat="1" ht="17.25" customHeight="1" outlineLevel="1" x14ac:dyDescent="0.2">
      <c r="B167" s="608">
        <f>$B$20</f>
        <v>0</v>
      </c>
      <c r="C167" s="608"/>
      <c r="D167" s="609" t="str">
        <f>IF(AM181&lt;&gt;0,"Es wurde eine abweichende Entgeltgruppe angegeben. Bitte hierfür eine Begründung im Prüfvermerk erfassen!","")</f>
        <v/>
      </c>
      <c r="E167" s="609"/>
      <c r="F167" s="609"/>
      <c r="G167" s="609"/>
      <c r="H167" s="609"/>
      <c r="I167" s="609"/>
      <c r="J167" s="609"/>
      <c r="K167" s="609"/>
      <c r="L167" s="609"/>
      <c r="M167" s="609"/>
      <c r="N167" s="14"/>
      <c r="O167" s="126"/>
      <c r="P167" s="126"/>
      <c r="Q167" s="126"/>
      <c r="R167" s="126"/>
      <c r="S167" s="5"/>
      <c r="T167" s="125"/>
      <c r="U167" s="14"/>
      <c r="V167" s="14"/>
      <c r="W167" s="14"/>
      <c r="X167" s="14"/>
      <c r="Y167" s="14"/>
      <c r="Z167" s="14"/>
      <c r="AA167" s="14"/>
      <c r="AB167" s="14"/>
      <c r="AC167" s="14"/>
      <c r="AD167" s="14"/>
      <c r="AE167" s="14"/>
      <c r="AF167" s="14"/>
      <c r="AG167" s="14"/>
      <c r="AH167" s="14"/>
      <c r="AI167" s="14"/>
      <c r="AJ167" s="14"/>
      <c r="AK167" s="14"/>
      <c r="AL167" s="14"/>
      <c r="AM167" s="14"/>
      <c r="AN167" s="14"/>
      <c r="AO167" s="14"/>
      <c r="AP167" s="14"/>
      <c r="AQ167" s="14"/>
      <c r="AR167" s="14"/>
      <c r="AS167" s="14"/>
      <c r="AT167" s="14"/>
      <c r="AU167" s="14"/>
      <c r="AV167" s="14"/>
      <c r="AW167" s="14"/>
      <c r="AX167" s="14"/>
      <c r="AY167" s="14"/>
      <c r="AZ167" s="14"/>
      <c r="BA167" s="14"/>
      <c r="BB167" s="14"/>
      <c r="BC167" s="14"/>
      <c r="BD167" s="14"/>
      <c r="BE167" s="14"/>
      <c r="BF167" s="14"/>
      <c r="BG167" s="14"/>
      <c r="BH167" s="14"/>
      <c r="BI167" s="14"/>
      <c r="BJ167" s="14"/>
      <c r="BK167" s="14"/>
      <c r="BL167" s="14"/>
      <c r="BM167" s="14"/>
      <c r="BN167" s="14"/>
      <c r="BO167" s="14"/>
      <c r="BP167" s="14"/>
      <c r="BQ167" s="14"/>
      <c r="BR167" s="14"/>
      <c r="BS167" s="14"/>
      <c r="BT167" s="14"/>
      <c r="BU167" s="14"/>
      <c r="BV167" s="14"/>
      <c r="BW167" s="14"/>
      <c r="BX167" s="14"/>
      <c r="BY167" s="14"/>
      <c r="BZ167" s="14"/>
      <c r="CA167" s="14"/>
      <c r="CB167" s="14"/>
      <c r="CC167" s="14"/>
      <c r="CD167" s="14"/>
      <c r="CE167" s="14"/>
      <c r="CF167" s="14"/>
      <c r="CG167" s="14"/>
      <c r="CH167" s="14"/>
      <c r="CI167" s="14"/>
      <c r="CJ167" s="14"/>
      <c r="CK167" s="14"/>
      <c r="CL167" s="14"/>
      <c r="CM167" s="14"/>
      <c r="CN167" s="14"/>
      <c r="CO167" s="14"/>
      <c r="CP167" s="14"/>
      <c r="CQ167" s="14"/>
      <c r="CR167" s="14"/>
      <c r="CS167" s="14"/>
      <c r="CT167" s="14"/>
      <c r="CU167" s="14"/>
      <c r="CV167" s="14"/>
      <c r="CW167" s="14"/>
      <c r="CX167" s="14"/>
      <c r="CY167" s="14"/>
      <c r="CZ167" s="14"/>
      <c r="DA167" s="14"/>
      <c r="DB167" s="14"/>
      <c r="DC167" s="14"/>
      <c r="DD167" s="14"/>
      <c r="DE167" s="14"/>
      <c r="DF167" s="14"/>
      <c r="DG167" s="14"/>
      <c r="DH167" s="14"/>
      <c r="DI167" s="14"/>
      <c r="DJ167" s="14"/>
      <c r="DK167" s="14"/>
      <c r="DL167" s="14"/>
      <c r="DM167" s="14"/>
      <c r="DN167" s="14"/>
      <c r="DO167" s="14"/>
      <c r="DP167" s="14"/>
      <c r="DQ167" s="14"/>
      <c r="DR167" s="14"/>
      <c r="DS167" s="14"/>
      <c r="DT167" s="14"/>
      <c r="DU167" s="14"/>
      <c r="DV167" s="14"/>
      <c r="DW167" s="14"/>
      <c r="DX167" s="14"/>
      <c r="DY167" s="14"/>
      <c r="DZ167" s="14"/>
      <c r="EA167" s="14"/>
      <c r="EB167" s="14"/>
      <c r="EC167" s="14"/>
      <c r="ED167" s="14"/>
      <c r="EE167" s="14"/>
      <c r="EF167" s="14"/>
      <c r="EG167" s="14"/>
      <c r="EH167" s="14"/>
      <c r="EI167" s="14"/>
      <c r="EJ167" s="14"/>
      <c r="EK167" s="14"/>
      <c r="EL167" s="14"/>
      <c r="EM167" s="14"/>
      <c r="EN167" s="14"/>
      <c r="EO167" s="14"/>
      <c r="EP167" s="14"/>
      <c r="EQ167" s="14"/>
      <c r="ER167" s="14"/>
      <c r="ES167" s="14"/>
      <c r="ET167" s="14"/>
      <c r="EU167" s="14"/>
      <c r="EV167" s="14"/>
      <c r="EW167" s="14"/>
    </row>
    <row r="168" spans="1:153" s="6" customFormat="1" ht="7.5" customHeight="1" outlineLevel="1" thickBot="1" x14ac:dyDescent="0.25">
      <c r="B168" s="127"/>
      <c r="E168" s="8"/>
      <c r="F168" s="12"/>
      <c r="G168" s="8"/>
      <c r="I168" s="8"/>
      <c r="K168" s="13"/>
      <c r="L168" s="13"/>
      <c r="M168" s="13"/>
      <c r="N168" s="13"/>
      <c r="O168" s="126"/>
      <c r="P168" s="126"/>
      <c r="Q168" s="126"/>
      <c r="R168" s="126"/>
      <c r="S168" s="5"/>
      <c r="T168" s="125"/>
      <c r="U168" s="13"/>
      <c r="V168" s="13"/>
      <c r="W168" s="14"/>
      <c r="X168" s="14"/>
      <c r="Y168" s="14"/>
      <c r="Z168" s="13"/>
      <c r="AA168" s="13"/>
      <c r="AB168" s="13"/>
      <c r="AC168" s="13"/>
      <c r="AD168" s="13"/>
      <c r="AE168" s="13"/>
      <c r="AF168" s="13"/>
      <c r="AG168" s="13"/>
      <c r="AH168" s="13"/>
      <c r="AI168" s="13"/>
      <c r="AJ168" s="13"/>
      <c r="AK168" s="13"/>
      <c r="AL168" s="13"/>
      <c r="AM168" s="13"/>
      <c r="AN168" s="13"/>
      <c r="AO168" s="13"/>
      <c r="AP168" s="13"/>
      <c r="AQ168" s="13"/>
      <c r="AR168" s="13"/>
      <c r="AS168" s="13"/>
      <c r="AT168" s="13"/>
      <c r="AU168" s="13"/>
      <c r="AV168" s="13"/>
      <c r="AW168" s="13"/>
      <c r="AX168" s="13"/>
      <c r="AY168" s="13"/>
      <c r="AZ168" s="13"/>
      <c r="BA168" s="13"/>
      <c r="BB168" s="13"/>
      <c r="BC168" s="13"/>
      <c r="BD168" s="13"/>
      <c r="BE168" s="13"/>
      <c r="BF168" s="13"/>
      <c r="BG168" s="13"/>
      <c r="BH168" s="13"/>
      <c r="BI168" s="13"/>
      <c r="BJ168" s="13"/>
      <c r="BK168" s="13"/>
      <c r="BL168" s="13"/>
      <c r="BM168" s="13"/>
      <c r="BN168" s="13"/>
      <c r="BO168" s="13"/>
      <c r="BP168" s="13"/>
      <c r="BQ168" s="13"/>
      <c r="BR168" s="13"/>
      <c r="BS168" s="13"/>
      <c r="BT168" s="13"/>
      <c r="BU168" s="13"/>
      <c r="BV168" s="13"/>
      <c r="BW168" s="13"/>
      <c r="BX168" s="13"/>
      <c r="BY168" s="13"/>
      <c r="BZ168" s="13"/>
      <c r="CA168" s="13"/>
      <c r="CB168" s="13"/>
      <c r="CC168" s="13"/>
      <c r="CD168" s="13"/>
      <c r="CE168" s="13"/>
      <c r="CF168" s="13"/>
      <c r="CG168" s="13"/>
      <c r="CH168" s="13"/>
      <c r="CI168" s="13"/>
      <c r="CJ168" s="13"/>
      <c r="CK168" s="13"/>
      <c r="CL168" s="13"/>
      <c r="CM168" s="13"/>
      <c r="CN168" s="13"/>
      <c r="CO168" s="13"/>
      <c r="CP168" s="13"/>
      <c r="CQ168" s="13"/>
      <c r="CR168" s="13"/>
      <c r="CS168" s="13"/>
      <c r="CT168" s="13"/>
      <c r="CU168" s="13"/>
      <c r="CV168" s="13"/>
      <c r="CW168" s="13"/>
      <c r="CX168" s="13"/>
      <c r="CY168" s="13"/>
      <c r="CZ168" s="13"/>
      <c r="DA168" s="13"/>
      <c r="DB168" s="13"/>
      <c r="DC168" s="13"/>
      <c r="DD168" s="13"/>
      <c r="DE168" s="13"/>
      <c r="DF168" s="13"/>
      <c r="DG168" s="13"/>
      <c r="DH168" s="13"/>
      <c r="DI168" s="13"/>
      <c r="DJ168" s="13"/>
      <c r="DK168" s="13"/>
      <c r="DL168" s="13"/>
      <c r="DM168" s="13"/>
      <c r="DN168" s="13"/>
      <c r="DO168" s="13"/>
      <c r="DP168" s="13"/>
      <c r="DQ168" s="13"/>
      <c r="DR168" s="13"/>
      <c r="DS168" s="13"/>
      <c r="DT168" s="13"/>
      <c r="DU168" s="13"/>
      <c r="DV168" s="13"/>
      <c r="DW168" s="13"/>
      <c r="DX168" s="13"/>
      <c r="DY168" s="13"/>
      <c r="DZ168" s="13"/>
      <c r="EA168" s="13"/>
      <c r="EB168" s="13"/>
      <c r="EC168" s="13"/>
      <c r="ED168" s="13"/>
      <c r="EE168" s="13"/>
      <c r="EF168" s="13"/>
      <c r="EG168" s="13"/>
      <c r="EH168" s="13"/>
      <c r="EI168" s="13"/>
      <c r="EJ168" s="13"/>
      <c r="EK168" s="13"/>
      <c r="EL168" s="13"/>
      <c r="EM168" s="13"/>
      <c r="EN168" s="13"/>
      <c r="EO168" s="13"/>
      <c r="EP168" s="13"/>
      <c r="EQ168" s="13"/>
      <c r="ER168" s="13"/>
      <c r="ES168" s="13"/>
      <c r="ET168" s="13"/>
      <c r="EU168" s="13"/>
      <c r="EV168" s="13"/>
      <c r="EW168" s="13"/>
    </row>
    <row r="169" spans="1:153" s="10" customFormat="1" ht="65.099999999999994" customHeight="1" outlineLevel="1" thickBot="1" x14ac:dyDescent="0.25">
      <c r="B169" s="124" t="s">
        <v>14</v>
      </c>
      <c r="C169" s="123" t="s">
        <v>15</v>
      </c>
      <c r="D169" s="122" t="s">
        <v>150</v>
      </c>
      <c r="E169" s="121" t="s">
        <v>149</v>
      </c>
      <c r="F169" s="121" t="s">
        <v>148</v>
      </c>
      <c r="G169" s="120" t="s">
        <v>147</v>
      </c>
      <c r="H169" s="119" t="s">
        <v>16</v>
      </c>
      <c r="I169" s="118" t="s">
        <v>17</v>
      </c>
      <c r="J169" s="117" t="s">
        <v>146</v>
      </c>
      <c r="K169" s="104"/>
      <c r="L169" s="116" t="s">
        <v>145</v>
      </c>
      <c r="M169" s="115" t="s">
        <v>144</v>
      </c>
      <c r="N169" s="115" t="s">
        <v>143</v>
      </c>
      <c r="O169" s="114" t="s">
        <v>142</v>
      </c>
      <c r="P169" s="114" t="s">
        <v>141</v>
      </c>
      <c r="Q169" s="113" t="s">
        <v>140</v>
      </c>
      <c r="R169" s="112" t="s">
        <v>139</v>
      </c>
      <c r="S169" s="111" t="s">
        <v>138</v>
      </c>
      <c r="T169" s="104"/>
      <c r="U169" s="102"/>
      <c r="V169" s="102"/>
      <c r="W169" s="102"/>
      <c r="X169" s="110" t="s">
        <v>14</v>
      </c>
      <c r="Y169" s="109" t="s">
        <v>15</v>
      </c>
      <c r="Z169" s="623" t="s">
        <v>137</v>
      </c>
      <c r="AA169" s="624"/>
      <c r="AB169" s="624"/>
      <c r="AC169" s="624"/>
      <c r="AD169" s="624"/>
      <c r="AE169" s="625"/>
      <c r="AF169" s="108" t="s">
        <v>136</v>
      </c>
      <c r="AG169" s="623" t="s">
        <v>135</v>
      </c>
      <c r="AH169" s="624"/>
      <c r="AI169" s="624"/>
      <c r="AJ169" s="624"/>
      <c r="AK169" s="624"/>
      <c r="AL169" s="625"/>
      <c r="AM169" s="107" t="s">
        <v>134</v>
      </c>
      <c r="AN169" s="106" t="s">
        <v>133</v>
      </c>
      <c r="AO169" s="14"/>
      <c r="AP169" s="14"/>
      <c r="AQ169" s="14"/>
      <c r="AR169" s="14"/>
      <c r="AS169" s="105"/>
      <c r="AT169" s="14"/>
      <c r="AU169" s="14"/>
      <c r="AV169" s="14"/>
      <c r="AW169" s="14"/>
      <c r="AX169" s="14"/>
      <c r="AY169" s="14"/>
      <c r="AZ169" s="105"/>
      <c r="BA169" s="14"/>
      <c r="BB169" s="14"/>
      <c r="BC169" s="14"/>
      <c r="BD169" s="14"/>
      <c r="BE169" s="14"/>
      <c r="BF169" s="14"/>
      <c r="BG169" s="14"/>
      <c r="BH169" s="105"/>
      <c r="BI169" s="14"/>
      <c r="BJ169" s="14"/>
      <c r="BK169" s="14"/>
      <c r="BL169" s="14"/>
      <c r="BM169" s="14"/>
      <c r="BN169" s="14"/>
      <c r="BO169" s="14"/>
      <c r="BP169" s="102"/>
      <c r="BQ169" s="104"/>
      <c r="BR169" s="104"/>
      <c r="BS169" s="102"/>
      <c r="BT169" s="102"/>
      <c r="BU169" s="102"/>
      <c r="BV169" s="102"/>
      <c r="BW169" s="104"/>
      <c r="BX169" s="104"/>
      <c r="BY169" s="102"/>
      <c r="BZ169" s="102"/>
      <c r="CA169" s="102"/>
      <c r="CB169" s="102"/>
      <c r="CC169" s="103"/>
      <c r="CD169" s="102"/>
      <c r="CE169" s="102"/>
      <c r="CF169" s="102"/>
      <c r="CG169" s="14"/>
      <c r="CH169" s="14"/>
      <c r="CI169" s="14"/>
      <c r="CJ169" s="14"/>
      <c r="CK169" s="14"/>
      <c r="CL169" s="14"/>
      <c r="CM169" s="14"/>
      <c r="CN169" s="14"/>
      <c r="CO169" s="14"/>
      <c r="CP169" s="14"/>
      <c r="CQ169" s="14"/>
      <c r="CR169" s="14"/>
      <c r="CS169" s="14"/>
      <c r="CT169" s="14"/>
      <c r="CU169" s="14"/>
      <c r="CV169" s="14"/>
      <c r="CW169" s="14"/>
      <c r="CX169" s="14"/>
      <c r="CY169" s="14"/>
      <c r="CZ169" s="14"/>
      <c r="DA169" s="14"/>
      <c r="DB169" s="14"/>
      <c r="DC169" s="14"/>
      <c r="DD169" s="14"/>
      <c r="DE169" s="14"/>
      <c r="DF169" s="14"/>
      <c r="DG169" s="14"/>
      <c r="DH169" s="14"/>
      <c r="DI169" s="14"/>
      <c r="DJ169" s="14"/>
      <c r="DK169" s="14"/>
      <c r="DL169" s="14"/>
      <c r="DM169" s="14"/>
      <c r="DN169" s="14"/>
      <c r="DO169" s="14"/>
      <c r="DP169" s="14"/>
      <c r="DQ169" s="14"/>
      <c r="DR169" s="14"/>
      <c r="DS169" s="14"/>
      <c r="DT169" s="14"/>
      <c r="DU169" s="14"/>
      <c r="DV169" s="14"/>
      <c r="DW169" s="14"/>
      <c r="DX169" s="14"/>
      <c r="DY169" s="14"/>
      <c r="DZ169" s="14"/>
      <c r="EA169" s="14"/>
      <c r="EB169" s="14"/>
      <c r="EC169" s="14"/>
      <c r="ED169" s="14"/>
      <c r="EE169" s="14"/>
      <c r="EF169" s="14"/>
      <c r="EG169" s="14"/>
      <c r="EH169" s="14"/>
      <c r="EI169" s="14"/>
      <c r="EJ169" s="14"/>
      <c r="EK169" s="14"/>
      <c r="EL169" s="14"/>
      <c r="EM169" s="14"/>
      <c r="EN169" s="14"/>
      <c r="EO169" s="14"/>
      <c r="EP169" s="14"/>
      <c r="EQ169" s="14"/>
      <c r="ER169" s="14"/>
      <c r="ES169" s="14"/>
      <c r="ET169" s="14"/>
      <c r="EU169" s="14"/>
      <c r="EV169" s="14"/>
      <c r="EW169" s="14"/>
    </row>
    <row r="170" spans="1:153" s="10" customFormat="1" ht="12.95" customHeight="1" outlineLevel="1" x14ac:dyDescent="0.2">
      <c r="A170" s="101"/>
      <c r="B170" s="100"/>
      <c r="C170" s="99"/>
      <c r="D170" s="98"/>
      <c r="E170" s="96"/>
      <c r="F170" s="97"/>
      <c r="G170" s="96">
        <f t="shared" ref="G170:G180" si="235">ROUND(E170*F170,2)</f>
        <v>0</v>
      </c>
      <c r="H170" s="95"/>
      <c r="I170" s="94"/>
      <c r="J170" s="93" t="str">
        <f t="shared" ref="J170:J180" si="236">IF(OR(G170="",G170=0),"",
IF(F170&gt;100%,"Fehler",
ROUND(1664/39.8*IF(E170&lt;39.8,E170*F170,G170)/365*
IF(OR(AND(DATEDIF(H170,I170,"M")=11,AF170=366),AND(W170=1,AF170=366)),365,AF170),2)))</f>
        <v/>
      </c>
      <c r="K170" s="53" t="str">
        <f t="shared" ref="K170:K180" si="237">IF(AND(H170="",I170=""),"",IF(OR(H170&lt;$E$20,H170&gt;$F$20,I170&lt;H170,I170&lt;$E$20,I170&gt;$F$20),"!!!",""))</f>
        <v/>
      </c>
      <c r="L170" s="92"/>
      <c r="M170" s="91"/>
      <c r="N170" s="91">
        <f t="shared" ref="N170:N180" si="238">L170*12+M170</f>
        <v>0</v>
      </c>
      <c r="O170" s="90" t="str">
        <f>IF(OR(D170="",D170="Honorar"),"",IF(VLOOKUP(D170,Durchschnittssätze!$A$5:$Q$48,5,FALSE)&lt;0,"entfällt für",IF(N170=0,"",ROUND((VLOOKUP(D170,Durchschnittssätze!$A$5:$Q$48,5,FALSE)/39.8*E170),2))))</f>
        <v/>
      </c>
      <c r="P170" s="90" t="str">
        <f>IF(OR(D170="",D170="Honorar"),"",IF(VLOOKUP(D170,Durchschnittssätze!$A$5:$Q$48,9,FALSE)&lt;0,"Beamte",IF(N170=0,"",ROUND((VLOOKUP(D170,Durchschnittssätze!$A$5:$Q$48,9,FALSE)/39.8*E170),2))))</f>
        <v/>
      </c>
      <c r="Q170" s="89" t="str">
        <f>IF(D170="Honorar",N170,IF(P170="Beamte",VLOOKUP(D170,Durchschnittssätze!$A$5:$Q$48,17,FALSE),IF(N170&lt;O170,"keine",ROUND(IF(AND(N170&gt;=O170,N170&lt;P170),VLOOKUP(D170,Durchschnittssätze!$A$5:$Q$48,13,FALSE),VLOOKUP(D170,Durchschnittssätze!$A$5:$Q$48,17,FALSE)),2))))</f>
        <v>keine</v>
      </c>
      <c r="R170" s="88" t="str">
        <f t="shared" ref="R170:R180" si="239">IF(D170="Honorar","",IF(P170="Beamte",D170,IF(N170&lt;O170,"Förderung",IF(AND(N170&gt;O170,N170&lt;P170),"Std.Satz 1","Std.Satz 2"))))</f>
        <v>Förderung</v>
      </c>
      <c r="S170" s="87">
        <f t="shared" ref="S170:S180" si="240">IF(OR(P170="Beamte",D170="Honorar"),ROUND(Q170*J170,2),IF(OR(N170&lt;O170,N170=0,G170=0),0,ROUND(Q170*J170,2)))</f>
        <v>0</v>
      </c>
      <c r="T170" s="17"/>
      <c r="U170" s="21"/>
      <c r="V170" s="18"/>
      <c r="W170" s="46">
        <f t="shared" ref="W170:W180" si="241">YEAR(I170)-YEAR(H170)+1</f>
        <v>1</v>
      </c>
      <c r="X170" s="45">
        <f t="shared" ref="X170:X180" si="242">B170</f>
        <v>0</v>
      </c>
      <c r="Y170" s="44">
        <f t="shared" ref="Y170:Y180" si="243">C170</f>
        <v>0</v>
      </c>
      <c r="Z170" s="43">
        <f t="shared" ref="Z170:Z180" si="244">IF(YEAR(H170)=$Z$9,$Z$9,"")</f>
        <v>1900</v>
      </c>
      <c r="AA170" s="42" t="str">
        <f t="shared" ref="AA170:AA180" si="245">IF(AND(Z170&lt;&gt;"",$W170&gt;1),Z170+1,IF(YEAR(H170)=$AA$9,$AA$9,""))</f>
        <v/>
      </c>
      <c r="AB170" s="41" t="str">
        <f t="shared" ref="AB170:AB180" si="246">IF(AND(OR(AA170&lt;&gt;"",YEAR(H170)=$AB$9),COUNT(Z170:AA170)&lt;W170),$AB$9,"")</f>
        <v/>
      </c>
      <c r="AC170" s="40" t="str">
        <f t="shared" ref="AC170:AC180" si="247">IF(AND(OR(AB170&lt;&gt;"",YEAR(H170)=$AC$9),COUNT(Z170:AB170)&lt;W170),$AC$9,"")</f>
        <v/>
      </c>
      <c r="AD170" s="39" t="str">
        <f t="shared" ref="AD170:AD180" si="248">IF(AND(OR(AC170&lt;&gt;"",YEAR(H170)=$AD$9),COUNT(Z170:AC170)&lt;W170),$AD$9,"")</f>
        <v/>
      </c>
      <c r="AE170" s="38" t="str">
        <f t="shared" ref="AE170:AE180" si="249">IF(AND(OR(AC170&lt;&gt;"",YEAR(H170)=$AD$9),COUNT(Z170:AD170)&lt;W170),$AE$9,"")</f>
        <v/>
      </c>
      <c r="AF170" s="37">
        <f t="shared" ref="AF170:AF180" si="250">SUM(AG170:AL170)</f>
        <v>1</v>
      </c>
      <c r="AG170" s="86">
        <f t="shared" ref="AG170:AG180" si="251">IF(Z170="","",MIN(365,
IF(YEAR(H170)=YEAR(I170),DATEDIF(H170,I170,"D")+1,
DATEDIF(H170,VLOOKUP(YEAR(H170),$AM$11:$AN$20,2,FALSE),"D")+1)))</f>
        <v>1</v>
      </c>
      <c r="AH170" s="85" t="str">
        <f t="shared" ref="AH170:AH180" si="252">IF(AA170="","",MIN(365,
IF(AND(YEAR($H170)=YEAR($I170),AA170=YEAR($H170)),DATEDIF($H170,$I170,"D")+1,
IF(AB170&lt;&gt;"",DATEDIF(MAX(VLOOKUP(AA170,$AM$11:$AP$20,3,FALSE),$H170),VLOOKUP(AA170,$AM$11:$AP$20,2,FALSE),"D")+1,
VLOOKUP(AA170,$AM$11:$AP$20,4,FALSE)-DATEDIF($I170,VLOOKUP(YEAR($I170),$AM$11:$AN$20,2,FALSE),"D")))))</f>
        <v/>
      </c>
      <c r="AI170" s="84" t="str">
        <f t="shared" ref="AI170:AI180" si="253">IF(AB170="","",MIN(365,
IF(AND(YEAR($H170)=YEAR($I170),AB170=YEAR($H170)),DATEDIF($H170,$I170,"D")+1,
IF(AC170&lt;&gt;"",DATEDIF(MAX(VLOOKUP(AB170,$AM$11:$AP$20,3,FALSE),$H170),VLOOKUP(AB170,$AM$11:$AP$20,2,FALSE),"D")+1,
VLOOKUP(AB170,$AM$11:$AP$20,4,FALSE)-DATEDIF($I170,VLOOKUP(YEAR($I170),$AM$11:$AN$20,2,FALSE),"D")))))</f>
        <v/>
      </c>
      <c r="AJ170" s="83" t="str">
        <f t="shared" ref="AJ170:AJ180" si="254">IF(AC170="","",MIN(365,
IF(AND(YEAR($H170)=YEAR($I170),AC170=YEAR($H170)),DATEDIF($H170,$I170,"D")+1,
IF(AD170&lt;&gt;"",DATEDIF(MAX(VLOOKUP(AC170,$AM$11:$AP$20,3,FALSE),$H170),VLOOKUP(AC170,$AM$11:$AP$20,2,FALSE),"D")+1,
VLOOKUP(AC170,$AM$11:$AP$20,4,FALSE)-DATEDIF($I170,VLOOKUP(YEAR($I170),$AM$11:$AN$20,2,FALSE),"D")))))</f>
        <v/>
      </c>
      <c r="AK170" s="82" t="str">
        <f t="shared" ref="AK170:AK180" si="255">IF(AD170="","",MIN(365,
IF(AND(YEAR($H170)=YEAR($I170),AD170=YEAR($H170)),DATEDIF($H170,$I170,"D")+1,
IF(AE170&lt;&gt;"",DATEDIF(MAX(VLOOKUP(AD170,$AM$11:$AP$20,3,FALSE),$H170),VLOOKUP(AD170,$AM$11:$AP$20,2,FALSE),"D")+1,
VLOOKUP(AD170,$AM$11:$AP$20,4,FALSE)-DATEDIF($I170,VLOOKUP(YEAR($I170),$AM$11:$AN$20,2,FALSE),"D")))))</f>
        <v/>
      </c>
      <c r="AL170" s="81" t="str">
        <f t="shared" ref="AL170:AL180" si="256">IF(AE170="","",MIN(365,
IF(AND(YEAR($H170)=YEAR($I170),AE170=YEAR($H170)),DATEDIF($H170,$I170,"D")+1,
VLOOKUP(AE170,$AM$11:$AP$20,4,FALSE)-DATEDIF($I170,VLOOKUP(YEAR($I170),$AM$11:$AN$20,2,FALSE),"D"))))</f>
        <v/>
      </c>
      <c r="AM170" s="30">
        <f t="shared" ref="AM170:AM180" si="257">IF(AND(D170&lt;&gt;$D$20,D170&lt;&gt;"",D170&lt;&gt;"Honorar"),1,0)</f>
        <v>0</v>
      </c>
      <c r="AN170" s="29" t="str">
        <f t="shared" ref="AN170:AN180" si="258">IF(D170="Honorar",S170,"")</f>
        <v/>
      </c>
      <c r="AO170" s="2"/>
      <c r="AP170" s="63"/>
      <c r="AQ170" s="63"/>
      <c r="AR170" s="62"/>
      <c r="AS170" s="14"/>
      <c r="AT170" s="18"/>
      <c r="AU170" s="18"/>
      <c r="AV170" s="18"/>
      <c r="AW170" s="18"/>
      <c r="AX170" s="18"/>
      <c r="AY170" s="18"/>
      <c r="AZ170" s="14"/>
      <c r="BA170" s="18"/>
      <c r="BB170" s="18"/>
      <c r="BC170" s="18"/>
      <c r="BD170" s="18"/>
      <c r="BE170" s="18"/>
      <c r="BF170" s="18"/>
      <c r="BG170" s="14"/>
      <c r="BH170" s="14"/>
      <c r="BI170" s="18"/>
      <c r="BJ170" s="18"/>
      <c r="BK170" s="18"/>
      <c r="BL170" s="18"/>
      <c r="BM170" s="18"/>
      <c r="BN170" s="18"/>
      <c r="BO170" s="14"/>
      <c r="BP170" s="15"/>
      <c r="BQ170" s="17"/>
      <c r="BR170" s="17"/>
      <c r="BS170" s="17"/>
      <c r="BT170" s="17"/>
      <c r="BU170" s="17"/>
      <c r="BV170" s="17"/>
      <c r="BW170" s="17"/>
      <c r="BX170" s="17"/>
      <c r="BY170" s="17"/>
      <c r="BZ170" s="17"/>
      <c r="CA170" s="17"/>
      <c r="CB170" s="17"/>
      <c r="CC170" s="17"/>
      <c r="CD170" s="17"/>
      <c r="CE170" s="17"/>
      <c r="CF170" s="17"/>
      <c r="CG170" s="17"/>
      <c r="CH170" s="16"/>
      <c r="CI170" s="14"/>
      <c r="CJ170" s="15"/>
      <c r="CK170" s="14"/>
      <c r="CL170" s="14"/>
      <c r="CM170" s="14"/>
      <c r="CN170" s="14"/>
      <c r="CO170" s="14"/>
      <c r="CP170" s="14"/>
      <c r="CQ170" s="14"/>
      <c r="CR170" s="14"/>
      <c r="CS170" s="14"/>
      <c r="CT170" s="14"/>
      <c r="CU170" s="14"/>
      <c r="CV170" s="14"/>
      <c r="CW170" s="14"/>
      <c r="CX170" s="14"/>
      <c r="CY170" s="14"/>
      <c r="CZ170" s="14"/>
      <c r="DA170" s="14"/>
      <c r="DB170" s="14"/>
      <c r="DC170" s="14"/>
      <c r="DD170" s="14"/>
      <c r="DE170" s="14"/>
      <c r="DF170" s="14"/>
      <c r="DG170" s="14"/>
      <c r="DH170" s="14"/>
      <c r="DI170" s="14"/>
      <c r="DJ170" s="14"/>
      <c r="DK170" s="14"/>
      <c r="DL170" s="14"/>
      <c r="DM170" s="14"/>
      <c r="DN170" s="14"/>
      <c r="DO170" s="14"/>
      <c r="DP170" s="14"/>
      <c r="DQ170" s="14"/>
      <c r="DR170" s="14"/>
      <c r="DS170" s="14"/>
      <c r="DT170" s="14"/>
      <c r="DU170" s="14"/>
      <c r="DV170" s="14"/>
      <c r="DW170" s="14"/>
      <c r="DX170" s="14"/>
      <c r="DY170" s="14"/>
      <c r="DZ170" s="14"/>
      <c r="EA170" s="14"/>
      <c r="EB170" s="14"/>
      <c r="EC170" s="14"/>
      <c r="ED170" s="14"/>
      <c r="EE170" s="14"/>
      <c r="EF170" s="14"/>
      <c r="EG170" s="14"/>
      <c r="EH170" s="14"/>
      <c r="EI170" s="14"/>
      <c r="EJ170" s="14"/>
      <c r="EK170" s="14"/>
      <c r="EL170" s="14"/>
      <c r="EM170" s="14"/>
      <c r="EN170" s="14"/>
      <c r="EO170" s="14"/>
      <c r="EP170" s="14"/>
      <c r="EQ170" s="14"/>
      <c r="ER170" s="14"/>
      <c r="ES170" s="14"/>
      <c r="ET170" s="14"/>
      <c r="EU170" s="14"/>
      <c r="EV170" s="14"/>
      <c r="EW170" s="14"/>
    </row>
    <row r="171" spans="1:153" s="6" customFormat="1" ht="12.95" customHeight="1" outlineLevel="1" x14ac:dyDescent="0.2">
      <c r="A171" s="28"/>
      <c r="B171" s="79"/>
      <c r="C171" s="80"/>
      <c r="D171" s="77"/>
      <c r="E171" s="75"/>
      <c r="F171" s="76"/>
      <c r="G171" s="75">
        <f t="shared" si="235"/>
        <v>0</v>
      </c>
      <c r="H171" s="74"/>
      <c r="I171" s="73"/>
      <c r="J171" s="72" t="str">
        <f t="shared" si="236"/>
        <v/>
      </c>
      <c r="K171" s="53" t="str">
        <f t="shared" si="237"/>
        <v/>
      </c>
      <c r="L171" s="71"/>
      <c r="M171" s="70"/>
      <c r="N171" s="70">
        <f t="shared" si="238"/>
        <v>0</v>
      </c>
      <c r="O171" s="69" t="str">
        <f>IF(OR(D171="",D171="Honorar"),"",IF(VLOOKUP(D171,Durchschnittssätze!$A$5:$Q$48,5,FALSE)&lt;0,"entfällt für",IF(N171=0,"",ROUND((VLOOKUP(D171,Durchschnittssätze!$A$5:$Q$48,5,FALSE)/39.8*E171),2))))</f>
        <v/>
      </c>
      <c r="P171" s="69" t="str">
        <f>IF(OR(D171="",D171="Honorar"),"",IF(VLOOKUP(D171,Durchschnittssätze!$A$5:$Q$48,9,FALSE)&lt;0,"Beamte",IF(N171=0,"",ROUND((VLOOKUP(D171,Durchschnittssätze!$A$5:$Q$48,9,FALSE)/39.8*E171),2))))</f>
        <v/>
      </c>
      <c r="Q171" s="68" t="str">
        <f>IF(D171="Honorar",N171,IF(P171="Beamte",VLOOKUP(D171,Durchschnittssätze!$A$5:$Q$48,17,FALSE),IF(N171&lt;O171,"keine",ROUND(IF(AND(N171&gt;=O171,N171&lt;P171),VLOOKUP(D171,Durchschnittssätze!$A$5:$Q$48,13,FALSE),VLOOKUP(D171,Durchschnittssätze!$A$5:$Q$48,17,FALSE)),2))))</f>
        <v>keine</v>
      </c>
      <c r="R171" s="67" t="str">
        <f t="shared" si="239"/>
        <v>Förderung</v>
      </c>
      <c r="S171" s="66">
        <f t="shared" si="240"/>
        <v>0</v>
      </c>
      <c r="T171" s="17"/>
      <c r="U171" s="21"/>
      <c r="V171" s="18"/>
      <c r="W171" s="46">
        <f t="shared" si="241"/>
        <v>1</v>
      </c>
      <c r="X171" s="45">
        <f t="shared" si="242"/>
        <v>0</v>
      </c>
      <c r="Y171" s="44">
        <f t="shared" si="243"/>
        <v>0</v>
      </c>
      <c r="Z171" s="43">
        <f t="shared" si="244"/>
        <v>1900</v>
      </c>
      <c r="AA171" s="42" t="str">
        <f t="shared" si="245"/>
        <v/>
      </c>
      <c r="AB171" s="41" t="str">
        <f t="shared" si="246"/>
        <v/>
      </c>
      <c r="AC171" s="40" t="str">
        <f t="shared" si="247"/>
        <v/>
      </c>
      <c r="AD171" s="39" t="str">
        <f t="shared" si="248"/>
        <v/>
      </c>
      <c r="AE171" s="38" t="str">
        <f t="shared" si="249"/>
        <v/>
      </c>
      <c r="AF171" s="37">
        <f t="shared" si="250"/>
        <v>1</v>
      </c>
      <c r="AG171" s="43">
        <f t="shared" si="251"/>
        <v>1</v>
      </c>
      <c r="AH171" s="42" t="str">
        <f t="shared" si="252"/>
        <v/>
      </c>
      <c r="AI171" s="41" t="str">
        <f t="shared" si="253"/>
        <v/>
      </c>
      <c r="AJ171" s="40" t="str">
        <f t="shared" si="254"/>
        <v/>
      </c>
      <c r="AK171" s="65" t="str">
        <f t="shared" si="255"/>
        <v/>
      </c>
      <c r="AL171" s="64" t="str">
        <f t="shared" si="256"/>
        <v/>
      </c>
      <c r="AM171" s="30">
        <f t="shared" si="257"/>
        <v>0</v>
      </c>
      <c r="AN171" s="29" t="str">
        <f t="shared" si="258"/>
        <v/>
      </c>
      <c r="AO171" s="2"/>
      <c r="AP171" s="63"/>
      <c r="AQ171" s="63"/>
      <c r="AR171" s="62"/>
      <c r="AS171" s="14"/>
      <c r="AT171" s="18"/>
      <c r="AU171" s="18"/>
      <c r="AV171" s="18"/>
      <c r="AW171" s="18"/>
      <c r="AX171" s="18"/>
      <c r="AY171" s="18"/>
      <c r="AZ171" s="14"/>
      <c r="BA171" s="18"/>
      <c r="BB171" s="18"/>
      <c r="BC171" s="18"/>
      <c r="BD171" s="18"/>
      <c r="BE171" s="18"/>
      <c r="BF171" s="18"/>
      <c r="BG171" s="14"/>
      <c r="BH171" s="14"/>
      <c r="BI171" s="18"/>
      <c r="BJ171" s="18"/>
      <c r="BK171" s="18"/>
      <c r="BL171" s="18"/>
      <c r="BM171" s="18"/>
      <c r="BN171" s="18"/>
      <c r="BO171" s="13"/>
      <c r="BP171" s="15"/>
      <c r="BQ171" s="17"/>
      <c r="BR171" s="17"/>
      <c r="BS171" s="17"/>
      <c r="BT171" s="17"/>
      <c r="BU171" s="17"/>
      <c r="BV171" s="17"/>
      <c r="BW171" s="17"/>
      <c r="BX171" s="17"/>
      <c r="BY171" s="17"/>
      <c r="BZ171" s="17"/>
      <c r="CA171" s="17"/>
      <c r="CB171" s="17"/>
      <c r="CC171" s="17"/>
      <c r="CD171" s="17"/>
      <c r="CE171" s="17"/>
      <c r="CF171" s="17"/>
      <c r="CG171" s="17"/>
      <c r="CH171" s="16"/>
      <c r="CI171" s="14"/>
      <c r="CJ171" s="15"/>
      <c r="CK171" s="14"/>
      <c r="CL171" s="14"/>
      <c r="CM171" s="13"/>
      <c r="CN171" s="13"/>
      <c r="CO171" s="13"/>
      <c r="CP171" s="13"/>
      <c r="CQ171" s="13"/>
      <c r="CR171" s="13"/>
      <c r="CS171" s="13"/>
      <c r="CT171" s="13"/>
      <c r="CU171" s="13"/>
      <c r="CV171" s="13"/>
      <c r="CW171" s="13"/>
      <c r="CX171" s="13"/>
      <c r="CY171" s="13"/>
      <c r="CZ171" s="13"/>
      <c r="DA171" s="13"/>
      <c r="DB171" s="13"/>
      <c r="DC171" s="13"/>
      <c r="DD171" s="13"/>
      <c r="DE171" s="13"/>
      <c r="DF171" s="13"/>
      <c r="DG171" s="13"/>
      <c r="DH171" s="13"/>
      <c r="DI171" s="13"/>
      <c r="DJ171" s="13"/>
      <c r="DK171" s="13"/>
      <c r="DL171" s="13"/>
      <c r="DM171" s="13"/>
      <c r="DN171" s="13"/>
      <c r="DO171" s="13"/>
      <c r="DP171" s="13"/>
      <c r="DQ171" s="13"/>
      <c r="DR171" s="13"/>
      <c r="DS171" s="13"/>
      <c r="DT171" s="13"/>
      <c r="DU171" s="13"/>
      <c r="DV171" s="13"/>
      <c r="DW171" s="13"/>
      <c r="DX171" s="13"/>
      <c r="DY171" s="13"/>
      <c r="DZ171" s="13"/>
      <c r="EA171" s="13"/>
      <c r="EB171" s="13"/>
      <c r="EC171" s="13"/>
      <c r="ED171" s="13"/>
      <c r="EE171" s="13"/>
      <c r="EF171" s="13"/>
      <c r="EG171" s="13"/>
      <c r="EH171" s="13"/>
      <c r="EI171" s="13"/>
      <c r="EJ171" s="13"/>
      <c r="EK171" s="13"/>
      <c r="EL171" s="13"/>
      <c r="EM171" s="13"/>
      <c r="EN171" s="13"/>
      <c r="EO171" s="13"/>
      <c r="EP171" s="13"/>
      <c r="EQ171" s="13"/>
      <c r="ER171" s="13"/>
      <c r="ES171" s="13"/>
      <c r="ET171" s="13"/>
      <c r="EU171" s="13"/>
      <c r="EV171" s="13"/>
      <c r="EW171" s="13"/>
    </row>
    <row r="172" spans="1:153" s="6" customFormat="1" ht="12.95" customHeight="1" outlineLevel="1" x14ac:dyDescent="0.2">
      <c r="A172" s="28"/>
      <c r="B172" s="79"/>
      <c r="C172" s="80"/>
      <c r="D172" s="77"/>
      <c r="E172" s="75"/>
      <c r="F172" s="76"/>
      <c r="G172" s="75">
        <f t="shared" si="235"/>
        <v>0</v>
      </c>
      <c r="H172" s="74"/>
      <c r="I172" s="73"/>
      <c r="J172" s="72" t="str">
        <f t="shared" si="236"/>
        <v/>
      </c>
      <c r="K172" s="53" t="str">
        <f t="shared" si="237"/>
        <v/>
      </c>
      <c r="L172" s="71"/>
      <c r="M172" s="70"/>
      <c r="N172" s="70">
        <f t="shared" si="238"/>
        <v>0</v>
      </c>
      <c r="O172" s="69" t="str">
        <f>IF(OR(D172="",D172="Honorar"),"",IF(VLOOKUP(D172,Durchschnittssätze!$A$5:$Q$48,5,FALSE)&lt;0,"entfällt für",IF(N172=0,"",ROUND((VLOOKUP(D172,Durchschnittssätze!$A$5:$Q$48,5,FALSE)/39.8*E172),2))))</f>
        <v/>
      </c>
      <c r="P172" s="69" t="str">
        <f>IF(OR(D172="",D172="Honorar"),"",IF(VLOOKUP(D172,Durchschnittssätze!$A$5:$Q$48,9,FALSE)&lt;0,"Beamte",IF(N172=0,"",ROUND((VLOOKUP(D172,Durchschnittssätze!$A$5:$Q$48,9,FALSE)/39.8*E172),2))))</f>
        <v/>
      </c>
      <c r="Q172" s="68" t="str">
        <f>IF(D172="Honorar",N172,IF(P172="Beamte",VLOOKUP(D172,Durchschnittssätze!$A$5:$Q$48,17,FALSE),IF(N172&lt;O172,"keine",ROUND(IF(AND(N172&gt;=O172,N172&lt;P172),VLOOKUP(D172,Durchschnittssätze!$A$5:$Q$48,13,FALSE),VLOOKUP(D172,Durchschnittssätze!$A$5:$Q$48,17,FALSE)),2))))</f>
        <v>keine</v>
      </c>
      <c r="R172" s="67" t="str">
        <f t="shared" si="239"/>
        <v>Förderung</v>
      </c>
      <c r="S172" s="66">
        <f t="shared" si="240"/>
        <v>0</v>
      </c>
      <c r="T172" s="17"/>
      <c r="U172" s="21"/>
      <c r="V172" s="18"/>
      <c r="W172" s="46">
        <f t="shared" si="241"/>
        <v>1</v>
      </c>
      <c r="X172" s="45">
        <f t="shared" si="242"/>
        <v>0</v>
      </c>
      <c r="Y172" s="44">
        <f t="shared" si="243"/>
        <v>0</v>
      </c>
      <c r="Z172" s="43">
        <f t="shared" si="244"/>
        <v>1900</v>
      </c>
      <c r="AA172" s="42" t="str">
        <f t="shared" si="245"/>
        <v/>
      </c>
      <c r="AB172" s="41" t="str">
        <f t="shared" si="246"/>
        <v/>
      </c>
      <c r="AC172" s="40" t="str">
        <f t="shared" si="247"/>
        <v/>
      </c>
      <c r="AD172" s="39" t="str">
        <f t="shared" si="248"/>
        <v/>
      </c>
      <c r="AE172" s="38" t="str">
        <f t="shared" si="249"/>
        <v/>
      </c>
      <c r="AF172" s="37">
        <f t="shared" si="250"/>
        <v>1</v>
      </c>
      <c r="AG172" s="43">
        <f t="shared" si="251"/>
        <v>1</v>
      </c>
      <c r="AH172" s="42" t="str">
        <f t="shared" si="252"/>
        <v/>
      </c>
      <c r="AI172" s="41" t="str">
        <f t="shared" si="253"/>
        <v/>
      </c>
      <c r="AJ172" s="40" t="str">
        <f t="shared" si="254"/>
        <v/>
      </c>
      <c r="AK172" s="65" t="str">
        <f t="shared" si="255"/>
        <v/>
      </c>
      <c r="AL172" s="64" t="str">
        <f t="shared" si="256"/>
        <v/>
      </c>
      <c r="AM172" s="30">
        <f t="shared" si="257"/>
        <v>0</v>
      </c>
      <c r="AN172" s="29" t="str">
        <f t="shared" si="258"/>
        <v/>
      </c>
      <c r="AO172" s="2"/>
      <c r="AP172" s="63"/>
      <c r="AQ172" s="63"/>
      <c r="AR172" s="62"/>
      <c r="AS172" s="14"/>
      <c r="AT172" s="18"/>
      <c r="AU172" s="18"/>
      <c r="AV172" s="18"/>
      <c r="AW172" s="18"/>
      <c r="AX172" s="18"/>
      <c r="AY172" s="18"/>
      <c r="AZ172" s="14"/>
      <c r="BA172" s="18"/>
      <c r="BB172" s="18"/>
      <c r="BC172" s="18"/>
      <c r="BD172" s="18"/>
      <c r="BE172" s="18"/>
      <c r="BF172" s="18"/>
      <c r="BG172" s="14"/>
      <c r="BH172" s="14"/>
      <c r="BI172" s="18"/>
      <c r="BJ172" s="18"/>
      <c r="BK172" s="18"/>
      <c r="BL172" s="18"/>
      <c r="BM172" s="18"/>
      <c r="BN172" s="18"/>
      <c r="BO172" s="13"/>
      <c r="BP172" s="15"/>
      <c r="BQ172" s="17"/>
      <c r="BR172" s="17"/>
      <c r="BS172" s="17"/>
      <c r="BT172" s="17"/>
      <c r="BU172" s="17"/>
      <c r="BV172" s="17"/>
      <c r="BW172" s="17"/>
      <c r="BX172" s="17"/>
      <c r="BY172" s="17"/>
      <c r="BZ172" s="17"/>
      <c r="CA172" s="17"/>
      <c r="CB172" s="17"/>
      <c r="CC172" s="17"/>
      <c r="CD172" s="17"/>
      <c r="CE172" s="17"/>
      <c r="CF172" s="17"/>
      <c r="CG172" s="17"/>
      <c r="CH172" s="16"/>
      <c r="CI172" s="14"/>
      <c r="CJ172" s="15"/>
      <c r="CK172" s="14"/>
      <c r="CL172" s="14"/>
      <c r="CM172" s="13"/>
      <c r="CN172" s="13"/>
      <c r="CO172" s="13"/>
      <c r="CP172" s="13"/>
      <c r="CQ172" s="13"/>
      <c r="CR172" s="13"/>
      <c r="CS172" s="13"/>
      <c r="CT172" s="13"/>
      <c r="CU172" s="13"/>
      <c r="CV172" s="13"/>
      <c r="CW172" s="13"/>
      <c r="CX172" s="13"/>
      <c r="CY172" s="13"/>
      <c r="CZ172" s="13"/>
      <c r="DA172" s="13"/>
      <c r="DB172" s="13"/>
      <c r="DC172" s="13"/>
      <c r="DD172" s="13"/>
      <c r="DE172" s="13"/>
      <c r="DF172" s="13"/>
      <c r="DG172" s="13"/>
      <c r="DH172" s="13"/>
      <c r="DI172" s="13"/>
      <c r="DJ172" s="13"/>
      <c r="DK172" s="13"/>
      <c r="DL172" s="13"/>
      <c r="DM172" s="13"/>
      <c r="DN172" s="13"/>
      <c r="DO172" s="13"/>
      <c r="DP172" s="13"/>
      <c r="DQ172" s="13"/>
      <c r="DR172" s="13"/>
      <c r="DS172" s="13"/>
      <c r="DT172" s="13"/>
      <c r="DU172" s="13"/>
      <c r="DV172" s="13"/>
      <c r="DW172" s="13"/>
      <c r="DX172" s="13"/>
      <c r="DY172" s="13"/>
      <c r="DZ172" s="13"/>
      <c r="EA172" s="13"/>
      <c r="EB172" s="13"/>
      <c r="EC172" s="13"/>
      <c r="ED172" s="13"/>
      <c r="EE172" s="13"/>
      <c r="EF172" s="13"/>
      <c r="EG172" s="13"/>
      <c r="EH172" s="13"/>
      <c r="EI172" s="13"/>
      <c r="EJ172" s="13"/>
      <c r="EK172" s="13"/>
      <c r="EL172" s="13"/>
      <c r="EM172" s="13"/>
      <c r="EN172" s="13"/>
      <c r="EO172" s="13"/>
      <c r="EP172" s="13"/>
      <c r="EQ172" s="13"/>
      <c r="ER172" s="13"/>
      <c r="ES172" s="13"/>
      <c r="ET172" s="13"/>
      <c r="EU172" s="13"/>
      <c r="EV172" s="13"/>
      <c r="EW172" s="13"/>
    </row>
    <row r="173" spans="1:153" s="6" customFormat="1" ht="12.95" customHeight="1" outlineLevel="1" x14ac:dyDescent="0.2">
      <c r="A173" s="28"/>
      <c r="B173" s="79"/>
      <c r="C173" s="78"/>
      <c r="D173" s="77"/>
      <c r="E173" s="75"/>
      <c r="F173" s="76"/>
      <c r="G173" s="75">
        <f t="shared" si="235"/>
        <v>0</v>
      </c>
      <c r="H173" s="74"/>
      <c r="I173" s="73"/>
      <c r="J173" s="72" t="str">
        <f t="shared" si="236"/>
        <v/>
      </c>
      <c r="K173" s="53" t="str">
        <f t="shared" si="237"/>
        <v/>
      </c>
      <c r="L173" s="71"/>
      <c r="M173" s="70"/>
      <c r="N173" s="70">
        <f t="shared" si="238"/>
        <v>0</v>
      </c>
      <c r="O173" s="69" t="str">
        <f>IF(OR(D173="",D173="Honorar"),"",IF(VLOOKUP(D173,Durchschnittssätze!$A$5:$Q$48,5,FALSE)&lt;0,"entfällt für",IF(N173=0,"",ROUND((VLOOKUP(D173,Durchschnittssätze!$A$5:$Q$48,5,FALSE)/39.8*E173),2))))</f>
        <v/>
      </c>
      <c r="P173" s="69" t="str">
        <f>IF(OR(D173="",D173="Honorar"),"",IF(VLOOKUP(D173,Durchschnittssätze!$A$5:$Q$48,9,FALSE)&lt;0,"Beamte",IF(N173=0,"",ROUND((VLOOKUP(D173,Durchschnittssätze!$A$5:$Q$48,9,FALSE)/39.8*E173),2))))</f>
        <v/>
      </c>
      <c r="Q173" s="68" t="str">
        <f>IF(D173="Honorar",N173,IF(P173="Beamte",VLOOKUP(D173,Durchschnittssätze!$A$5:$Q$48,17,FALSE),IF(N173&lt;O173,"keine",ROUND(IF(AND(N173&gt;=O173,N173&lt;P173),VLOOKUP(D173,Durchschnittssätze!$A$5:$Q$48,13,FALSE),VLOOKUP(D173,Durchschnittssätze!$A$5:$Q$48,17,FALSE)),2))))</f>
        <v>keine</v>
      </c>
      <c r="R173" s="67" t="str">
        <f t="shared" si="239"/>
        <v>Förderung</v>
      </c>
      <c r="S173" s="66">
        <f t="shared" si="240"/>
        <v>0</v>
      </c>
      <c r="T173" s="17"/>
      <c r="U173" s="21"/>
      <c r="V173" s="18"/>
      <c r="W173" s="46">
        <f t="shared" si="241"/>
        <v>1</v>
      </c>
      <c r="X173" s="45">
        <f t="shared" si="242"/>
        <v>0</v>
      </c>
      <c r="Y173" s="44">
        <f t="shared" si="243"/>
        <v>0</v>
      </c>
      <c r="Z173" s="43">
        <f t="shared" si="244"/>
        <v>1900</v>
      </c>
      <c r="AA173" s="42" t="str">
        <f t="shared" si="245"/>
        <v/>
      </c>
      <c r="AB173" s="41" t="str">
        <f t="shared" si="246"/>
        <v/>
      </c>
      <c r="AC173" s="40" t="str">
        <f t="shared" si="247"/>
        <v/>
      </c>
      <c r="AD173" s="39" t="str">
        <f t="shared" si="248"/>
        <v/>
      </c>
      <c r="AE173" s="38" t="str">
        <f t="shared" si="249"/>
        <v/>
      </c>
      <c r="AF173" s="37">
        <f t="shared" si="250"/>
        <v>1</v>
      </c>
      <c r="AG173" s="43">
        <f t="shared" si="251"/>
        <v>1</v>
      </c>
      <c r="AH173" s="42" t="str">
        <f t="shared" si="252"/>
        <v/>
      </c>
      <c r="AI173" s="41" t="str">
        <f t="shared" si="253"/>
        <v/>
      </c>
      <c r="AJ173" s="40" t="str">
        <f t="shared" si="254"/>
        <v/>
      </c>
      <c r="AK173" s="65" t="str">
        <f t="shared" si="255"/>
        <v/>
      </c>
      <c r="AL173" s="64" t="str">
        <f t="shared" si="256"/>
        <v/>
      </c>
      <c r="AM173" s="30">
        <f t="shared" si="257"/>
        <v>0</v>
      </c>
      <c r="AN173" s="29" t="str">
        <f t="shared" si="258"/>
        <v/>
      </c>
      <c r="AO173" s="2"/>
      <c r="AP173" s="63"/>
      <c r="AQ173" s="63"/>
      <c r="AR173" s="62"/>
      <c r="AS173" s="14"/>
      <c r="AT173" s="18"/>
      <c r="AU173" s="18"/>
      <c r="AV173" s="18"/>
      <c r="AW173" s="18"/>
      <c r="AX173" s="18"/>
      <c r="AY173" s="18"/>
      <c r="AZ173" s="14"/>
      <c r="BA173" s="18"/>
      <c r="BB173" s="18"/>
      <c r="BC173" s="18"/>
      <c r="BD173" s="18"/>
      <c r="BE173" s="18"/>
      <c r="BF173" s="18"/>
      <c r="BG173" s="14"/>
      <c r="BH173" s="14"/>
      <c r="BI173" s="18"/>
      <c r="BJ173" s="18"/>
      <c r="BK173" s="18"/>
      <c r="BL173" s="18"/>
      <c r="BM173" s="18"/>
      <c r="BN173" s="18"/>
      <c r="BO173" s="13"/>
      <c r="BP173" s="15"/>
      <c r="BQ173" s="17"/>
      <c r="BR173" s="17"/>
      <c r="BS173" s="17"/>
      <c r="BT173" s="17"/>
      <c r="BU173" s="17"/>
      <c r="BV173" s="17"/>
      <c r="BW173" s="17"/>
      <c r="BX173" s="17"/>
      <c r="BY173" s="17"/>
      <c r="BZ173" s="17"/>
      <c r="CA173" s="17"/>
      <c r="CB173" s="17"/>
      <c r="CC173" s="17"/>
      <c r="CD173" s="17"/>
      <c r="CE173" s="17"/>
      <c r="CF173" s="17"/>
      <c r="CG173" s="17"/>
      <c r="CH173" s="16"/>
      <c r="CI173" s="14"/>
      <c r="CJ173" s="15"/>
      <c r="CK173" s="14"/>
      <c r="CL173" s="14"/>
      <c r="CM173" s="13"/>
      <c r="CN173" s="13"/>
      <c r="CO173" s="13"/>
      <c r="CP173" s="13"/>
      <c r="CQ173" s="13"/>
      <c r="CR173" s="13"/>
      <c r="CS173" s="13"/>
      <c r="CT173" s="13"/>
      <c r="CU173" s="13"/>
      <c r="CV173" s="13"/>
      <c r="CW173" s="13"/>
      <c r="CX173" s="13"/>
      <c r="CY173" s="13"/>
      <c r="CZ173" s="13"/>
      <c r="DA173" s="13"/>
      <c r="DB173" s="13"/>
      <c r="DC173" s="13"/>
      <c r="DD173" s="13"/>
      <c r="DE173" s="13"/>
      <c r="DF173" s="13"/>
      <c r="DG173" s="13"/>
      <c r="DH173" s="13"/>
      <c r="DI173" s="13"/>
      <c r="DJ173" s="13"/>
      <c r="DK173" s="13"/>
      <c r="DL173" s="13"/>
      <c r="DM173" s="13"/>
      <c r="DN173" s="13"/>
      <c r="DO173" s="13"/>
      <c r="DP173" s="13"/>
      <c r="DQ173" s="13"/>
      <c r="DR173" s="13"/>
      <c r="DS173" s="13"/>
      <c r="DT173" s="13"/>
      <c r="DU173" s="13"/>
      <c r="DV173" s="13"/>
      <c r="DW173" s="13"/>
      <c r="DX173" s="13"/>
      <c r="DY173" s="13"/>
      <c r="DZ173" s="13"/>
      <c r="EA173" s="13"/>
      <c r="EB173" s="13"/>
      <c r="EC173" s="13"/>
      <c r="ED173" s="13"/>
      <c r="EE173" s="13"/>
      <c r="EF173" s="13"/>
      <c r="EG173" s="13"/>
      <c r="EH173" s="13"/>
      <c r="EI173" s="13"/>
      <c r="EJ173" s="13"/>
      <c r="EK173" s="13"/>
      <c r="EL173" s="13"/>
      <c r="EM173" s="13"/>
      <c r="EN173" s="13"/>
      <c r="EO173" s="13"/>
      <c r="EP173" s="13"/>
      <c r="EQ173" s="13"/>
      <c r="ER173" s="13"/>
      <c r="ES173" s="13"/>
      <c r="ET173" s="13"/>
      <c r="EU173" s="13"/>
      <c r="EV173" s="13"/>
      <c r="EW173" s="13"/>
    </row>
    <row r="174" spans="1:153" s="6" customFormat="1" ht="12.95" customHeight="1" outlineLevel="1" x14ac:dyDescent="0.2">
      <c r="A174" s="28"/>
      <c r="B174" s="79"/>
      <c r="C174" s="80"/>
      <c r="D174" s="77"/>
      <c r="E174" s="75"/>
      <c r="F174" s="76"/>
      <c r="G174" s="75">
        <f t="shared" si="235"/>
        <v>0</v>
      </c>
      <c r="H174" s="74"/>
      <c r="I174" s="73"/>
      <c r="J174" s="72" t="str">
        <f t="shared" si="236"/>
        <v/>
      </c>
      <c r="K174" s="53" t="str">
        <f t="shared" si="237"/>
        <v/>
      </c>
      <c r="L174" s="71"/>
      <c r="M174" s="70"/>
      <c r="N174" s="70">
        <f t="shared" si="238"/>
        <v>0</v>
      </c>
      <c r="O174" s="69" t="str">
        <f>IF(OR(D174="",D174="Honorar"),"",IF(VLOOKUP(D174,Durchschnittssätze!$A$5:$Q$48,5,FALSE)&lt;0,"entfällt für",IF(N174=0,"",ROUND((VLOOKUP(D174,Durchschnittssätze!$A$5:$Q$48,5,FALSE)/39.8*E174),2))))</f>
        <v/>
      </c>
      <c r="P174" s="69" t="str">
        <f>IF(OR(D174="",D174="Honorar"),"",IF(VLOOKUP(D174,Durchschnittssätze!$A$5:$Q$48,9,FALSE)&lt;0,"Beamte",IF(N174=0,"",ROUND((VLOOKUP(D174,Durchschnittssätze!$A$5:$Q$48,9,FALSE)/39.8*E174),2))))</f>
        <v/>
      </c>
      <c r="Q174" s="68" t="str">
        <f>IF(D174="Honorar",N174,IF(P174="Beamte",VLOOKUP(D174,Durchschnittssätze!$A$5:$Q$48,17,FALSE),IF(N174&lt;O174,"keine",ROUND(IF(AND(N174&gt;=O174,N174&lt;P174),VLOOKUP(D174,Durchschnittssätze!$A$5:$Q$48,13,FALSE),VLOOKUP(D174,Durchschnittssätze!$A$5:$Q$48,17,FALSE)),2))))</f>
        <v>keine</v>
      </c>
      <c r="R174" s="67" t="str">
        <f t="shared" si="239"/>
        <v>Förderung</v>
      </c>
      <c r="S174" s="66">
        <f t="shared" si="240"/>
        <v>0</v>
      </c>
      <c r="T174" s="17"/>
      <c r="U174" s="21"/>
      <c r="V174" s="18"/>
      <c r="W174" s="46">
        <f t="shared" si="241"/>
        <v>1</v>
      </c>
      <c r="X174" s="45">
        <f t="shared" si="242"/>
        <v>0</v>
      </c>
      <c r="Y174" s="44">
        <f t="shared" si="243"/>
        <v>0</v>
      </c>
      <c r="Z174" s="43">
        <f t="shared" si="244"/>
        <v>1900</v>
      </c>
      <c r="AA174" s="42" t="str">
        <f t="shared" si="245"/>
        <v/>
      </c>
      <c r="AB174" s="41" t="str">
        <f t="shared" si="246"/>
        <v/>
      </c>
      <c r="AC174" s="40" t="str">
        <f t="shared" si="247"/>
        <v/>
      </c>
      <c r="AD174" s="39" t="str">
        <f t="shared" si="248"/>
        <v/>
      </c>
      <c r="AE174" s="38" t="str">
        <f t="shared" si="249"/>
        <v/>
      </c>
      <c r="AF174" s="37">
        <f t="shared" si="250"/>
        <v>1</v>
      </c>
      <c r="AG174" s="43">
        <f t="shared" si="251"/>
        <v>1</v>
      </c>
      <c r="AH174" s="42" t="str">
        <f t="shared" si="252"/>
        <v/>
      </c>
      <c r="AI174" s="41" t="str">
        <f t="shared" si="253"/>
        <v/>
      </c>
      <c r="AJ174" s="40" t="str">
        <f t="shared" si="254"/>
        <v/>
      </c>
      <c r="AK174" s="65" t="str">
        <f t="shared" si="255"/>
        <v/>
      </c>
      <c r="AL174" s="64" t="str">
        <f t="shared" si="256"/>
        <v/>
      </c>
      <c r="AM174" s="30">
        <f t="shared" si="257"/>
        <v>0</v>
      </c>
      <c r="AN174" s="29" t="str">
        <f t="shared" si="258"/>
        <v/>
      </c>
      <c r="AO174" s="2"/>
      <c r="AP174" s="63"/>
      <c r="AQ174" s="63"/>
      <c r="AR174" s="62"/>
      <c r="AS174" s="14"/>
      <c r="AT174" s="18"/>
      <c r="AU174" s="18"/>
      <c r="AV174" s="18"/>
      <c r="AW174" s="18"/>
      <c r="AX174" s="18"/>
      <c r="AY174" s="18"/>
      <c r="AZ174" s="14"/>
      <c r="BA174" s="18"/>
      <c r="BB174" s="18"/>
      <c r="BC174" s="18"/>
      <c r="BD174" s="18"/>
      <c r="BE174" s="18"/>
      <c r="BF174" s="18"/>
      <c r="BG174" s="14"/>
      <c r="BH174" s="14"/>
      <c r="BI174" s="18"/>
      <c r="BJ174" s="18"/>
      <c r="BK174" s="18"/>
      <c r="BL174" s="18"/>
      <c r="BM174" s="18"/>
      <c r="BN174" s="18"/>
      <c r="BO174" s="13"/>
      <c r="BP174" s="15"/>
      <c r="BQ174" s="17"/>
      <c r="BR174" s="17"/>
      <c r="BS174" s="17"/>
      <c r="BT174" s="17"/>
      <c r="BU174" s="17"/>
      <c r="BV174" s="17"/>
      <c r="BW174" s="17"/>
      <c r="BX174" s="17"/>
      <c r="BY174" s="17"/>
      <c r="BZ174" s="17"/>
      <c r="CA174" s="17"/>
      <c r="CB174" s="17"/>
      <c r="CC174" s="17"/>
      <c r="CD174" s="17"/>
      <c r="CE174" s="17"/>
      <c r="CF174" s="17"/>
      <c r="CG174" s="17"/>
      <c r="CH174" s="16"/>
      <c r="CI174" s="14"/>
      <c r="CJ174" s="15"/>
      <c r="CK174" s="14"/>
      <c r="CL174" s="14"/>
      <c r="CM174" s="13"/>
      <c r="CN174" s="13"/>
      <c r="CO174" s="13"/>
      <c r="CP174" s="13"/>
      <c r="CQ174" s="13"/>
      <c r="CR174" s="13"/>
      <c r="CS174" s="13"/>
      <c r="CT174" s="13"/>
      <c r="CU174" s="13"/>
      <c r="CV174" s="13"/>
      <c r="CW174" s="13"/>
      <c r="CX174" s="13"/>
      <c r="CY174" s="13"/>
      <c r="CZ174" s="13"/>
      <c r="DA174" s="13"/>
      <c r="DB174" s="13"/>
      <c r="DC174" s="13"/>
      <c r="DD174" s="13"/>
      <c r="DE174" s="13"/>
      <c r="DF174" s="13"/>
      <c r="DG174" s="13"/>
      <c r="DH174" s="13"/>
      <c r="DI174" s="13"/>
      <c r="DJ174" s="13"/>
      <c r="DK174" s="13"/>
      <c r="DL174" s="13"/>
      <c r="DM174" s="13"/>
      <c r="DN174" s="13"/>
      <c r="DO174" s="13"/>
      <c r="DP174" s="13"/>
      <c r="DQ174" s="13"/>
      <c r="DR174" s="13"/>
      <c r="DS174" s="13"/>
      <c r="DT174" s="13"/>
      <c r="DU174" s="13"/>
      <c r="DV174" s="13"/>
      <c r="DW174" s="13"/>
      <c r="DX174" s="13"/>
      <c r="DY174" s="13"/>
      <c r="DZ174" s="13"/>
      <c r="EA174" s="13"/>
      <c r="EB174" s="13"/>
      <c r="EC174" s="13"/>
      <c r="ED174" s="13"/>
      <c r="EE174" s="13"/>
      <c r="EF174" s="13"/>
      <c r="EG174" s="13"/>
      <c r="EH174" s="13"/>
      <c r="EI174" s="13"/>
      <c r="EJ174" s="13"/>
      <c r="EK174" s="13"/>
      <c r="EL174" s="13"/>
      <c r="EM174" s="13"/>
      <c r="EN174" s="13"/>
      <c r="EO174" s="13"/>
      <c r="EP174" s="13"/>
      <c r="EQ174" s="13"/>
      <c r="ER174" s="13"/>
      <c r="ES174" s="13"/>
      <c r="ET174" s="13"/>
      <c r="EU174" s="13"/>
      <c r="EV174" s="13"/>
      <c r="EW174" s="13"/>
    </row>
    <row r="175" spans="1:153" s="6" customFormat="1" ht="12.95" customHeight="1" outlineLevel="1" x14ac:dyDescent="0.2">
      <c r="A175" s="28"/>
      <c r="B175" s="79"/>
      <c r="C175" s="80"/>
      <c r="D175" s="77"/>
      <c r="E175" s="75"/>
      <c r="F175" s="76"/>
      <c r="G175" s="75">
        <f t="shared" si="235"/>
        <v>0</v>
      </c>
      <c r="H175" s="74"/>
      <c r="I175" s="73"/>
      <c r="J175" s="72" t="str">
        <f t="shared" si="236"/>
        <v/>
      </c>
      <c r="K175" s="53" t="str">
        <f t="shared" si="237"/>
        <v/>
      </c>
      <c r="L175" s="71"/>
      <c r="M175" s="70"/>
      <c r="N175" s="70">
        <f t="shared" si="238"/>
        <v>0</v>
      </c>
      <c r="O175" s="69" t="str">
        <f>IF(OR(D175="",D175="Honorar"),"",IF(VLOOKUP(D175,Durchschnittssätze!$A$5:$Q$48,5,FALSE)&lt;0,"entfällt für",IF(N175=0,"",ROUND((VLOOKUP(D175,Durchschnittssätze!$A$5:$Q$48,5,FALSE)/39.8*E175),2))))</f>
        <v/>
      </c>
      <c r="P175" s="69" t="str">
        <f>IF(OR(D175="",D175="Honorar"),"",IF(VLOOKUP(D175,Durchschnittssätze!$A$5:$Q$48,9,FALSE)&lt;0,"Beamte",IF(N175=0,"",ROUND((VLOOKUP(D175,Durchschnittssätze!$A$5:$Q$48,9,FALSE)/39.8*E175),2))))</f>
        <v/>
      </c>
      <c r="Q175" s="68" t="str">
        <f>IF(D175="Honorar",N175,IF(P175="Beamte",VLOOKUP(D175,Durchschnittssätze!$A$5:$Q$48,17,FALSE),IF(N175&lt;O175,"keine",ROUND(IF(AND(N175&gt;=O175,N175&lt;P175),VLOOKUP(D175,Durchschnittssätze!$A$5:$Q$48,13,FALSE),VLOOKUP(D175,Durchschnittssätze!$A$5:$Q$48,17,FALSE)),2))))</f>
        <v>keine</v>
      </c>
      <c r="R175" s="67" t="str">
        <f t="shared" si="239"/>
        <v>Förderung</v>
      </c>
      <c r="S175" s="66">
        <f t="shared" si="240"/>
        <v>0</v>
      </c>
      <c r="T175" s="17"/>
      <c r="U175" s="21"/>
      <c r="V175" s="18"/>
      <c r="W175" s="46">
        <f t="shared" si="241"/>
        <v>1</v>
      </c>
      <c r="X175" s="45">
        <f t="shared" si="242"/>
        <v>0</v>
      </c>
      <c r="Y175" s="44">
        <f t="shared" si="243"/>
        <v>0</v>
      </c>
      <c r="Z175" s="43">
        <f t="shared" si="244"/>
        <v>1900</v>
      </c>
      <c r="AA175" s="42" t="str">
        <f t="shared" si="245"/>
        <v/>
      </c>
      <c r="AB175" s="41" t="str">
        <f t="shared" si="246"/>
        <v/>
      </c>
      <c r="AC175" s="40" t="str">
        <f t="shared" si="247"/>
        <v/>
      </c>
      <c r="AD175" s="39" t="str">
        <f t="shared" si="248"/>
        <v/>
      </c>
      <c r="AE175" s="38" t="str">
        <f t="shared" si="249"/>
        <v/>
      </c>
      <c r="AF175" s="37">
        <f t="shared" si="250"/>
        <v>1</v>
      </c>
      <c r="AG175" s="43">
        <f t="shared" si="251"/>
        <v>1</v>
      </c>
      <c r="AH175" s="42" t="str">
        <f t="shared" si="252"/>
        <v/>
      </c>
      <c r="AI175" s="41" t="str">
        <f t="shared" si="253"/>
        <v/>
      </c>
      <c r="AJ175" s="40" t="str">
        <f t="shared" si="254"/>
        <v/>
      </c>
      <c r="AK175" s="65" t="str">
        <f t="shared" si="255"/>
        <v/>
      </c>
      <c r="AL175" s="64" t="str">
        <f t="shared" si="256"/>
        <v/>
      </c>
      <c r="AM175" s="30">
        <f t="shared" si="257"/>
        <v>0</v>
      </c>
      <c r="AN175" s="29" t="str">
        <f t="shared" si="258"/>
        <v/>
      </c>
      <c r="AO175" s="2"/>
      <c r="AP175" s="63"/>
      <c r="AQ175" s="63"/>
      <c r="AR175" s="62"/>
      <c r="AS175" s="14"/>
      <c r="AT175" s="18"/>
      <c r="AU175" s="18"/>
      <c r="AV175" s="18"/>
      <c r="AW175" s="18"/>
      <c r="AX175" s="18"/>
      <c r="AY175" s="18"/>
      <c r="AZ175" s="14"/>
      <c r="BA175" s="18"/>
      <c r="BB175" s="18"/>
      <c r="BC175" s="18"/>
      <c r="BD175" s="18"/>
      <c r="BE175" s="18"/>
      <c r="BF175" s="18"/>
      <c r="BG175" s="14"/>
      <c r="BH175" s="14"/>
      <c r="BI175" s="18"/>
      <c r="BJ175" s="18"/>
      <c r="BK175" s="18"/>
      <c r="BL175" s="18"/>
      <c r="BM175" s="18"/>
      <c r="BN175" s="18"/>
      <c r="BO175" s="13"/>
      <c r="BP175" s="15"/>
      <c r="BQ175" s="17"/>
      <c r="BR175" s="17"/>
      <c r="BS175" s="17"/>
      <c r="BT175" s="17"/>
      <c r="BU175" s="17"/>
      <c r="BV175" s="17"/>
      <c r="BW175" s="17"/>
      <c r="BX175" s="17"/>
      <c r="BY175" s="17"/>
      <c r="BZ175" s="17"/>
      <c r="CA175" s="17"/>
      <c r="CB175" s="17"/>
      <c r="CC175" s="17"/>
      <c r="CD175" s="17"/>
      <c r="CE175" s="17"/>
      <c r="CF175" s="17"/>
      <c r="CG175" s="17"/>
      <c r="CH175" s="16"/>
      <c r="CI175" s="14"/>
      <c r="CJ175" s="15"/>
      <c r="CK175" s="14"/>
      <c r="CL175" s="14"/>
      <c r="CM175" s="13"/>
      <c r="CN175" s="13"/>
      <c r="CO175" s="13"/>
      <c r="CP175" s="13"/>
      <c r="CQ175" s="13"/>
      <c r="CR175" s="13"/>
      <c r="CS175" s="13"/>
      <c r="CT175" s="13"/>
      <c r="CU175" s="13"/>
      <c r="CV175" s="13"/>
      <c r="CW175" s="13"/>
      <c r="CX175" s="13"/>
      <c r="CY175" s="13"/>
      <c r="CZ175" s="13"/>
      <c r="DA175" s="13"/>
      <c r="DB175" s="13"/>
      <c r="DC175" s="13"/>
      <c r="DD175" s="13"/>
      <c r="DE175" s="13"/>
      <c r="DF175" s="13"/>
      <c r="DG175" s="13"/>
      <c r="DH175" s="13"/>
      <c r="DI175" s="13"/>
      <c r="DJ175" s="13"/>
      <c r="DK175" s="13"/>
      <c r="DL175" s="13"/>
      <c r="DM175" s="13"/>
      <c r="DN175" s="13"/>
      <c r="DO175" s="13"/>
      <c r="DP175" s="13"/>
      <c r="DQ175" s="13"/>
      <c r="DR175" s="13"/>
      <c r="DS175" s="13"/>
      <c r="DT175" s="13"/>
      <c r="DU175" s="13"/>
      <c r="DV175" s="13"/>
      <c r="DW175" s="13"/>
      <c r="DX175" s="13"/>
      <c r="DY175" s="13"/>
      <c r="DZ175" s="13"/>
      <c r="EA175" s="13"/>
      <c r="EB175" s="13"/>
      <c r="EC175" s="13"/>
      <c r="ED175" s="13"/>
      <c r="EE175" s="13"/>
      <c r="EF175" s="13"/>
      <c r="EG175" s="13"/>
      <c r="EH175" s="13"/>
      <c r="EI175" s="13"/>
      <c r="EJ175" s="13"/>
      <c r="EK175" s="13"/>
      <c r="EL175" s="13"/>
      <c r="EM175" s="13"/>
      <c r="EN175" s="13"/>
      <c r="EO175" s="13"/>
      <c r="EP175" s="13"/>
      <c r="EQ175" s="13"/>
      <c r="ER175" s="13"/>
      <c r="ES175" s="13"/>
      <c r="ET175" s="13"/>
      <c r="EU175" s="13"/>
      <c r="EV175" s="13"/>
      <c r="EW175" s="13"/>
    </row>
    <row r="176" spans="1:153" s="6" customFormat="1" ht="12.95" customHeight="1" outlineLevel="1" x14ac:dyDescent="0.2">
      <c r="A176" s="28"/>
      <c r="B176" s="79"/>
      <c r="C176" s="78"/>
      <c r="D176" s="77"/>
      <c r="E176" s="75"/>
      <c r="F176" s="76"/>
      <c r="G176" s="75">
        <f t="shared" si="235"/>
        <v>0</v>
      </c>
      <c r="H176" s="74"/>
      <c r="I176" s="73"/>
      <c r="J176" s="72" t="str">
        <f t="shared" si="236"/>
        <v/>
      </c>
      <c r="K176" s="53" t="str">
        <f t="shared" si="237"/>
        <v/>
      </c>
      <c r="L176" s="71"/>
      <c r="M176" s="70"/>
      <c r="N176" s="70">
        <f t="shared" si="238"/>
        <v>0</v>
      </c>
      <c r="O176" s="69" t="str">
        <f>IF(OR(D176="",D176="Honorar"),"",IF(VLOOKUP(D176,Durchschnittssätze!$A$5:$Q$48,5,FALSE)&lt;0,"entfällt für",IF(N176=0,"",ROUND((VLOOKUP(D176,Durchschnittssätze!$A$5:$Q$48,5,FALSE)/39.8*E176),2))))</f>
        <v/>
      </c>
      <c r="P176" s="69" t="str">
        <f>IF(OR(D176="",D176="Honorar"),"",IF(VLOOKUP(D176,Durchschnittssätze!$A$5:$Q$48,9,FALSE)&lt;0,"Beamte",IF(N176=0,"",ROUND((VLOOKUP(D176,Durchschnittssätze!$A$5:$Q$48,9,FALSE)/39.8*E176),2))))</f>
        <v/>
      </c>
      <c r="Q176" s="68" t="str">
        <f>IF(D176="Honorar",N176,IF(P176="Beamte",VLOOKUP(D176,Durchschnittssätze!$A$5:$Q$48,17,FALSE),IF(N176&lt;O176,"keine",ROUND(IF(AND(N176&gt;=O176,N176&lt;P176),VLOOKUP(D176,Durchschnittssätze!$A$5:$Q$48,13,FALSE),VLOOKUP(D176,Durchschnittssätze!$A$5:$Q$48,17,FALSE)),2))))</f>
        <v>keine</v>
      </c>
      <c r="R176" s="67" t="str">
        <f t="shared" si="239"/>
        <v>Förderung</v>
      </c>
      <c r="S176" s="66">
        <f t="shared" si="240"/>
        <v>0</v>
      </c>
      <c r="T176" s="17"/>
      <c r="U176" s="21"/>
      <c r="V176" s="18"/>
      <c r="W176" s="46">
        <f t="shared" si="241"/>
        <v>1</v>
      </c>
      <c r="X176" s="45">
        <f t="shared" si="242"/>
        <v>0</v>
      </c>
      <c r="Y176" s="44">
        <f t="shared" si="243"/>
        <v>0</v>
      </c>
      <c r="Z176" s="43">
        <f t="shared" si="244"/>
        <v>1900</v>
      </c>
      <c r="AA176" s="42" t="str">
        <f t="shared" si="245"/>
        <v/>
      </c>
      <c r="AB176" s="41" t="str">
        <f t="shared" si="246"/>
        <v/>
      </c>
      <c r="AC176" s="40" t="str">
        <f t="shared" si="247"/>
        <v/>
      </c>
      <c r="AD176" s="39" t="str">
        <f t="shared" si="248"/>
        <v/>
      </c>
      <c r="AE176" s="38" t="str">
        <f t="shared" si="249"/>
        <v/>
      </c>
      <c r="AF176" s="37">
        <f t="shared" si="250"/>
        <v>1</v>
      </c>
      <c r="AG176" s="43">
        <f t="shared" si="251"/>
        <v>1</v>
      </c>
      <c r="AH176" s="42" t="str">
        <f t="shared" si="252"/>
        <v/>
      </c>
      <c r="AI176" s="41" t="str">
        <f t="shared" si="253"/>
        <v/>
      </c>
      <c r="AJ176" s="40" t="str">
        <f t="shared" si="254"/>
        <v/>
      </c>
      <c r="AK176" s="65" t="str">
        <f t="shared" si="255"/>
        <v/>
      </c>
      <c r="AL176" s="64" t="str">
        <f t="shared" si="256"/>
        <v/>
      </c>
      <c r="AM176" s="30">
        <f t="shared" si="257"/>
        <v>0</v>
      </c>
      <c r="AN176" s="29" t="str">
        <f t="shared" si="258"/>
        <v/>
      </c>
      <c r="AO176" s="2"/>
      <c r="AP176" s="63"/>
      <c r="AQ176" s="63"/>
      <c r="AR176" s="62"/>
      <c r="AS176" s="14"/>
      <c r="AT176" s="18"/>
      <c r="AU176" s="18"/>
      <c r="AV176" s="18"/>
      <c r="AW176" s="18"/>
      <c r="AX176" s="18"/>
      <c r="AY176" s="18"/>
      <c r="AZ176" s="14"/>
      <c r="BA176" s="18"/>
      <c r="BB176" s="18"/>
      <c r="BC176" s="18"/>
      <c r="BD176" s="18"/>
      <c r="BE176" s="18"/>
      <c r="BF176" s="18"/>
      <c r="BG176" s="14"/>
      <c r="BH176" s="14"/>
      <c r="BI176" s="18"/>
      <c r="BJ176" s="18"/>
      <c r="BK176" s="18"/>
      <c r="BL176" s="18"/>
      <c r="BM176" s="18"/>
      <c r="BN176" s="18"/>
      <c r="BO176" s="13"/>
      <c r="BP176" s="15"/>
      <c r="BQ176" s="17"/>
      <c r="BR176" s="17"/>
      <c r="BS176" s="17"/>
      <c r="BT176" s="17"/>
      <c r="BU176" s="17"/>
      <c r="BV176" s="17"/>
      <c r="BW176" s="17"/>
      <c r="BX176" s="17"/>
      <c r="BY176" s="17"/>
      <c r="BZ176" s="17"/>
      <c r="CA176" s="17"/>
      <c r="CB176" s="17"/>
      <c r="CC176" s="17"/>
      <c r="CD176" s="17"/>
      <c r="CE176" s="17"/>
      <c r="CF176" s="17"/>
      <c r="CG176" s="17"/>
      <c r="CH176" s="16"/>
      <c r="CI176" s="14"/>
      <c r="CJ176" s="15"/>
      <c r="CK176" s="14"/>
      <c r="CL176" s="14"/>
      <c r="CM176" s="13"/>
      <c r="CN176" s="13"/>
      <c r="CO176" s="13"/>
      <c r="CP176" s="13"/>
      <c r="CQ176" s="13"/>
      <c r="CR176" s="13"/>
      <c r="CS176" s="13"/>
      <c r="CT176" s="13"/>
      <c r="CU176" s="13"/>
      <c r="CV176" s="13"/>
      <c r="CW176" s="13"/>
      <c r="CX176" s="13"/>
      <c r="CY176" s="13"/>
      <c r="CZ176" s="13"/>
      <c r="DA176" s="13"/>
      <c r="DB176" s="13"/>
      <c r="DC176" s="13"/>
      <c r="DD176" s="13"/>
      <c r="DE176" s="13"/>
      <c r="DF176" s="13"/>
      <c r="DG176" s="13"/>
      <c r="DH176" s="13"/>
      <c r="DI176" s="13"/>
      <c r="DJ176" s="13"/>
      <c r="DK176" s="13"/>
      <c r="DL176" s="13"/>
      <c r="DM176" s="13"/>
      <c r="DN176" s="13"/>
      <c r="DO176" s="13"/>
      <c r="DP176" s="13"/>
      <c r="DQ176" s="13"/>
      <c r="DR176" s="13"/>
      <c r="DS176" s="13"/>
      <c r="DT176" s="13"/>
      <c r="DU176" s="13"/>
      <c r="DV176" s="13"/>
      <c r="DW176" s="13"/>
      <c r="DX176" s="13"/>
      <c r="DY176" s="13"/>
      <c r="DZ176" s="13"/>
      <c r="EA176" s="13"/>
      <c r="EB176" s="13"/>
      <c r="EC176" s="13"/>
      <c r="ED176" s="13"/>
      <c r="EE176" s="13"/>
      <c r="EF176" s="13"/>
      <c r="EG176" s="13"/>
      <c r="EH176" s="13"/>
      <c r="EI176" s="13"/>
      <c r="EJ176" s="13"/>
      <c r="EK176" s="13"/>
      <c r="EL176" s="13"/>
      <c r="EM176" s="13"/>
      <c r="EN176" s="13"/>
      <c r="EO176" s="13"/>
      <c r="EP176" s="13"/>
      <c r="EQ176" s="13"/>
      <c r="ER176" s="13"/>
      <c r="ES176" s="13"/>
      <c r="ET176" s="13"/>
      <c r="EU176" s="13"/>
      <c r="EV176" s="13"/>
      <c r="EW176" s="13"/>
    </row>
    <row r="177" spans="1:153" s="6" customFormat="1" ht="12.95" customHeight="1" outlineLevel="1" x14ac:dyDescent="0.2">
      <c r="A177" s="28"/>
      <c r="B177" s="79"/>
      <c r="C177" s="80"/>
      <c r="D177" s="77"/>
      <c r="E177" s="75"/>
      <c r="F177" s="76"/>
      <c r="G177" s="75">
        <f t="shared" si="235"/>
        <v>0</v>
      </c>
      <c r="H177" s="74"/>
      <c r="I177" s="73"/>
      <c r="J177" s="72" t="str">
        <f t="shared" si="236"/>
        <v/>
      </c>
      <c r="K177" s="53" t="str">
        <f t="shared" si="237"/>
        <v/>
      </c>
      <c r="L177" s="71"/>
      <c r="M177" s="70"/>
      <c r="N177" s="70">
        <f t="shared" si="238"/>
        <v>0</v>
      </c>
      <c r="O177" s="69" t="str">
        <f>IF(OR(D177="",D177="Honorar"),"",IF(VLOOKUP(D177,Durchschnittssätze!$A$5:$Q$48,5,FALSE)&lt;0,"entfällt für",IF(N177=0,"",ROUND((VLOOKUP(D177,Durchschnittssätze!$A$5:$Q$48,5,FALSE)/39.8*E177),2))))</f>
        <v/>
      </c>
      <c r="P177" s="69" t="str">
        <f>IF(OR(D177="",D177="Honorar"),"",IF(VLOOKUP(D177,Durchschnittssätze!$A$5:$Q$48,9,FALSE)&lt;0,"Beamte",IF(N177=0,"",ROUND((VLOOKUP(D177,Durchschnittssätze!$A$5:$Q$48,9,FALSE)/39.8*E177),2))))</f>
        <v/>
      </c>
      <c r="Q177" s="68" t="str">
        <f>IF(D177="Honorar",N177,IF(P177="Beamte",VLOOKUP(D177,Durchschnittssätze!$A$5:$Q$48,17,FALSE),IF(N177&lt;O177,"keine",ROUND(IF(AND(N177&gt;=O177,N177&lt;P177),VLOOKUP(D177,Durchschnittssätze!$A$5:$Q$48,13,FALSE),VLOOKUP(D177,Durchschnittssätze!$A$5:$Q$48,17,FALSE)),2))))</f>
        <v>keine</v>
      </c>
      <c r="R177" s="67" t="str">
        <f t="shared" si="239"/>
        <v>Förderung</v>
      </c>
      <c r="S177" s="66">
        <f t="shared" si="240"/>
        <v>0</v>
      </c>
      <c r="T177" s="17"/>
      <c r="U177" s="21"/>
      <c r="V177" s="18"/>
      <c r="W177" s="46">
        <f t="shared" si="241"/>
        <v>1</v>
      </c>
      <c r="X177" s="45">
        <f t="shared" si="242"/>
        <v>0</v>
      </c>
      <c r="Y177" s="44">
        <f t="shared" si="243"/>
        <v>0</v>
      </c>
      <c r="Z177" s="43">
        <f t="shared" si="244"/>
        <v>1900</v>
      </c>
      <c r="AA177" s="42" t="str">
        <f t="shared" si="245"/>
        <v/>
      </c>
      <c r="AB177" s="41" t="str">
        <f t="shared" si="246"/>
        <v/>
      </c>
      <c r="AC177" s="40" t="str">
        <f t="shared" si="247"/>
        <v/>
      </c>
      <c r="AD177" s="39" t="str">
        <f t="shared" si="248"/>
        <v/>
      </c>
      <c r="AE177" s="38" t="str">
        <f t="shared" si="249"/>
        <v/>
      </c>
      <c r="AF177" s="37">
        <f t="shared" si="250"/>
        <v>1</v>
      </c>
      <c r="AG177" s="43">
        <f t="shared" si="251"/>
        <v>1</v>
      </c>
      <c r="AH177" s="42" t="str">
        <f t="shared" si="252"/>
        <v/>
      </c>
      <c r="AI177" s="41" t="str">
        <f t="shared" si="253"/>
        <v/>
      </c>
      <c r="AJ177" s="40" t="str">
        <f t="shared" si="254"/>
        <v/>
      </c>
      <c r="AK177" s="65" t="str">
        <f t="shared" si="255"/>
        <v/>
      </c>
      <c r="AL177" s="64" t="str">
        <f t="shared" si="256"/>
        <v/>
      </c>
      <c r="AM177" s="30">
        <f t="shared" si="257"/>
        <v>0</v>
      </c>
      <c r="AN177" s="29" t="str">
        <f t="shared" si="258"/>
        <v/>
      </c>
      <c r="AO177" s="2"/>
      <c r="AP177" s="63"/>
      <c r="AQ177" s="63"/>
      <c r="AR177" s="62"/>
      <c r="AS177" s="14"/>
      <c r="AT177" s="18"/>
      <c r="AU177" s="18"/>
      <c r="AV177" s="18"/>
      <c r="AW177" s="18"/>
      <c r="AX177" s="18"/>
      <c r="AY177" s="18"/>
      <c r="AZ177" s="14"/>
      <c r="BA177" s="18"/>
      <c r="BB177" s="18"/>
      <c r="BC177" s="18"/>
      <c r="BD177" s="18"/>
      <c r="BE177" s="18"/>
      <c r="BF177" s="18"/>
      <c r="BG177" s="14"/>
      <c r="BH177" s="14"/>
      <c r="BI177" s="18"/>
      <c r="BJ177" s="18"/>
      <c r="BK177" s="18"/>
      <c r="BL177" s="18"/>
      <c r="BM177" s="18"/>
      <c r="BN177" s="18"/>
      <c r="BO177" s="13"/>
      <c r="BP177" s="15"/>
      <c r="BQ177" s="17"/>
      <c r="BR177" s="17"/>
      <c r="BS177" s="17"/>
      <c r="BT177" s="17"/>
      <c r="BU177" s="17"/>
      <c r="BV177" s="17"/>
      <c r="BW177" s="17"/>
      <c r="BX177" s="17"/>
      <c r="BY177" s="17"/>
      <c r="BZ177" s="17"/>
      <c r="CA177" s="17"/>
      <c r="CB177" s="17"/>
      <c r="CC177" s="17"/>
      <c r="CD177" s="17"/>
      <c r="CE177" s="17"/>
      <c r="CF177" s="17"/>
      <c r="CG177" s="17"/>
      <c r="CH177" s="16"/>
      <c r="CI177" s="14"/>
      <c r="CJ177" s="15"/>
      <c r="CK177" s="14"/>
      <c r="CL177" s="14"/>
      <c r="CM177" s="13"/>
      <c r="CN177" s="13"/>
      <c r="CO177" s="13"/>
      <c r="CP177" s="13"/>
      <c r="CQ177" s="13"/>
      <c r="CR177" s="13"/>
      <c r="CS177" s="13"/>
      <c r="CT177" s="13"/>
      <c r="CU177" s="13"/>
      <c r="CV177" s="13"/>
      <c r="CW177" s="13"/>
      <c r="CX177" s="13"/>
      <c r="CY177" s="13"/>
      <c r="CZ177" s="13"/>
      <c r="DA177" s="13"/>
      <c r="DB177" s="13"/>
      <c r="DC177" s="13"/>
      <c r="DD177" s="13"/>
      <c r="DE177" s="13"/>
      <c r="DF177" s="13"/>
      <c r="DG177" s="13"/>
      <c r="DH177" s="13"/>
      <c r="DI177" s="13"/>
      <c r="DJ177" s="13"/>
      <c r="DK177" s="13"/>
      <c r="DL177" s="13"/>
      <c r="DM177" s="13"/>
      <c r="DN177" s="13"/>
      <c r="DO177" s="13"/>
      <c r="DP177" s="13"/>
      <c r="DQ177" s="13"/>
      <c r="DR177" s="13"/>
      <c r="DS177" s="13"/>
      <c r="DT177" s="13"/>
      <c r="DU177" s="13"/>
      <c r="DV177" s="13"/>
      <c r="DW177" s="13"/>
      <c r="DX177" s="13"/>
      <c r="DY177" s="13"/>
      <c r="DZ177" s="13"/>
      <c r="EA177" s="13"/>
      <c r="EB177" s="13"/>
      <c r="EC177" s="13"/>
      <c r="ED177" s="13"/>
      <c r="EE177" s="13"/>
      <c r="EF177" s="13"/>
      <c r="EG177" s="13"/>
      <c r="EH177" s="13"/>
      <c r="EI177" s="13"/>
      <c r="EJ177" s="13"/>
      <c r="EK177" s="13"/>
      <c r="EL177" s="13"/>
      <c r="EM177" s="13"/>
      <c r="EN177" s="13"/>
      <c r="EO177" s="13"/>
      <c r="EP177" s="13"/>
      <c r="EQ177" s="13"/>
      <c r="ER177" s="13"/>
      <c r="ES177" s="13"/>
      <c r="ET177" s="13"/>
      <c r="EU177" s="13"/>
      <c r="EV177" s="13"/>
      <c r="EW177" s="13"/>
    </row>
    <row r="178" spans="1:153" s="6" customFormat="1" ht="12.95" customHeight="1" outlineLevel="1" x14ac:dyDescent="0.2">
      <c r="A178" s="28"/>
      <c r="B178" s="79"/>
      <c r="C178" s="80"/>
      <c r="D178" s="77"/>
      <c r="E178" s="75"/>
      <c r="F178" s="76"/>
      <c r="G178" s="75">
        <f t="shared" si="235"/>
        <v>0</v>
      </c>
      <c r="H178" s="74"/>
      <c r="I178" s="73"/>
      <c r="J178" s="72" t="str">
        <f t="shared" si="236"/>
        <v/>
      </c>
      <c r="K178" s="53" t="str">
        <f t="shared" si="237"/>
        <v/>
      </c>
      <c r="L178" s="71"/>
      <c r="M178" s="70"/>
      <c r="N178" s="70">
        <f t="shared" si="238"/>
        <v>0</v>
      </c>
      <c r="O178" s="69" t="str">
        <f>IF(OR(D178="",D178="Honorar"),"",IF(VLOOKUP(D178,Durchschnittssätze!$A$5:$Q$48,5,FALSE)&lt;0,"entfällt für",IF(N178=0,"",ROUND((VLOOKUP(D178,Durchschnittssätze!$A$5:$Q$48,5,FALSE)/39.8*E178),2))))</f>
        <v/>
      </c>
      <c r="P178" s="69" t="str">
        <f>IF(OR(D178="",D178="Honorar"),"",IF(VLOOKUP(D178,Durchschnittssätze!$A$5:$Q$48,9,FALSE)&lt;0,"Beamte",IF(N178=0,"",ROUND((VLOOKUP(D178,Durchschnittssätze!$A$5:$Q$48,9,FALSE)/39.8*E178),2))))</f>
        <v/>
      </c>
      <c r="Q178" s="68" t="str">
        <f>IF(D178="Honorar",N178,IF(P178="Beamte",VLOOKUP(D178,Durchschnittssätze!$A$5:$Q$48,17,FALSE),IF(N178&lt;O178,"keine",ROUND(IF(AND(N178&gt;=O178,N178&lt;P178),VLOOKUP(D178,Durchschnittssätze!$A$5:$Q$48,13,FALSE),VLOOKUP(D178,Durchschnittssätze!$A$5:$Q$48,17,FALSE)),2))))</f>
        <v>keine</v>
      </c>
      <c r="R178" s="67" t="str">
        <f t="shared" si="239"/>
        <v>Förderung</v>
      </c>
      <c r="S178" s="66">
        <f t="shared" si="240"/>
        <v>0</v>
      </c>
      <c r="T178" s="17"/>
      <c r="U178" s="21"/>
      <c r="V178" s="18"/>
      <c r="W178" s="46">
        <f t="shared" si="241"/>
        <v>1</v>
      </c>
      <c r="X178" s="45">
        <f t="shared" si="242"/>
        <v>0</v>
      </c>
      <c r="Y178" s="44">
        <f t="shared" si="243"/>
        <v>0</v>
      </c>
      <c r="Z178" s="43">
        <f t="shared" si="244"/>
        <v>1900</v>
      </c>
      <c r="AA178" s="42" t="str">
        <f t="shared" si="245"/>
        <v/>
      </c>
      <c r="AB178" s="41" t="str">
        <f t="shared" si="246"/>
        <v/>
      </c>
      <c r="AC178" s="40" t="str">
        <f t="shared" si="247"/>
        <v/>
      </c>
      <c r="AD178" s="39" t="str">
        <f t="shared" si="248"/>
        <v/>
      </c>
      <c r="AE178" s="38" t="str">
        <f t="shared" si="249"/>
        <v/>
      </c>
      <c r="AF178" s="37">
        <f t="shared" si="250"/>
        <v>1</v>
      </c>
      <c r="AG178" s="43">
        <f t="shared" si="251"/>
        <v>1</v>
      </c>
      <c r="AH178" s="42" t="str">
        <f t="shared" si="252"/>
        <v/>
      </c>
      <c r="AI178" s="41" t="str">
        <f t="shared" si="253"/>
        <v/>
      </c>
      <c r="AJ178" s="40" t="str">
        <f t="shared" si="254"/>
        <v/>
      </c>
      <c r="AK178" s="65" t="str">
        <f t="shared" si="255"/>
        <v/>
      </c>
      <c r="AL178" s="64" t="str">
        <f t="shared" si="256"/>
        <v/>
      </c>
      <c r="AM178" s="30">
        <f t="shared" si="257"/>
        <v>0</v>
      </c>
      <c r="AN178" s="29" t="str">
        <f t="shared" si="258"/>
        <v/>
      </c>
      <c r="AO178" s="2"/>
      <c r="AP178" s="63"/>
      <c r="AQ178" s="63"/>
      <c r="AR178" s="62"/>
      <c r="AS178" s="14"/>
      <c r="AT178" s="18"/>
      <c r="AU178" s="18"/>
      <c r="AV178" s="18"/>
      <c r="AW178" s="18"/>
      <c r="AX178" s="18"/>
      <c r="AY178" s="18"/>
      <c r="AZ178" s="14"/>
      <c r="BA178" s="18"/>
      <c r="BB178" s="18"/>
      <c r="BC178" s="18"/>
      <c r="BD178" s="18"/>
      <c r="BE178" s="18"/>
      <c r="BF178" s="18"/>
      <c r="BG178" s="14"/>
      <c r="BH178" s="14"/>
      <c r="BI178" s="18"/>
      <c r="BJ178" s="18"/>
      <c r="BK178" s="18"/>
      <c r="BL178" s="18"/>
      <c r="BM178" s="18"/>
      <c r="BN178" s="18"/>
      <c r="BO178" s="13"/>
      <c r="BP178" s="15"/>
      <c r="BQ178" s="17"/>
      <c r="BR178" s="17"/>
      <c r="BS178" s="17"/>
      <c r="BT178" s="17"/>
      <c r="BU178" s="17"/>
      <c r="BV178" s="17"/>
      <c r="BW178" s="17"/>
      <c r="BX178" s="17"/>
      <c r="BY178" s="17"/>
      <c r="BZ178" s="17"/>
      <c r="CA178" s="17"/>
      <c r="CB178" s="17"/>
      <c r="CC178" s="17"/>
      <c r="CD178" s="17"/>
      <c r="CE178" s="17"/>
      <c r="CF178" s="17"/>
      <c r="CG178" s="17"/>
      <c r="CH178" s="16"/>
      <c r="CI178" s="14"/>
      <c r="CJ178" s="15"/>
      <c r="CK178" s="14"/>
      <c r="CL178" s="14"/>
      <c r="CM178" s="13"/>
      <c r="CN178" s="13"/>
      <c r="CO178" s="13"/>
      <c r="CP178" s="13"/>
      <c r="CQ178" s="13"/>
      <c r="CR178" s="13"/>
      <c r="CS178" s="13"/>
      <c r="CT178" s="13"/>
      <c r="CU178" s="13"/>
      <c r="CV178" s="13"/>
      <c r="CW178" s="13"/>
      <c r="CX178" s="13"/>
      <c r="CY178" s="13"/>
      <c r="CZ178" s="13"/>
      <c r="DA178" s="13"/>
      <c r="DB178" s="13"/>
      <c r="DC178" s="13"/>
      <c r="DD178" s="13"/>
      <c r="DE178" s="13"/>
      <c r="DF178" s="13"/>
      <c r="DG178" s="13"/>
      <c r="DH178" s="13"/>
      <c r="DI178" s="13"/>
      <c r="DJ178" s="13"/>
      <c r="DK178" s="13"/>
      <c r="DL178" s="13"/>
      <c r="DM178" s="13"/>
      <c r="DN178" s="13"/>
      <c r="DO178" s="13"/>
      <c r="DP178" s="13"/>
      <c r="DQ178" s="13"/>
      <c r="DR178" s="13"/>
      <c r="DS178" s="13"/>
      <c r="DT178" s="13"/>
      <c r="DU178" s="13"/>
      <c r="DV178" s="13"/>
      <c r="DW178" s="13"/>
      <c r="DX178" s="13"/>
      <c r="DY178" s="13"/>
      <c r="DZ178" s="13"/>
      <c r="EA178" s="13"/>
      <c r="EB178" s="13"/>
      <c r="EC178" s="13"/>
      <c r="ED178" s="13"/>
      <c r="EE178" s="13"/>
      <c r="EF178" s="13"/>
      <c r="EG178" s="13"/>
      <c r="EH178" s="13"/>
      <c r="EI178" s="13"/>
      <c r="EJ178" s="13"/>
      <c r="EK178" s="13"/>
      <c r="EL178" s="13"/>
      <c r="EM178" s="13"/>
      <c r="EN178" s="13"/>
      <c r="EO178" s="13"/>
      <c r="EP178" s="13"/>
      <c r="EQ178" s="13"/>
      <c r="ER178" s="13"/>
      <c r="ES178" s="13"/>
      <c r="ET178" s="13"/>
      <c r="EU178" s="13"/>
      <c r="EV178" s="13"/>
      <c r="EW178" s="13"/>
    </row>
    <row r="179" spans="1:153" s="6" customFormat="1" ht="12.95" customHeight="1" outlineLevel="1" x14ac:dyDescent="0.2">
      <c r="A179" s="28"/>
      <c r="B179" s="79"/>
      <c r="C179" s="78"/>
      <c r="D179" s="77"/>
      <c r="E179" s="75"/>
      <c r="F179" s="76"/>
      <c r="G179" s="75">
        <f t="shared" si="235"/>
        <v>0</v>
      </c>
      <c r="H179" s="74"/>
      <c r="I179" s="73"/>
      <c r="J179" s="72" t="str">
        <f t="shared" si="236"/>
        <v/>
      </c>
      <c r="K179" s="53" t="str">
        <f t="shared" si="237"/>
        <v/>
      </c>
      <c r="L179" s="71"/>
      <c r="M179" s="70"/>
      <c r="N179" s="70">
        <f t="shared" si="238"/>
        <v>0</v>
      </c>
      <c r="O179" s="69" t="str">
        <f>IF(OR(D179="",D179="Honorar"),"",IF(VLOOKUP(D179,Durchschnittssätze!$A$5:$Q$48,5,FALSE)&lt;0,"entfällt für",IF(N179=0,"",ROUND((VLOOKUP(D179,Durchschnittssätze!$A$5:$Q$48,5,FALSE)/39.8*E179),2))))</f>
        <v/>
      </c>
      <c r="P179" s="69" t="str">
        <f>IF(OR(D179="",D179="Honorar"),"",IF(VLOOKUP(D179,Durchschnittssätze!$A$5:$Q$48,9,FALSE)&lt;0,"Beamte",IF(N179=0,"",ROUND((VLOOKUP(D179,Durchschnittssätze!$A$5:$Q$48,9,FALSE)/39.8*E179),2))))</f>
        <v/>
      </c>
      <c r="Q179" s="68" t="str">
        <f>IF(D179="Honorar",N179,IF(P179="Beamte",VLOOKUP(D179,Durchschnittssätze!$A$5:$Q$48,17,FALSE),IF(N179&lt;O179,"keine",ROUND(IF(AND(N179&gt;=O179,N179&lt;P179),VLOOKUP(D179,Durchschnittssätze!$A$5:$Q$48,13,FALSE),VLOOKUP(D179,Durchschnittssätze!$A$5:$Q$48,17,FALSE)),2))))</f>
        <v>keine</v>
      </c>
      <c r="R179" s="67" t="str">
        <f t="shared" si="239"/>
        <v>Förderung</v>
      </c>
      <c r="S179" s="66">
        <f t="shared" si="240"/>
        <v>0</v>
      </c>
      <c r="T179" s="17"/>
      <c r="U179" s="21"/>
      <c r="V179" s="18"/>
      <c r="W179" s="46">
        <f t="shared" si="241"/>
        <v>1</v>
      </c>
      <c r="X179" s="45">
        <f t="shared" si="242"/>
        <v>0</v>
      </c>
      <c r="Y179" s="44">
        <f t="shared" si="243"/>
        <v>0</v>
      </c>
      <c r="Z179" s="43">
        <f t="shared" si="244"/>
        <v>1900</v>
      </c>
      <c r="AA179" s="42" t="str">
        <f t="shared" si="245"/>
        <v/>
      </c>
      <c r="AB179" s="41" t="str">
        <f t="shared" si="246"/>
        <v/>
      </c>
      <c r="AC179" s="40" t="str">
        <f t="shared" si="247"/>
        <v/>
      </c>
      <c r="AD179" s="39" t="str">
        <f t="shared" si="248"/>
        <v/>
      </c>
      <c r="AE179" s="38" t="str">
        <f t="shared" si="249"/>
        <v/>
      </c>
      <c r="AF179" s="37">
        <f t="shared" si="250"/>
        <v>1</v>
      </c>
      <c r="AG179" s="43">
        <f t="shared" si="251"/>
        <v>1</v>
      </c>
      <c r="AH179" s="42" t="str">
        <f t="shared" si="252"/>
        <v/>
      </c>
      <c r="AI179" s="41" t="str">
        <f t="shared" si="253"/>
        <v/>
      </c>
      <c r="AJ179" s="40" t="str">
        <f t="shared" si="254"/>
        <v/>
      </c>
      <c r="AK179" s="65" t="str">
        <f t="shared" si="255"/>
        <v/>
      </c>
      <c r="AL179" s="64" t="str">
        <f t="shared" si="256"/>
        <v/>
      </c>
      <c r="AM179" s="30">
        <f t="shared" si="257"/>
        <v>0</v>
      </c>
      <c r="AN179" s="29" t="str">
        <f t="shared" si="258"/>
        <v/>
      </c>
      <c r="AO179" s="2"/>
      <c r="AP179" s="63"/>
      <c r="AQ179" s="63"/>
      <c r="AR179" s="62"/>
      <c r="AS179" s="14"/>
      <c r="AT179" s="18"/>
      <c r="AU179" s="18"/>
      <c r="AV179" s="18"/>
      <c r="AW179" s="18"/>
      <c r="AX179" s="18"/>
      <c r="AY179" s="18"/>
      <c r="AZ179" s="14"/>
      <c r="BA179" s="18"/>
      <c r="BB179" s="18"/>
      <c r="BC179" s="18"/>
      <c r="BD179" s="18"/>
      <c r="BE179" s="18"/>
      <c r="BF179" s="18"/>
      <c r="BG179" s="14"/>
      <c r="BH179" s="14"/>
      <c r="BI179" s="18"/>
      <c r="BJ179" s="18"/>
      <c r="BK179" s="18"/>
      <c r="BL179" s="18"/>
      <c r="BM179" s="18"/>
      <c r="BN179" s="18"/>
      <c r="BO179" s="13"/>
      <c r="BP179" s="15"/>
      <c r="BQ179" s="17"/>
      <c r="BR179" s="17"/>
      <c r="BS179" s="17"/>
      <c r="BT179" s="17"/>
      <c r="BU179" s="17"/>
      <c r="BV179" s="17"/>
      <c r="BW179" s="17"/>
      <c r="BX179" s="17"/>
      <c r="BY179" s="17"/>
      <c r="BZ179" s="17"/>
      <c r="CA179" s="17"/>
      <c r="CB179" s="17"/>
      <c r="CC179" s="17"/>
      <c r="CD179" s="17"/>
      <c r="CE179" s="17"/>
      <c r="CF179" s="17"/>
      <c r="CG179" s="17"/>
      <c r="CH179" s="16"/>
      <c r="CI179" s="14"/>
      <c r="CJ179" s="15"/>
      <c r="CK179" s="14"/>
      <c r="CL179" s="14"/>
      <c r="CM179" s="13"/>
      <c r="CN179" s="13"/>
      <c r="CO179" s="13"/>
      <c r="CP179" s="13"/>
      <c r="CQ179" s="13"/>
      <c r="CR179" s="13"/>
      <c r="CS179" s="13"/>
      <c r="CT179" s="13"/>
      <c r="CU179" s="13"/>
      <c r="CV179" s="13"/>
      <c r="CW179" s="13"/>
      <c r="CX179" s="13"/>
      <c r="CY179" s="13"/>
      <c r="CZ179" s="13"/>
      <c r="DA179" s="13"/>
      <c r="DB179" s="13"/>
      <c r="DC179" s="13"/>
      <c r="DD179" s="13"/>
      <c r="DE179" s="13"/>
      <c r="DF179" s="13"/>
      <c r="DG179" s="13"/>
      <c r="DH179" s="13"/>
      <c r="DI179" s="13"/>
      <c r="DJ179" s="13"/>
      <c r="DK179" s="13"/>
      <c r="DL179" s="13"/>
      <c r="DM179" s="13"/>
      <c r="DN179" s="13"/>
      <c r="DO179" s="13"/>
      <c r="DP179" s="13"/>
      <c r="DQ179" s="13"/>
      <c r="DR179" s="13"/>
      <c r="DS179" s="13"/>
      <c r="DT179" s="13"/>
      <c r="DU179" s="13"/>
      <c r="DV179" s="13"/>
      <c r="DW179" s="13"/>
      <c r="DX179" s="13"/>
      <c r="DY179" s="13"/>
      <c r="DZ179" s="13"/>
      <c r="EA179" s="13"/>
      <c r="EB179" s="13"/>
      <c r="EC179" s="13"/>
      <c r="ED179" s="13"/>
      <c r="EE179" s="13"/>
      <c r="EF179" s="13"/>
      <c r="EG179" s="13"/>
      <c r="EH179" s="13"/>
      <c r="EI179" s="13"/>
      <c r="EJ179" s="13"/>
      <c r="EK179" s="13"/>
      <c r="EL179" s="13"/>
      <c r="EM179" s="13"/>
      <c r="EN179" s="13"/>
      <c r="EO179" s="13"/>
      <c r="EP179" s="13"/>
      <c r="EQ179" s="13"/>
      <c r="ER179" s="13"/>
      <c r="ES179" s="13"/>
      <c r="ET179" s="13"/>
      <c r="EU179" s="13"/>
      <c r="EV179" s="13"/>
      <c r="EW179" s="13"/>
    </row>
    <row r="180" spans="1:153" s="6" customFormat="1" ht="12.95" customHeight="1" outlineLevel="1" thickBot="1" x14ac:dyDescent="0.25">
      <c r="A180" s="28"/>
      <c r="B180" s="61"/>
      <c r="C180" s="60"/>
      <c r="D180" s="59"/>
      <c r="E180" s="57"/>
      <c r="F180" s="58"/>
      <c r="G180" s="57">
        <f t="shared" si="235"/>
        <v>0</v>
      </c>
      <c r="H180" s="56"/>
      <c r="I180" s="55"/>
      <c r="J180" s="54" t="str">
        <f t="shared" si="236"/>
        <v/>
      </c>
      <c r="K180" s="53" t="str">
        <f t="shared" si="237"/>
        <v/>
      </c>
      <c r="L180" s="52"/>
      <c r="M180" s="51"/>
      <c r="N180" s="51">
        <f t="shared" si="238"/>
        <v>0</v>
      </c>
      <c r="O180" s="50" t="str">
        <f>IF(OR(D180="",D180="Honorar"),"",IF(VLOOKUP(D180,Durchschnittssätze!$A$5:$Q$48,5,FALSE)&lt;0,"entfällt für",IF(N180=0,"",ROUND((VLOOKUP(D180,Durchschnittssätze!$A$5:$Q$48,5,FALSE)/39.8*E180),2))))</f>
        <v/>
      </c>
      <c r="P180" s="50" t="str">
        <f>IF(OR(D180="",D180="Honorar"),"",IF(VLOOKUP(D180,Durchschnittssätze!$A$5:$Q$48,9,FALSE)&lt;0,"Beamte",IF(N180=0,"",ROUND((VLOOKUP(D180,Durchschnittssätze!$A$5:$Q$48,9,FALSE)/39.8*E180),2))))</f>
        <v/>
      </c>
      <c r="Q180" s="49" t="str">
        <f>IF(D180="Honorar",N180,IF(P180="Beamte",VLOOKUP(D180,Durchschnittssätze!$A$5:$Q$48,17,FALSE),IF(N180&lt;O180,"keine",ROUND(IF(AND(N180&gt;=O180,N180&lt;P180),VLOOKUP(D180,Durchschnittssätze!$A$5:$Q$48,13,FALSE),VLOOKUP(D180,Durchschnittssätze!$A$5:$Q$48,17,FALSE)),2))))</f>
        <v>keine</v>
      </c>
      <c r="R180" s="48" t="str">
        <f t="shared" si="239"/>
        <v>Förderung</v>
      </c>
      <c r="S180" s="47">
        <f t="shared" si="240"/>
        <v>0</v>
      </c>
      <c r="T180" s="17"/>
      <c r="U180" s="21"/>
      <c r="V180" s="18"/>
      <c r="W180" s="46">
        <f t="shared" si="241"/>
        <v>1</v>
      </c>
      <c r="X180" s="45">
        <f t="shared" si="242"/>
        <v>0</v>
      </c>
      <c r="Y180" s="44">
        <f t="shared" si="243"/>
        <v>0</v>
      </c>
      <c r="Z180" s="43">
        <f t="shared" si="244"/>
        <v>1900</v>
      </c>
      <c r="AA180" s="42" t="str">
        <f t="shared" si="245"/>
        <v/>
      </c>
      <c r="AB180" s="41" t="str">
        <f t="shared" si="246"/>
        <v/>
      </c>
      <c r="AC180" s="40" t="str">
        <f t="shared" si="247"/>
        <v/>
      </c>
      <c r="AD180" s="39" t="str">
        <f t="shared" si="248"/>
        <v/>
      </c>
      <c r="AE180" s="38" t="str">
        <f t="shared" si="249"/>
        <v/>
      </c>
      <c r="AF180" s="37">
        <f t="shared" si="250"/>
        <v>1</v>
      </c>
      <c r="AG180" s="36">
        <f t="shared" si="251"/>
        <v>1</v>
      </c>
      <c r="AH180" s="35" t="str">
        <f t="shared" si="252"/>
        <v/>
      </c>
      <c r="AI180" s="34" t="str">
        <f t="shared" si="253"/>
        <v/>
      </c>
      <c r="AJ180" s="33" t="str">
        <f t="shared" si="254"/>
        <v/>
      </c>
      <c r="AK180" s="32" t="str">
        <f t="shared" si="255"/>
        <v/>
      </c>
      <c r="AL180" s="31" t="str">
        <f t="shared" si="256"/>
        <v/>
      </c>
      <c r="AM180" s="30">
        <f t="shared" si="257"/>
        <v>0</v>
      </c>
      <c r="AN180" s="29" t="str">
        <f t="shared" si="258"/>
        <v/>
      </c>
      <c r="AO180" s="19"/>
      <c r="AP180" s="19"/>
      <c r="AQ180" s="19"/>
      <c r="AR180" s="19"/>
      <c r="AS180" s="14"/>
      <c r="AT180" s="18"/>
      <c r="AU180" s="18"/>
      <c r="AV180" s="18"/>
      <c r="AW180" s="18"/>
      <c r="AX180" s="18"/>
      <c r="AY180" s="18"/>
      <c r="AZ180" s="14"/>
      <c r="BA180" s="18"/>
      <c r="BB180" s="18"/>
      <c r="BC180" s="18"/>
      <c r="BD180" s="18"/>
      <c r="BE180" s="18"/>
      <c r="BF180" s="18"/>
      <c r="BG180" s="14"/>
      <c r="BH180" s="14"/>
      <c r="BI180" s="18"/>
      <c r="BJ180" s="18"/>
      <c r="BK180" s="18"/>
      <c r="BL180" s="18"/>
      <c r="BM180" s="18"/>
      <c r="BN180" s="18"/>
      <c r="BO180" s="13"/>
      <c r="BP180" s="15"/>
      <c r="BQ180" s="17"/>
      <c r="BR180" s="17"/>
      <c r="BS180" s="17"/>
      <c r="BT180" s="17"/>
      <c r="BU180" s="17"/>
      <c r="BV180" s="17"/>
      <c r="BW180" s="17"/>
      <c r="BX180" s="17"/>
      <c r="BY180" s="17"/>
      <c r="BZ180" s="17"/>
      <c r="CA180" s="17"/>
      <c r="CB180" s="17"/>
      <c r="CC180" s="17"/>
      <c r="CD180" s="17"/>
      <c r="CE180" s="17"/>
      <c r="CF180" s="17"/>
      <c r="CG180" s="17"/>
      <c r="CH180" s="16"/>
      <c r="CI180" s="14"/>
      <c r="CJ180" s="15"/>
      <c r="CK180" s="14"/>
      <c r="CL180" s="14"/>
      <c r="CM180" s="13"/>
      <c r="CN180" s="13"/>
      <c r="CO180" s="13"/>
      <c r="CP180" s="13"/>
      <c r="CQ180" s="13"/>
      <c r="CR180" s="13"/>
      <c r="CS180" s="13"/>
      <c r="CT180" s="13"/>
      <c r="CU180" s="13"/>
      <c r="CV180" s="13"/>
      <c r="CW180" s="13"/>
      <c r="CX180" s="13"/>
      <c r="CY180" s="13"/>
      <c r="CZ180" s="13"/>
      <c r="DA180" s="13"/>
      <c r="DB180" s="13"/>
      <c r="DC180" s="13"/>
      <c r="DD180" s="13"/>
      <c r="DE180" s="13"/>
      <c r="DF180" s="13"/>
      <c r="DG180" s="13"/>
      <c r="DH180" s="13"/>
      <c r="DI180" s="13"/>
      <c r="DJ180" s="13"/>
      <c r="DK180" s="13"/>
      <c r="DL180" s="13"/>
      <c r="DM180" s="13"/>
      <c r="DN180" s="13"/>
      <c r="DO180" s="13"/>
      <c r="DP180" s="13"/>
      <c r="DQ180" s="13"/>
      <c r="DR180" s="13"/>
      <c r="DS180" s="13"/>
      <c r="DT180" s="13"/>
      <c r="DU180" s="13"/>
      <c r="DV180" s="13"/>
      <c r="DW180" s="13"/>
      <c r="DX180" s="13"/>
      <c r="DY180" s="13"/>
      <c r="DZ180" s="13"/>
      <c r="EA180" s="13"/>
      <c r="EB180" s="13"/>
      <c r="EC180" s="13"/>
      <c r="ED180" s="13"/>
      <c r="EE180" s="13"/>
      <c r="EF180" s="13"/>
      <c r="EG180" s="13"/>
      <c r="EH180" s="13"/>
      <c r="EI180" s="13"/>
      <c r="EJ180" s="13"/>
      <c r="EK180" s="13"/>
      <c r="EL180" s="13"/>
      <c r="EM180" s="13"/>
      <c r="EN180" s="13"/>
      <c r="EO180" s="13"/>
      <c r="EP180" s="13"/>
      <c r="EQ180" s="13"/>
      <c r="ER180" s="13"/>
      <c r="ES180" s="13"/>
      <c r="ET180" s="13"/>
      <c r="EU180" s="13"/>
      <c r="EV180" s="13"/>
      <c r="EW180" s="13"/>
    </row>
    <row r="181" spans="1:153" s="6" customFormat="1" ht="20.100000000000001" customHeight="1" outlineLevel="1" thickBot="1" x14ac:dyDescent="0.25">
      <c r="A181" s="28"/>
      <c r="B181" s="27"/>
      <c r="C181" s="25"/>
      <c r="D181" s="25"/>
      <c r="E181" s="25"/>
      <c r="F181" s="25"/>
      <c r="G181" s="26"/>
      <c r="H181" s="25"/>
      <c r="I181" s="25"/>
      <c r="J181" s="24"/>
      <c r="K181" s="476"/>
      <c r="L181" s="476"/>
      <c r="M181" s="476"/>
      <c r="N181" s="476"/>
      <c r="O181" s="476"/>
      <c r="P181" s="476"/>
      <c r="Q181" s="23"/>
      <c r="R181" s="23"/>
      <c r="S181" s="22">
        <f>SUM(S170:S180)</f>
        <v>0</v>
      </c>
      <c r="T181" s="17"/>
      <c r="U181" s="21"/>
      <c r="V181" s="18"/>
      <c r="W181" s="14"/>
      <c r="X181" s="14"/>
      <c r="Y181" s="14"/>
      <c r="Z181" s="13"/>
      <c r="AA181" s="13"/>
      <c r="AB181" s="13"/>
      <c r="AC181" s="13"/>
      <c r="AD181" s="13"/>
      <c r="AE181" s="15"/>
      <c r="AF181" s="19"/>
      <c r="AG181" s="19"/>
      <c r="AH181" s="19"/>
      <c r="AI181" s="19"/>
      <c r="AJ181" s="19"/>
      <c r="AK181" s="19"/>
      <c r="AL181" s="19"/>
      <c r="AM181" s="20">
        <f>SUM(AM170:AM180)</f>
        <v>0</v>
      </c>
      <c r="AN181" s="20">
        <f>SUM(AN170:AN180)</f>
        <v>0</v>
      </c>
      <c r="AO181" s="19"/>
      <c r="AP181" s="19"/>
      <c r="AQ181" s="19"/>
      <c r="AR181" s="19"/>
      <c r="AS181" s="14"/>
      <c r="AT181" s="18"/>
      <c r="AU181" s="18"/>
      <c r="AV181" s="18"/>
      <c r="AW181" s="18"/>
      <c r="AX181" s="18"/>
      <c r="AY181" s="18"/>
      <c r="AZ181" s="14"/>
      <c r="BA181" s="18"/>
      <c r="BB181" s="18"/>
      <c r="BC181" s="18"/>
      <c r="BD181" s="18"/>
      <c r="BE181" s="18"/>
      <c r="BF181" s="18"/>
      <c r="BG181" s="14"/>
      <c r="BH181" s="14"/>
      <c r="BI181" s="18"/>
      <c r="BJ181" s="18"/>
      <c r="BK181" s="18"/>
      <c r="BL181" s="18"/>
      <c r="BM181" s="18"/>
      <c r="BN181" s="18"/>
      <c r="BO181" s="13"/>
      <c r="BP181" s="15"/>
      <c r="BQ181" s="17"/>
      <c r="BR181" s="17"/>
      <c r="BS181" s="17"/>
      <c r="BT181" s="17"/>
      <c r="BU181" s="17"/>
      <c r="BV181" s="17"/>
      <c r="BW181" s="17"/>
      <c r="BX181" s="17"/>
      <c r="BY181" s="17"/>
      <c r="BZ181" s="17"/>
      <c r="CA181" s="17"/>
      <c r="CB181" s="17"/>
      <c r="CC181" s="17"/>
      <c r="CD181" s="17"/>
      <c r="CE181" s="17"/>
      <c r="CF181" s="17"/>
      <c r="CG181" s="17"/>
      <c r="CH181" s="16"/>
      <c r="CI181" s="14"/>
      <c r="CJ181" s="15"/>
      <c r="CK181" s="14"/>
      <c r="CL181" s="14"/>
      <c r="CM181" s="13"/>
      <c r="CN181" s="13"/>
      <c r="CO181" s="13"/>
      <c r="CP181" s="13"/>
      <c r="CQ181" s="13"/>
      <c r="CR181" s="13"/>
      <c r="CS181" s="13"/>
      <c r="CT181" s="13"/>
      <c r="CU181" s="13"/>
      <c r="CV181" s="13"/>
      <c r="CW181" s="13"/>
      <c r="CX181" s="13"/>
      <c r="CY181" s="13"/>
      <c r="CZ181" s="13"/>
      <c r="DA181" s="13"/>
      <c r="DB181" s="13"/>
      <c r="DC181" s="13"/>
      <c r="DD181" s="13"/>
      <c r="DE181" s="13"/>
      <c r="DF181" s="13"/>
      <c r="DG181" s="13"/>
      <c r="DH181" s="13"/>
      <c r="DI181" s="13"/>
      <c r="DJ181" s="13"/>
      <c r="DK181" s="13"/>
      <c r="DL181" s="13"/>
      <c r="DM181" s="13"/>
      <c r="DN181" s="13"/>
      <c r="DO181" s="13"/>
      <c r="DP181" s="13"/>
      <c r="DQ181" s="13"/>
      <c r="DR181" s="13"/>
      <c r="DS181" s="13"/>
      <c r="DT181" s="13"/>
      <c r="DU181" s="13"/>
      <c r="DV181" s="13"/>
      <c r="DW181" s="13"/>
      <c r="DX181" s="13"/>
      <c r="DY181" s="13"/>
      <c r="DZ181" s="13"/>
      <c r="EA181" s="13"/>
      <c r="EB181" s="13"/>
      <c r="EC181" s="13"/>
      <c r="ED181" s="13"/>
      <c r="EE181" s="13"/>
      <c r="EF181" s="13"/>
      <c r="EG181" s="13"/>
      <c r="EH181" s="13"/>
      <c r="EI181" s="13"/>
      <c r="EJ181" s="13"/>
      <c r="EK181" s="13"/>
      <c r="EL181" s="13"/>
      <c r="EM181" s="13"/>
      <c r="EN181" s="13"/>
      <c r="EO181" s="13"/>
      <c r="EP181" s="13"/>
      <c r="EQ181" s="13"/>
      <c r="ER181" s="13"/>
      <c r="ES181" s="13"/>
      <c r="ET181" s="13"/>
      <c r="EU181" s="13"/>
      <c r="EV181" s="13"/>
      <c r="EW181" s="13"/>
    </row>
    <row r="182" spans="1:153" s="6" customFormat="1" x14ac:dyDescent="0.2">
      <c r="E182" s="8"/>
      <c r="F182" s="12"/>
      <c r="G182" s="8"/>
      <c r="I182" s="8"/>
      <c r="K182" s="477" t="str">
        <f>IF(COUNTBLANK(K170:K180)&lt;&gt;11,"Fehler in den Datumsangaben! Bitte prüfen!","")</f>
        <v/>
      </c>
      <c r="L182" s="477"/>
      <c r="M182" s="477"/>
      <c r="N182" s="477"/>
      <c r="O182" s="477"/>
      <c r="P182" s="11"/>
      <c r="Q182" s="11"/>
      <c r="R182" s="11"/>
      <c r="S182" s="5"/>
      <c r="T182" s="11"/>
      <c r="W182" s="10"/>
      <c r="X182" s="10"/>
      <c r="Y182" s="10"/>
    </row>
    <row r="183" spans="1:153" s="6" customFormat="1" x14ac:dyDescent="0.2">
      <c r="E183" s="8"/>
      <c r="F183" s="12"/>
      <c r="G183" s="8"/>
      <c r="I183" s="8"/>
      <c r="K183" s="13"/>
      <c r="O183" s="11"/>
      <c r="P183" s="11"/>
      <c r="Q183" s="11"/>
      <c r="R183" s="11"/>
      <c r="S183" s="5"/>
      <c r="T183" s="11"/>
      <c r="W183" s="10"/>
      <c r="X183" s="10"/>
      <c r="Y183" s="10"/>
    </row>
    <row r="184" spans="1:153" s="6" customFormat="1" x14ac:dyDescent="0.2">
      <c r="E184" s="8"/>
      <c r="F184" s="12"/>
      <c r="G184" s="8"/>
      <c r="I184" s="8"/>
      <c r="K184" s="13"/>
      <c r="O184" s="11"/>
      <c r="P184" s="11"/>
      <c r="Q184" s="11"/>
      <c r="R184" s="11"/>
      <c r="S184" s="5"/>
      <c r="T184" s="11"/>
      <c r="W184" s="10"/>
      <c r="X184" s="10"/>
      <c r="Y184" s="10"/>
    </row>
    <row r="185" spans="1:153" s="6" customFormat="1" x14ac:dyDescent="0.2">
      <c r="E185" s="8"/>
      <c r="F185" s="12"/>
      <c r="G185" s="8"/>
      <c r="I185" s="8"/>
      <c r="K185" s="13"/>
      <c r="O185" s="11"/>
      <c r="P185" s="11"/>
      <c r="Q185" s="11"/>
      <c r="R185" s="11"/>
      <c r="S185" s="5"/>
      <c r="T185" s="11"/>
      <c r="W185" s="10"/>
      <c r="X185" s="10"/>
      <c r="Y185" s="10"/>
    </row>
    <row r="186" spans="1:153" s="6" customFormat="1" x14ac:dyDescent="0.2">
      <c r="E186" s="8"/>
      <c r="F186" s="12"/>
      <c r="G186" s="8"/>
      <c r="I186" s="8"/>
      <c r="K186" s="13"/>
      <c r="O186" s="11"/>
      <c r="P186" s="11"/>
      <c r="Q186" s="11"/>
      <c r="R186" s="11"/>
      <c r="S186" s="5"/>
      <c r="T186" s="11"/>
      <c r="W186" s="10"/>
      <c r="X186" s="10"/>
      <c r="Y186" s="10"/>
    </row>
    <row r="187" spans="1:153" s="6" customFormat="1" x14ac:dyDescent="0.2">
      <c r="E187" s="8"/>
      <c r="F187" s="12"/>
      <c r="G187" s="8"/>
      <c r="I187" s="8"/>
      <c r="K187" s="13"/>
      <c r="O187" s="11"/>
      <c r="P187" s="11"/>
      <c r="Q187" s="11"/>
      <c r="R187" s="11"/>
      <c r="S187" s="5"/>
      <c r="T187" s="11"/>
      <c r="W187" s="10"/>
      <c r="X187" s="10"/>
      <c r="Y187" s="10"/>
    </row>
    <row r="188" spans="1:153" s="6" customFormat="1" x14ac:dyDescent="0.2">
      <c r="E188" s="8"/>
      <c r="F188" s="12"/>
      <c r="G188" s="8"/>
      <c r="I188" s="8"/>
      <c r="K188" s="13"/>
      <c r="O188" s="11"/>
      <c r="P188" s="11"/>
      <c r="Q188" s="11"/>
      <c r="R188" s="11"/>
      <c r="S188" s="5"/>
      <c r="T188" s="11"/>
      <c r="W188" s="10"/>
      <c r="X188" s="10"/>
      <c r="Y188" s="10"/>
    </row>
    <row r="189" spans="1:153" s="6" customFormat="1" x14ac:dyDescent="0.2">
      <c r="E189" s="8"/>
      <c r="F189" s="12"/>
      <c r="G189" s="8"/>
      <c r="I189" s="8"/>
      <c r="O189" s="11"/>
      <c r="P189" s="11"/>
      <c r="Q189" s="11"/>
      <c r="R189" s="11"/>
      <c r="S189" s="5"/>
      <c r="T189" s="11"/>
      <c r="W189" s="10"/>
      <c r="X189" s="10"/>
      <c r="Y189" s="10"/>
    </row>
    <row r="190" spans="1:153" s="6" customFormat="1" x14ac:dyDescent="0.2">
      <c r="E190" s="8"/>
      <c r="F190" s="12"/>
      <c r="G190" s="8"/>
      <c r="I190" s="8"/>
      <c r="O190" s="11"/>
      <c r="P190" s="11"/>
      <c r="Q190" s="11"/>
      <c r="R190" s="11"/>
      <c r="S190" s="5"/>
      <c r="T190" s="11"/>
      <c r="W190" s="10"/>
      <c r="X190" s="10"/>
      <c r="Y190" s="10"/>
    </row>
    <row r="191" spans="1:153" s="6" customFormat="1" x14ac:dyDescent="0.2">
      <c r="E191" s="8"/>
      <c r="F191" s="12"/>
      <c r="G191" s="8"/>
      <c r="I191" s="8"/>
      <c r="O191" s="11"/>
      <c r="P191" s="11"/>
      <c r="Q191" s="11"/>
      <c r="R191" s="11"/>
      <c r="S191" s="5"/>
      <c r="T191" s="11"/>
      <c r="W191" s="10"/>
      <c r="X191" s="10"/>
      <c r="Y191" s="10"/>
    </row>
    <row r="192" spans="1:153" s="6" customFormat="1" x14ac:dyDescent="0.2">
      <c r="E192" s="8"/>
      <c r="F192" s="12"/>
      <c r="G192" s="8"/>
      <c r="I192" s="8"/>
      <c r="O192" s="11"/>
      <c r="P192" s="11"/>
      <c r="Q192" s="11"/>
      <c r="R192" s="11"/>
      <c r="S192" s="5"/>
      <c r="T192" s="11"/>
      <c r="W192" s="10"/>
      <c r="X192" s="10"/>
      <c r="Y192" s="10"/>
    </row>
    <row r="193" spans="5:25" s="6" customFormat="1" x14ac:dyDescent="0.2">
      <c r="E193" s="8"/>
      <c r="F193" s="12"/>
      <c r="G193" s="8"/>
      <c r="I193" s="8"/>
      <c r="O193" s="11"/>
      <c r="P193" s="11"/>
      <c r="Q193" s="11"/>
      <c r="R193" s="11"/>
      <c r="S193" s="5"/>
      <c r="T193" s="11"/>
      <c r="W193" s="10"/>
      <c r="X193" s="10"/>
      <c r="Y193" s="10"/>
    </row>
    <row r="194" spans="5:25" s="6" customFormat="1" x14ac:dyDescent="0.2">
      <c r="E194" s="8"/>
      <c r="F194" s="12"/>
      <c r="G194" s="8"/>
      <c r="I194" s="8"/>
      <c r="O194" s="11"/>
      <c r="P194" s="11"/>
      <c r="Q194" s="11"/>
      <c r="R194" s="11"/>
      <c r="S194" s="5"/>
      <c r="T194" s="11"/>
      <c r="W194" s="10"/>
      <c r="X194" s="10"/>
      <c r="Y194" s="10"/>
    </row>
  </sheetData>
  <sheetProtection password="C497" sheet="1" selectLockedCells="1"/>
  <dataConsolidate/>
  <mergeCells count="98">
    <mergeCell ref="AG10:AL10"/>
    <mergeCell ref="B10:C10"/>
    <mergeCell ref="B11:C11"/>
    <mergeCell ref="B12:C12"/>
    <mergeCell ref="B18:C18"/>
    <mergeCell ref="J18:M18"/>
    <mergeCell ref="N10:R10"/>
    <mergeCell ref="N11:Q11"/>
    <mergeCell ref="N12:Q12"/>
    <mergeCell ref="N13:Q13"/>
    <mergeCell ref="N15:Q15"/>
    <mergeCell ref="H15:I15"/>
    <mergeCell ref="B16:C16"/>
    <mergeCell ref="B15:C15"/>
    <mergeCell ref="J15:M15"/>
    <mergeCell ref="J16:M16"/>
    <mergeCell ref="B39:C39"/>
    <mergeCell ref="D39:M39"/>
    <mergeCell ref="H16:I16"/>
    <mergeCell ref="R17:R18"/>
    <mergeCell ref="B37:C37"/>
    <mergeCell ref="B17:C17"/>
    <mergeCell ref="H17:I17"/>
    <mergeCell ref="J20:M20"/>
    <mergeCell ref="H20:I20"/>
    <mergeCell ref="H18:I18"/>
    <mergeCell ref="H37:I37"/>
    <mergeCell ref="B20:C20"/>
    <mergeCell ref="B19:C19"/>
    <mergeCell ref="H19:I19"/>
    <mergeCell ref="K21:L21"/>
    <mergeCell ref="N16:Q16"/>
    <mergeCell ref="H12:I12"/>
    <mergeCell ref="H14:I14"/>
    <mergeCell ref="B14:C14"/>
    <mergeCell ref="C5:D5"/>
    <mergeCell ref="J11:M11"/>
    <mergeCell ref="J12:M12"/>
    <mergeCell ref="H10:I10"/>
    <mergeCell ref="H13:I13"/>
    <mergeCell ref="B55:C55"/>
    <mergeCell ref="D55:M55"/>
    <mergeCell ref="X6:AB6"/>
    <mergeCell ref="B9:E9"/>
    <mergeCell ref="Z10:AE10"/>
    <mergeCell ref="J13:M13"/>
    <mergeCell ref="J14:M14"/>
    <mergeCell ref="C6:D6"/>
    <mergeCell ref="H11:I11"/>
    <mergeCell ref="N14:Q14"/>
    <mergeCell ref="B13:C13"/>
    <mergeCell ref="K5:P6"/>
    <mergeCell ref="K7:N7"/>
    <mergeCell ref="K8:P8"/>
    <mergeCell ref="B23:C23"/>
    <mergeCell ref="D23:M23"/>
    <mergeCell ref="Z169:AE169"/>
    <mergeCell ref="AG169:AL169"/>
    <mergeCell ref="Z153:AE153"/>
    <mergeCell ref="AG153:AL153"/>
    <mergeCell ref="Z57:AE57"/>
    <mergeCell ref="Z73:AE73"/>
    <mergeCell ref="AG57:AL57"/>
    <mergeCell ref="AG105:AL105"/>
    <mergeCell ref="Z89:AE89"/>
    <mergeCell ref="Z121:AE121"/>
    <mergeCell ref="Z137:AE137"/>
    <mergeCell ref="AG137:AL137"/>
    <mergeCell ref="AG89:AL89"/>
    <mergeCell ref="AG25:AL25"/>
    <mergeCell ref="Z41:AE41"/>
    <mergeCell ref="AG121:AL121"/>
    <mergeCell ref="Z105:AE105"/>
    <mergeCell ref="N20:Q21"/>
    <mergeCell ref="R20:R21"/>
    <mergeCell ref="AG41:AL41"/>
    <mergeCell ref="AG73:AL73"/>
    <mergeCell ref="Z25:AE25"/>
    <mergeCell ref="O22:P22"/>
    <mergeCell ref="N19:P19"/>
    <mergeCell ref="J19:M19"/>
    <mergeCell ref="J17:M17"/>
    <mergeCell ref="N17:Q18"/>
    <mergeCell ref="G21:J21"/>
    <mergeCell ref="B167:C167"/>
    <mergeCell ref="D151:M151"/>
    <mergeCell ref="D167:M167"/>
    <mergeCell ref="B135:C135"/>
    <mergeCell ref="D135:M135"/>
    <mergeCell ref="B151:C151"/>
    <mergeCell ref="B119:C119"/>
    <mergeCell ref="D119:M119"/>
    <mergeCell ref="B103:C103"/>
    <mergeCell ref="B87:C87"/>
    <mergeCell ref="B71:C71"/>
    <mergeCell ref="D71:M71"/>
    <mergeCell ref="D87:M87"/>
    <mergeCell ref="D103:M103"/>
  </mergeCells>
  <phoneticPr fontId="35" type="noConversion"/>
  <conditionalFormatting sqref="K5">
    <cfRule type="expression" dxfId="117" priority="85">
      <formula>#REF!=1</formula>
    </cfRule>
  </conditionalFormatting>
  <conditionalFormatting sqref="Z102:IV102 Z166:IV166 Z150:IV150 Z134:IV134 Z118:IV118 A102 A166 A150 A134 A118">
    <cfRule type="expression" dxfId="116" priority="84">
      <formula>#REF!=1</formula>
    </cfRule>
  </conditionalFormatting>
  <conditionalFormatting sqref="CH54:CL54 BA54:BN54">
    <cfRule type="expression" dxfId="115" priority="83">
      <formula>#REF!=1</formula>
    </cfRule>
  </conditionalFormatting>
  <conditionalFormatting sqref="BV54 P134:Y134 P150:Y150 P166:Y166">
    <cfRule type="expression" dxfId="114" priority="82">
      <formula>#REF!=1</formula>
    </cfRule>
  </conditionalFormatting>
  <conditionalFormatting sqref="CB54">
    <cfRule type="expression" dxfId="113" priority="81">
      <formula>#REF!=1</formula>
    </cfRule>
  </conditionalFormatting>
  <conditionalFormatting sqref="B26:C36 T53:Y53 L74:N84 L90:N100 L106:N116 L122:N132 L138:N148 L154:N164 L170:N180 L42:N52 L58:N68 K26:V36">
    <cfRule type="expression" dxfId="112" priority="80">
      <formula>$AL26=1</formula>
    </cfRule>
  </conditionalFormatting>
  <conditionalFormatting sqref="B102:J102 P102:Y102">
    <cfRule type="expression" dxfId="111" priority="79">
      <formula>#REF!=1</formula>
    </cfRule>
  </conditionalFormatting>
  <conditionalFormatting sqref="B118:J118 P118:Y118">
    <cfRule type="expression" dxfId="110" priority="78">
      <formula>#REF!=1</formula>
    </cfRule>
  </conditionalFormatting>
  <conditionalFormatting sqref="B134:J134">
    <cfRule type="expression" dxfId="109" priority="77">
      <formula>#REF!=1</formula>
    </cfRule>
  </conditionalFormatting>
  <conditionalFormatting sqref="B150:J150">
    <cfRule type="expression" dxfId="108" priority="76">
      <formula>#REF!=1</formula>
    </cfRule>
  </conditionalFormatting>
  <conditionalFormatting sqref="B166:J166">
    <cfRule type="expression" dxfId="107" priority="75">
      <formula>#REF!=1</formula>
    </cfRule>
  </conditionalFormatting>
  <conditionalFormatting sqref="U54">
    <cfRule type="expression" dxfId="106" priority="74">
      <formula>#REF!=1</formula>
    </cfRule>
  </conditionalFormatting>
  <conditionalFormatting sqref="U70">
    <cfRule type="expression" dxfId="105" priority="73">
      <formula>#REF!=1</formula>
    </cfRule>
  </conditionalFormatting>
  <conditionalFormatting sqref="U86">
    <cfRule type="expression" dxfId="104" priority="72">
      <formula>#REF!=1</formula>
    </cfRule>
  </conditionalFormatting>
  <conditionalFormatting sqref="T42:V52">
    <cfRule type="expression" dxfId="103" priority="71">
      <formula>$AL42=1</formula>
    </cfRule>
  </conditionalFormatting>
  <conditionalFormatting sqref="T69:Y69">
    <cfRule type="expression" dxfId="102" priority="70">
      <formula>$AL69=1</formula>
    </cfRule>
  </conditionalFormatting>
  <conditionalFormatting sqref="T58:V68">
    <cfRule type="expression" dxfId="101" priority="69">
      <formula>$AL58=1</formula>
    </cfRule>
  </conditionalFormatting>
  <conditionalFormatting sqref="T85:Y85">
    <cfRule type="expression" dxfId="100" priority="68">
      <formula>$AL85=1</formula>
    </cfRule>
  </conditionalFormatting>
  <conditionalFormatting sqref="T74:V84">
    <cfRule type="expression" dxfId="99" priority="67">
      <formula>$AL74=1</formula>
    </cfRule>
  </conditionalFormatting>
  <conditionalFormatting sqref="T101:Y101">
    <cfRule type="expression" dxfId="98" priority="66">
      <formula>$AL101=1</formula>
    </cfRule>
  </conditionalFormatting>
  <conditionalFormatting sqref="T90:V100">
    <cfRule type="expression" dxfId="97" priority="65">
      <formula>$AL90=1</formula>
    </cfRule>
  </conditionalFormatting>
  <conditionalFormatting sqref="T117:Y117">
    <cfRule type="expression" dxfId="96" priority="64">
      <formula>$AL117=1</formula>
    </cfRule>
  </conditionalFormatting>
  <conditionalFormatting sqref="T106:V116">
    <cfRule type="expression" dxfId="95" priority="63">
      <formula>$AL106=1</formula>
    </cfRule>
  </conditionalFormatting>
  <conditionalFormatting sqref="T133:Y133">
    <cfRule type="expression" dxfId="94" priority="62">
      <formula>$AL133=1</formula>
    </cfRule>
  </conditionalFormatting>
  <conditionalFormatting sqref="T122:V132">
    <cfRule type="expression" dxfId="93" priority="61">
      <formula>$AL122=1</formula>
    </cfRule>
  </conditionalFormatting>
  <conditionalFormatting sqref="T149:Y149">
    <cfRule type="expression" dxfId="92" priority="60">
      <formula>$AL149=1</formula>
    </cfRule>
  </conditionalFormatting>
  <conditionalFormatting sqref="T138:V148">
    <cfRule type="expression" dxfId="91" priority="59">
      <formula>$AL138=1</formula>
    </cfRule>
  </conditionalFormatting>
  <conditionalFormatting sqref="T165:Y165">
    <cfRule type="expression" dxfId="90" priority="58">
      <formula>$AL165=1</formula>
    </cfRule>
  </conditionalFormatting>
  <conditionalFormatting sqref="T154:V164">
    <cfRule type="expression" dxfId="89" priority="57">
      <formula>$AL154=1</formula>
    </cfRule>
  </conditionalFormatting>
  <conditionalFormatting sqref="T181:Y181">
    <cfRule type="expression" dxfId="88" priority="56">
      <formula>$AL181=1</formula>
    </cfRule>
  </conditionalFormatting>
  <conditionalFormatting sqref="T170:V180">
    <cfRule type="expression" dxfId="87" priority="55">
      <formula>$AL170=1</formula>
    </cfRule>
  </conditionalFormatting>
  <conditionalFormatting sqref="K42:K52">
    <cfRule type="expression" dxfId="86" priority="54">
      <formula>$AL42=1</formula>
    </cfRule>
  </conditionalFormatting>
  <conditionalFormatting sqref="K58:K68">
    <cfRule type="expression" dxfId="85" priority="53">
      <formula>$AL58=1</formula>
    </cfRule>
  </conditionalFormatting>
  <conditionalFormatting sqref="K74:K84">
    <cfRule type="expression" dxfId="84" priority="52">
      <formula>$AL74=1</formula>
    </cfRule>
  </conditionalFormatting>
  <conditionalFormatting sqref="K90:K100">
    <cfRule type="expression" dxfId="83" priority="51">
      <formula>$AL90=1</formula>
    </cfRule>
  </conditionalFormatting>
  <conditionalFormatting sqref="K106:K116">
    <cfRule type="expression" dxfId="82" priority="50">
      <formula>$AL106=1</formula>
    </cfRule>
  </conditionalFormatting>
  <conditionalFormatting sqref="K122:K132">
    <cfRule type="expression" dxfId="81" priority="49">
      <formula>$AL122=1</formula>
    </cfRule>
  </conditionalFormatting>
  <conditionalFormatting sqref="K138:K148">
    <cfRule type="expression" dxfId="80" priority="48">
      <formula>$AL138=1</formula>
    </cfRule>
  </conditionalFormatting>
  <conditionalFormatting sqref="K154:K164">
    <cfRule type="expression" dxfId="79" priority="47">
      <formula>$AL154=1</formula>
    </cfRule>
  </conditionalFormatting>
  <conditionalFormatting sqref="K170:K180">
    <cfRule type="expression" dxfId="78" priority="46">
      <formula>$AL170=1</formula>
    </cfRule>
  </conditionalFormatting>
  <conditionalFormatting sqref="R42:R52">
    <cfRule type="expression" dxfId="77" priority="45">
      <formula>$AL42=1</formula>
    </cfRule>
  </conditionalFormatting>
  <conditionalFormatting sqref="R58:R68">
    <cfRule type="expression" dxfId="76" priority="44">
      <formula>$AL58=1</formula>
    </cfRule>
  </conditionalFormatting>
  <conditionalFormatting sqref="R74:R84">
    <cfRule type="expression" dxfId="75" priority="43">
      <formula>$AL74=1</formula>
    </cfRule>
  </conditionalFormatting>
  <conditionalFormatting sqref="R90:R100">
    <cfRule type="expression" dxfId="74" priority="42">
      <formula>$AL90=1</formula>
    </cfRule>
  </conditionalFormatting>
  <conditionalFormatting sqref="R106:R116">
    <cfRule type="expression" dxfId="73" priority="41">
      <formula>$AL106=1</formula>
    </cfRule>
  </conditionalFormatting>
  <conditionalFormatting sqref="R122:R132">
    <cfRule type="expression" dxfId="72" priority="40">
      <formula>$AL122=1</formula>
    </cfRule>
  </conditionalFormatting>
  <conditionalFormatting sqref="R138:R148">
    <cfRule type="expression" dxfId="71" priority="39">
      <formula>$AL138=1</formula>
    </cfRule>
  </conditionalFormatting>
  <conditionalFormatting sqref="R154:R164">
    <cfRule type="expression" dxfId="70" priority="38">
      <formula>$AL154=1</formula>
    </cfRule>
  </conditionalFormatting>
  <conditionalFormatting sqref="R170:R180">
    <cfRule type="expression" dxfId="69" priority="37">
      <formula>$AL170=1</formula>
    </cfRule>
  </conditionalFormatting>
  <conditionalFormatting sqref="Q42:Q52">
    <cfRule type="expression" dxfId="68" priority="36">
      <formula>$AL42=1</formula>
    </cfRule>
  </conditionalFormatting>
  <conditionalFormatting sqref="Q58:Q68">
    <cfRule type="expression" dxfId="67" priority="35">
      <formula>$AL58=1</formula>
    </cfRule>
  </conditionalFormatting>
  <conditionalFormatting sqref="Q74:Q84">
    <cfRule type="expression" dxfId="66" priority="34">
      <formula>$AL74=1</formula>
    </cfRule>
  </conditionalFormatting>
  <conditionalFormatting sqref="Q90:Q100">
    <cfRule type="expression" dxfId="65" priority="33">
      <formula>$AL90=1</formula>
    </cfRule>
  </conditionalFormatting>
  <conditionalFormatting sqref="Q106:Q116">
    <cfRule type="expression" dxfId="64" priority="32">
      <formula>$AL106=1</formula>
    </cfRule>
  </conditionalFormatting>
  <conditionalFormatting sqref="Q122:Q132">
    <cfRule type="expression" dxfId="63" priority="31">
      <formula>$AL122=1</formula>
    </cfRule>
  </conditionalFormatting>
  <conditionalFormatting sqref="Q138:Q148">
    <cfRule type="expression" dxfId="62" priority="30">
      <formula>$AL138=1</formula>
    </cfRule>
  </conditionalFormatting>
  <conditionalFormatting sqref="Q154:Q164">
    <cfRule type="expression" dxfId="61" priority="29">
      <formula>$AL154=1</formula>
    </cfRule>
  </conditionalFormatting>
  <conditionalFormatting sqref="Q170:Q180">
    <cfRule type="expression" dxfId="60" priority="28">
      <formula>$AL170=1</formula>
    </cfRule>
  </conditionalFormatting>
  <conditionalFormatting sqref="O42:P52">
    <cfRule type="expression" dxfId="59" priority="27">
      <formula>$AL42=1</formula>
    </cfRule>
  </conditionalFormatting>
  <conditionalFormatting sqref="O58:P68">
    <cfRule type="expression" dxfId="58" priority="26">
      <formula>$AL58=1</formula>
    </cfRule>
  </conditionalFormatting>
  <conditionalFormatting sqref="O74:P84">
    <cfRule type="expression" dxfId="57" priority="25">
      <formula>$AL74=1</formula>
    </cfRule>
  </conditionalFormatting>
  <conditionalFormatting sqref="O90:P100">
    <cfRule type="expression" dxfId="56" priority="24">
      <formula>$AL90=1</formula>
    </cfRule>
  </conditionalFormatting>
  <conditionalFormatting sqref="O106:P116">
    <cfRule type="expression" dxfId="55" priority="23">
      <formula>$AL106=1</formula>
    </cfRule>
  </conditionalFormatting>
  <conditionalFormatting sqref="O122:P132">
    <cfRule type="expression" dxfId="54" priority="22">
      <formula>$AL122=1</formula>
    </cfRule>
  </conditionalFormatting>
  <conditionalFormatting sqref="O138:P148">
    <cfRule type="expression" dxfId="53" priority="21">
      <formula>$AL138=1</formula>
    </cfRule>
  </conditionalFormatting>
  <conditionalFormatting sqref="O154:P164">
    <cfRule type="expression" dxfId="52" priority="20">
      <formula>$AL154=1</formula>
    </cfRule>
  </conditionalFormatting>
  <conditionalFormatting sqref="O170:P180">
    <cfRule type="expression" dxfId="51" priority="19">
      <formula>$AL170=1</formula>
    </cfRule>
  </conditionalFormatting>
  <conditionalFormatting sqref="S42:S52">
    <cfRule type="expression" dxfId="50" priority="18">
      <formula>$AL42=1</formula>
    </cfRule>
  </conditionalFormatting>
  <conditionalFormatting sqref="S58:S68">
    <cfRule type="expression" dxfId="49" priority="17">
      <formula>$AL58=1</formula>
    </cfRule>
  </conditionalFormatting>
  <conditionalFormatting sqref="S74:S84">
    <cfRule type="expression" dxfId="48" priority="16">
      <formula>$AL74=1</formula>
    </cfRule>
  </conditionalFormatting>
  <conditionalFormatting sqref="S90:S100">
    <cfRule type="expression" dxfId="47" priority="15">
      <formula>$AL90=1</formula>
    </cfRule>
  </conditionalFormatting>
  <conditionalFormatting sqref="S106:S116">
    <cfRule type="expression" dxfId="46" priority="14">
      <formula>$AL106=1</formula>
    </cfRule>
  </conditionalFormatting>
  <conditionalFormatting sqref="S122:S132">
    <cfRule type="expression" dxfId="45" priority="13">
      <formula>$AL122=1</formula>
    </cfRule>
  </conditionalFormatting>
  <conditionalFormatting sqref="S138:S148">
    <cfRule type="expression" dxfId="44" priority="12">
      <formula>$AL138=1</formula>
    </cfRule>
  </conditionalFormatting>
  <conditionalFormatting sqref="S154:S164">
    <cfRule type="expression" dxfId="43" priority="11">
      <formula>$AL154=1</formula>
    </cfRule>
  </conditionalFormatting>
  <conditionalFormatting sqref="S170:S180">
    <cfRule type="expression" dxfId="42" priority="10">
      <formula>$AL170=1</formula>
    </cfRule>
  </conditionalFormatting>
  <conditionalFormatting sqref="B42:C52">
    <cfRule type="expression" dxfId="41" priority="9">
      <formula>$AL42=1</formula>
    </cfRule>
  </conditionalFormatting>
  <conditionalFormatting sqref="B58:C68">
    <cfRule type="expression" dxfId="40" priority="8">
      <formula>$AL58=1</formula>
    </cfRule>
  </conditionalFormatting>
  <conditionalFormatting sqref="B74:C84">
    <cfRule type="expression" dxfId="39" priority="7">
      <formula>$AL74=1</formula>
    </cfRule>
  </conditionalFormatting>
  <conditionalFormatting sqref="B90:C100">
    <cfRule type="expression" dxfId="38" priority="6">
      <formula>$AL90=1</formula>
    </cfRule>
  </conditionalFormatting>
  <conditionalFormatting sqref="B106:C116">
    <cfRule type="expression" dxfId="37" priority="5">
      <formula>$AL106=1</formula>
    </cfRule>
  </conditionalFormatting>
  <conditionalFormatting sqref="B122:C132">
    <cfRule type="expression" dxfId="36" priority="4">
      <formula>$AL122=1</formula>
    </cfRule>
  </conditionalFormatting>
  <conditionalFormatting sqref="B138:C148">
    <cfRule type="expression" dxfId="35" priority="3">
      <formula>$AL138=1</formula>
    </cfRule>
  </conditionalFormatting>
  <conditionalFormatting sqref="B154:C164">
    <cfRule type="expression" dxfId="34" priority="2">
      <formula>$AL154=1</formula>
    </cfRule>
  </conditionalFormatting>
  <conditionalFormatting sqref="B170:C180">
    <cfRule type="expression" dxfId="33" priority="1">
      <formula>$AL170=1</formula>
    </cfRule>
  </conditionalFormatting>
  <dataValidations count="1">
    <dataValidation type="decimal" operator="greaterThan" allowBlank="1" showErrorMessage="1" error="Die maximalen Ausgaben werden überschritten!!!" sqref="V37">
      <formula1>#REF!</formula1>
    </dataValidation>
  </dataValidations>
  <pageMargins left="0.25" right="0.25" top="0.75" bottom="0.75" header="0.3" footer="0.3"/>
  <pageSetup paperSize="9" scale="65" fitToHeight="0" orientation="landscape" r:id="rId1"/>
  <headerFooter>
    <oddFooter xml:space="preserve">&amp;C 
Seite &amp;P von &amp;N
 &amp;D
</oddFooter>
  </headerFooter>
  <rowBreaks count="5" manualBreakCount="5">
    <brk id="38" min="1" max="18" man="1"/>
    <brk id="70" min="1" max="18" man="1"/>
    <brk id="102" min="1" max="18" man="1"/>
    <brk id="134" min="1" max="18" man="1"/>
    <brk id="166" min="1" max="18" man="1"/>
  </row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>
    <pageSetUpPr fitToPage="1"/>
  </sheetPr>
  <dimension ref="A1:DZ185"/>
  <sheetViews>
    <sheetView showGridLines="0" topLeftCell="A2" zoomScaleNormal="100" zoomScaleSheetLayoutView="100" workbookViewId="0">
      <selection activeCell="A2" sqref="A2"/>
    </sheetView>
  </sheetViews>
  <sheetFormatPr baseColWidth="10" defaultRowHeight="12.75" outlineLevelRow="1" x14ac:dyDescent="0.2"/>
  <cols>
    <col min="1" max="1" width="1.5" style="2" customWidth="1"/>
    <col min="2" max="2" width="18.75" style="2" customWidth="1"/>
    <col min="3" max="3" width="15.5" style="2" customWidth="1"/>
    <col min="4" max="4" width="10.625" style="2" customWidth="1"/>
    <col min="5" max="5" width="10.5" style="7" hidden="1" customWidth="1"/>
    <col min="6" max="6" width="10.625" style="9" hidden="1" customWidth="1"/>
    <col min="7" max="7" width="10.125" style="8" hidden="1" customWidth="1"/>
    <col min="8" max="8" width="10.625" style="2" customWidth="1"/>
    <col min="9" max="9" width="10.75" style="7" customWidth="1"/>
    <col min="10" max="10" width="11" style="2"/>
    <col min="11" max="11" width="5" style="2" customWidth="1"/>
    <col min="12" max="12" width="9.5" style="6" customWidth="1"/>
    <col min="13" max="13" width="9.625" style="2" customWidth="1"/>
    <col min="14" max="14" width="10.875" style="2" customWidth="1"/>
    <col min="15" max="15" width="10.875" style="4" customWidth="1"/>
    <col min="16" max="16" width="11.25" style="4" customWidth="1"/>
    <col min="17" max="17" width="12.25" style="4" customWidth="1"/>
    <col min="18" max="18" width="12.5" style="4" customWidth="1"/>
    <col min="19" max="19" width="10.75" style="5" customWidth="1"/>
    <col min="20" max="20" width="11.125" style="4" customWidth="1"/>
    <col min="21" max="21" width="10.75" style="2" customWidth="1"/>
    <col min="22" max="26" width="10" style="2" customWidth="1"/>
    <col min="27" max="27" width="10.125" style="2" customWidth="1"/>
    <col min="28" max="28" width="9.5" style="2" customWidth="1"/>
    <col min="29" max="58" width="10" style="2" customWidth="1"/>
    <col min="59" max="59" width="10.875" style="2" customWidth="1"/>
    <col min="60" max="118" width="10" style="2" customWidth="1"/>
    <col min="119" max="16384" width="11" style="2"/>
  </cols>
  <sheetData>
    <row r="1" spans="1:21" ht="8.25" hidden="1" customHeight="1" x14ac:dyDescent="0.2"/>
    <row r="2" spans="1:21" ht="27.75" customHeight="1" x14ac:dyDescent="0.4">
      <c r="B2" s="216" t="s">
        <v>182</v>
      </c>
      <c r="C2" s="214"/>
      <c r="D2" s="214"/>
      <c r="I2" s="130"/>
      <c r="J2" s="13"/>
      <c r="K2" s="13"/>
      <c r="L2" s="13"/>
      <c r="M2" s="13"/>
      <c r="N2" s="13"/>
      <c r="O2" s="125"/>
      <c r="P2" s="125"/>
      <c r="Q2" s="125"/>
      <c r="R2" s="125"/>
    </row>
    <row r="3" spans="1:21" ht="12.75" customHeight="1" x14ac:dyDescent="0.2">
      <c r="B3" s="214"/>
      <c r="C3" s="214"/>
      <c r="D3" s="214"/>
      <c r="I3" s="130"/>
      <c r="J3" s="13"/>
      <c r="K3" s="13"/>
      <c r="L3" s="13"/>
      <c r="M3" s="13"/>
      <c r="N3" s="13"/>
      <c r="O3" s="125"/>
      <c r="P3" s="125"/>
      <c r="Q3" s="125"/>
      <c r="R3" s="125"/>
    </row>
    <row r="4" spans="1:21" ht="15.75" customHeight="1" thickBot="1" x14ac:dyDescent="0.25"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</row>
    <row r="5" spans="1:21" ht="15.75" customHeight="1" thickBot="1" x14ac:dyDescent="0.25">
      <c r="B5" s="202" t="s">
        <v>173</v>
      </c>
      <c r="C5" s="258" t="str">
        <f>IF(Eingruppierung!C5="","",Eingruppierung!C5)</f>
        <v>Bewilligung</v>
      </c>
      <c r="H5" s="679" t="s">
        <v>181</v>
      </c>
      <c r="I5" s="679"/>
      <c r="J5" s="13"/>
      <c r="K5" s="643" t="s">
        <v>172</v>
      </c>
      <c r="L5" s="644"/>
      <c r="M5" s="644"/>
      <c r="N5" s="644"/>
      <c r="O5" s="644"/>
      <c r="P5" s="645"/>
      <c r="Q5" s="125"/>
      <c r="R5" s="125"/>
    </row>
    <row r="6" spans="1:21" ht="15.75" customHeight="1" thickBot="1" x14ac:dyDescent="0.25">
      <c r="B6" s="213" t="s">
        <v>171</v>
      </c>
      <c r="C6" s="257" t="str">
        <f>IF(Eingruppierung!C6="","",Eingruppierung!C6)</f>
        <v/>
      </c>
      <c r="D6" s="256"/>
      <c r="F6" s="211"/>
      <c r="G6" s="210" t="s">
        <v>170</v>
      </c>
      <c r="H6" s="199" t="s">
        <v>169</v>
      </c>
      <c r="I6" s="255" t="str">
        <f>IF(Eingruppierung!I6="","",Eingruppierung!I6)</f>
        <v/>
      </c>
      <c r="K6" s="646"/>
      <c r="L6" s="647"/>
      <c r="M6" s="647"/>
      <c r="N6" s="647"/>
      <c r="O6" s="647"/>
      <c r="P6" s="648"/>
      <c r="Q6" s="197"/>
      <c r="R6" s="197"/>
      <c r="S6" s="197"/>
    </row>
    <row r="7" spans="1:21" ht="15.75" customHeight="1" thickBot="1" x14ac:dyDescent="0.25">
      <c r="B7" s="207"/>
      <c r="C7" s="207"/>
      <c r="D7" s="207"/>
      <c r="F7" s="7"/>
      <c r="H7" s="199" t="s">
        <v>167</v>
      </c>
      <c r="I7" s="254" t="str">
        <f>IF(Eingruppierung!I7="","",Eingruppierung!I7)</f>
        <v/>
      </c>
      <c r="K7" s="649" t="s">
        <v>166</v>
      </c>
      <c r="L7" s="650"/>
      <c r="M7" s="650"/>
      <c r="N7" s="651"/>
      <c r="O7" s="204" t="str">
        <f>IF(Eingruppierung!O7="","",Eingruppierung!O7)</f>
        <v/>
      </c>
      <c r="P7" s="203" t="s">
        <v>165</v>
      </c>
      <c r="Q7" s="133"/>
      <c r="R7" s="197"/>
      <c r="S7" s="197"/>
      <c r="T7" s="197"/>
      <c r="U7" s="5"/>
    </row>
    <row r="8" spans="1:21" ht="15" customHeight="1" thickBot="1" x14ac:dyDescent="0.25">
      <c r="B8" s="200"/>
      <c r="C8" s="200"/>
      <c r="D8" s="200"/>
      <c r="F8" s="7"/>
      <c r="H8" s="199"/>
      <c r="I8" s="198"/>
      <c r="K8" s="652" t="s">
        <v>162</v>
      </c>
      <c r="L8" s="653"/>
      <c r="M8" s="653"/>
      <c r="N8" s="653"/>
      <c r="O8" s="653"/>
      <c r="P8" s="654"/>
      <c r="Q8" s="197"/>
      <c r="R8" s="197"/>
    </row>
    <row r="9" spans="1:21" ht="15.75" customHeight="1" thickBot="1" x14ac:dyDescent="0.25">
      <c r="B9" s="680" t="s">
        <v>160</v>
      </c>
      <c r="C9" s="681"/>
      <c r="D9" s="682"/>
      <c r="E9" s="253"/>
      <c r="I9" s="2"/>
      <c r="L9" s="2"/>
      <c r="O9" s="2"/>
      <c r="P9" s="2"/>
      <c r="Q9" s="2"/>
      <c r="R9" s="2"/>
      <c r="S9" s="2"/>
      <c r="T9" s="2"/>
      <c r="U9" s="13"/>
    </row>
    <row r="10" spans="1:21" ht="64.5" customHeight="1" x14ac:dyDescent="0.2">
      <c r="A10" s="168"/>
      <c r="B10" s="668" t="s">
        <v>19</v>
      </c>
      <c r="C10" s="669"/>
      <c r="D10" s="122" t="s">
        <v>180</v>
      </c>
      <c r="E10" s="252" t="s">
        <v>179</v>
      </c>
      <c r="F10" s="252" t="s">
        <v>178</v>
      </c>
      <c r="G10" s="252" t="s">
        <v>177</v>
      </c>
      <c r="H10" s="188" t="s">
        <v>16</v>
      </c>
      <c r="I10" s="187" t="s">
        <v>17</v>
      </c>
      <c r="J10" s="186" t="s">
        <v>146</v>
      </c>
      <c r="K10" s="657" t="s">
        <v>158</v>
      </c>
      <c r="L10" s="658"/>
      <c r="M10" s="184"/>
      <c r="N10" s="183"/>
      <c r="O10" s="670" t="s">
        <v>157</v>
      </c>
      <c r="P10" s="671"/>
      <c r="Q10" s="671"/>
      <c r="R10" s="671"/>
      <c r="S10" s="672"/>
      <c r="T10" s="5"/>
      <c r="U10" s="13"/>
    </row>
    <row r="11" spans="1:21" ht="15" customHeight="1" x14ac:dyDescent="0.2">
      <c r="A11" s="168"/>
      <c r="B11" s="685" t="str">
        <f>IF(Eingruppierung!B11="","",Eingruppierung!B11)</f>
        <v/>
      </c>
      <c r="C11" s="686"/>
      <c r="D11" s="251" t="str">
        <f>IF(Eingruppierung!D11="","",Eingruppierung!D11)</f>
        <v/>
      </c>
      <c r="E11" s="251" t="e">
        <f>IF(Eingruppierung!#REF!="","",Eingruppierung!#REF!)</f>
        <v>#REF!</v>
      </c>
      <c r="F11" s="251" t="e">
        <f>IF(Eingruppierung!#REF!="","",Eingruppierung!#REF!)</f>
        <v>#REF!</v>
      </c>
      <c r="G11" s="251" t="e">
        <f>IF(Eingruppierung!#REF!="","",Eingruppierung!#REF!)</f>
        <v>#REF!</v>
      </c>
      <c r="H11" s="250" t="str">
        <f>IF(Eingruppierung!E11="","",Eingruppierung!E11)</f>
        <v/>
      </c>
      <c r="I11" s="250" t="str">
        <f>IF(Eingruppierung!F11="","",Eingruppierung!F11)</f>
        <v/>
      </c>
      <c r="J11" s="176">
        <f>IF(Eingruppierung!G11="","",Eingruppierung!G11)</f>
        <v>0</v>
      </c>
      <c r="K11" s="636" t="str">
        <f>IF(Eingruppierung!H11="","",Eingruppierung!H11)</f>
        <v/>
      </c>
      <c r="L11" s="637" t="str">
        <f>IF(Eingruppierung!I11="","",Eingruppierung!I11)</f>
        <v/>
      </c>
      <c r="M11" s="612"/>
      <c r="N11" s="612"/>
      <c r="O11" s="638" t="s">
        <v>156</v>
      </c>
      <c r="P11" s="639"/>
      <c r="Q11" s="639"/>
      <c r="R11" s="640"/>
      <c r="S11" s="182">
        <f>Eingruppierung!R11</f>
        <v>0</v>
      </c>
      <c r="T11" s="5"/>
      <c r="U11" s="13"/>
    </row>
    <row r="12" spans="1:21" ht="15" customHeight="1" x14ac:dyDescent="0.2">
      <c r="A12" s="175"/>
      <c r="B12" s="685" t="str">
        <f>IF(Eingruppierung!B12="","",Eingruppierung!B12)</f>
        <v/>
      </c>
      <c r="C12" s="686"/>
      <c r="D12" s="251" t="str">
        <f>IF(Eingruppierung!D12="","",Eingruppierung!D12)</f>
        <v/>
      </c>
      <c r="E12" s="251" t="e">
        <f>IF(Eingruppierung!#REF!="","",Eingruppierung!#REF!)</f>
        <v>#REF!</v>
      </c>
      <c r="F12" s="251" t="e">
        <f>IF(Eingruppierung!#REF!="","",Eingruppierung!#REF!)</f>
        <v>#REF!</v>
      </c>
      <c r="G12" s="251" t="e">
        <f>IF(Eingruppierung!#REF!="","",Eingruppierung!#REF!)</f>
        <v>#REF!</v>
      </c>
      <c r="H12" s="250" t="str">
        <f>IF(Eingruppierung!E12="","",Eingruppierung!E12)</f>
        <v/>
      </c>
      <c r="I12" s="250" t="str">
        <f>IF(Eingruppierung!F12="","",Eingruppierung!F12)</f>
        <v/>
      </c>
      <c r="J12" s="176">
        <f>IF(Eingruppierung!G12="","",Eingruppierung!G12)</f>
        <v>0</v>
      </c>
      <c r="K12" s="636" t="str">
        <f>IF(Eingruppierung!H12="","",Eingruppierung!H12)</f>
        <v/>
      </c>
      <c r="L12" s="637" t="str">
        <f>IF(Eingruppierung!I12="","",Eingruppierung!I12)</f>
        <v/>
      </c>
      <c r="M12" s="612"/>
      <c r="N12" s="612"/>
      <c r="O12" s="638" t="s">
        <v>155</v>
      </c>
      <c r="P12" s="639"/>
      <c r="Q12" s="639"/>
      <c r="R12" s="640"/>
      <c r="S12" s="182">
        <f>Eingruppierung!R12</f>
        <v>0</v>
      </c>
      <c r="T12" s="5"/>
      <c r="U12" s="13"/>
    </row>
    <row r="13" spans="1:21" ht="15" customHeight="1" x14ac:dyDescent="0.2">
      <c r="A13" s="175"/>
      <c r="B13" s="685" t="str">
        <f>IF(Eingruppierung!B13="","",Eingruppierung!B13)</f>
        <v/>
      </c>
      <c r="C13" s="686"/>
      <c r="D13" s="251" t="str">
        <f>IF(Eingruppierung!D13="","",Eingruppierung!D13)</f>
        <v/>
      </c>
      <c r="E13" s="251" t="e">
        <f>IF(Eingruppierung!#REF!="","",Eingruppierung!#REF!)</f>
        <v>#REF!</v>
      </c>
      <c r="F13" s="251" t="e">
        <f>IF(Eingruppierung!#REF!="","",Eingruppierung!#REF!)</f>
        <v>#REF!</v>
      </c>
      <c r="G13" s="251" t="e">
        <f>IF(Eingruppierung!#REF!="","",Eingruppierung!#REF!)</f>
        <v>#REF!</v>
      </c>
      <c r="H13" s="250" t="str">
        <f>IF(Eingruppierung!E13="","",Eingruppierung!E13)</f>
        <v/>
      </c>
      <c r="I13" s="250" t="str">
        <f>IF(Eingruppierung!F13="","",Eingruppierung!F13)</f>
        <v/>
      </c>
      <c r="J13" s="176">
        <f>IF(Eingruppierung!G13="","",Eingruppierung!G13)</f>
        <v>0</v>
      </c>
      <c r="K13" s="636" t="str">
        <f>IF(Eingruppierung!H13="","",Eingruppierung!H13)</f>
        <v/>
      </c>
      <c r="L13" s="637" t="str">
        <f>IF(Eingruppierung!I13="","",Eingruppierung!I13)</f>
        <v/>
      </c>
      <c r="M13" s="612"/>
      <c r="N13" s="612"/>
      <c r="O13" s="638" t="s">
        <v>154</v>
      </c>
      <c r="P13" s="639"/>
      <c r="Q13" s="639"/>
      <c r="R13" s="640"/>
      <c r="S13" s="182">
        <f>Eingruppierung!R13</f>
        <v>0</v>
      </c>
      <c r="T13" s="125"/>
      <c r="U13" s="13"/>
    </row>
    <row r="14" spans="1:21" ht="15" customHeight="1" x14ac:dyDescent="0.2">
      <c r="A14" s="175"/>
      <c r="B14" s="685" t="str">
        <f>IF(Eingruppierung!B14="","",Eingruppierung!B14)</f>
        <v/>
      </c>
      <c r="C14" s="686"/>
      <c r="D14" s="251" t="str">
        <f>IF(Eingruppierung!D14="","",Eingruppierung!D14)</f>
        <v/>
      </c>
      <c r="E14" s="251" t="e">
        <f>IF(Eingruppierung!#REF!="","",Eingruppierung!#REF!)</f>
        <v>#REF!</v>
      </c>
      <c r="F14" s="251" t="e">
        <f>IF(Eingruppierung!#REF!="","",Eingruppierung!#REF!)</f>
        <v>#REF!</v>
      </c>
      <c r="G14" s="251" t="e">
        <f>IF(Eingruppierung!#REF!="","",Eingruppierung!#REF!)</f>
        <v>#REF!</v>
      </c>
      <c r="H14" s="250" t="str">
        <f>IF(Eingruppierung!E14="","",Eingruppierung!E14)</f>
        <v/>
      </c>
      <c r="I14" s="250" t="str">
        <f>IF(Eingruppierung!F14="","",Eingruppierung!F14)</f>
        <v/>
      </c>
      <c r="J14" s="176">
        <f>IF(Eingruppierung!G14="","",Eingruppierung!G14)</f>
        <v>0</v>
      </c>
      <c r="K14" s="636" t="str">
        <f>IF(Eingruppierung!H14="","",Eingruppierung!H14)</f>
        <v/>
      </c>
      <c r="L14" s="637" t="str">
        <f>IF(Eingruppierung!I14="","",Eingruppierung!I14)</f>
        <v/>
      </c>
      <c r="M14" s="612"/>
      <c r="N14" s="612"/>
      <c r="O14" s="638" t="s">
        <v>153</v>
      </c>
      <c r="P14" s="639"/>
      <c r="Q14" s="639"/>
      <c r="R14" s="640"/>
      <c r="S14" s="182">
        <f>Eingruppierung!R14</f>
        <v>0</v>
      </c>
      <c r="T14" s="13"/>
      <c r="U14" s="13"/>
    </row>
    <row r="15" spans="1:21" ht="15" customHeight="1" x14ac:dyDescent="0.2">
      <c r="A15" s="175"/>
      <c r="B15" s="685" t="str">
        <f>IF(Eingruppierung!B15="","",Eingruppierung!B15)</f>
        <v/>
      </c>
      <c r="C15" s="686"/>
      <c r="D15" s="251" t="str">
        <f>IF(Eingruppierung!D15="","",Eingruppierung!D15)</f>
        <v/>
      </c>
      <c r="E15" s="251" t="e">
        <f>IF(Eingruppierung!#REF!="","",Eingruppierung!#REF!)</f>
        <v>#REF!</v>
      </c>
      <c r="F15" s="251" t="e">
        <f>IF(Eingruppierung!#REF!="","",Eingruppierung!#REF!)</f>
        <v>#REF!</v>
      </c>
      <c r="G15" s="251" t="e">
        <f>IF(Eingruppierung!#REF!="","",Eingruppierung!#REF!)</f>
        <v>#REF!</v>
      </c>
      <c r="H15" s="250" t="str">
        <f>IF(Eingruppierung!E15="","",Eingruppierung!E15)</f>
        <v/>
      </c>
      <c r="I15" s="250" t="str">
        <f>IF(Eingruppierung!F15="","",Eingruppierung!F15)</f>
        <v/>
      </c>
      <c r="J15" s="176">
        <f>IF(Eingruppierung!G15="","",Eingruppierung!G15)</f>
        <v>0</v>
      </c>
      <c r="K15" s="636" t="str">
        <f>IF(Eingruppierung!H15="","",Eingruppierung!H15)</f>
        <v/>
      </c>
      <c r="L15" s="637" t="str">
        <f>IF(Eingruppierung!I15="","",Eingruppierung!I15)</f>
        <v/>
      </c>
      <c r="M15" s="612"/>
      <c r="N15" s="612"/>
      <c r="O15" s="638" t="s">
        <v>503</v>
      </c>
      <c r="P15" s="673"/>
      <c r="Q15" s="673"/>
      <c r="R15" s="674"/>
      <c r="S15" s="182">
        <f>Eingruppierung!R15</f>
        <v>0</v>
      </c>
      <c r="T15" s="125"/>
      <c r="U15" s="13"/>
    </row>
    <row r="16" spans="1:21" ht="15" customHeight="1" x14ac:dyDescent="0.2">
      <c r="A16" s="175"/>
      <c r="B16" s="685" t="str">
        <f>IF(Eingruppierung!B16="","",Eingruppierung!B16)</f>
        <v/>
      </c>
      <c r="C16" s="686"/>
      <c r="D16" s="251" t="str">
        <f>IF(Eingruppierung!D16="","",Eingruppierung!D16)</f>
        <v/>
      </c>
      <c r="E16" s="251" t="e">
        <f>IF(Eingruppierung!#REF!="","",Eingruppierung!#REF!)</f>
        <v>#REF!</v>
      </c>
      <c r="F16" s="251" t="e">
        <f>IF(Eingruppierung!#REF!="","",Eingruppierung!#REF!)</f>
        <v>#REF!</v>
      </c>
      <c r="G16" s="251" t="e">
        <f>IF(Eingruppierung!#REF!="","",Eingruppierung!#REF!)</f>
        <v>#REF!</v>
      </c>
      <c r="H16" s="250" t="str">
        <f>IF(Eingruppierung!E16="","",Eingruppierung!E16)</f>
        <v/>
      </c>
      <c r="I16" s="250" t="str">
        <f>IF(Eingruppierung!F16="","",Eingruppierung!F16)</f>
        <v/>
      </c>
      <c r="J16" s="176">
        <f>IF(Eingruppierung!G16="","",Eingruppierung!G16)</f>
        <v>0</v>
      </c>
      <c r="K16" s="636" t="str">
        <f>IF(Eingruppierung!H16="","",Eingruppierung!H16)</f>
        <v/>
      </c>
      <c r="L16" s="637" t="str">
        <f>IF(Eingruppierung!I16="","",Eingruppierung!I16)</f>
        <v/>
      </c>
      <c r="M16" s="612"/>
      <c r="N16" s="612"/>
      <c r="O16" s="638" t="s">
        <v>152</v>
      </c>
      <c r="P16" s="639"/>
      <c r="Q16" s="639"/>
      <c r="R16" s="640"/>
      <c r="S16" s="182">
        <f>Eingruppierung!R16</f>
        <v>0</v>
      </c>
      <c r="T16" s="180"/>
      <c r="U16" s="13"/>
    </row>
    <row r="17" spans="1:130" ht="15" customHeight="1" x14ac:dyDescent="0.2">
      <c r="A17" s="175"/>
      <c r="B17" s="685" t="str">
        <f>IF(Eingruppierung!B17="","",Eingruppierung!B17)</f>
        <v/>
      </c>
      <c r="C17" s="686"/>
      <c r="D17" s="251" t="str">
        <f>IF(Eingruppierung!D17="","",Eingruppierung!D17)</f>
        <v/>
      </c>
      <c r="E17" s="251" t="e">
        <f>IF(Eingruppierung!#REF!="","",Eingruppierung!#REF!)</f>
        <v>#REF!</v>
      </c>
      <c r="F17" s="251" t="e">
        <f>IF(Eingruppierung!#REF!="","",Eingruppierung!#REF!)</f>
        <v>#REF!</v>
      </c>
      <c r="G17" s="251" t="e">
        <f>IF(Eingruppierung!#REF!="","",Eingruppierung!#REF!)</f>
        <v>#REF!</v>
      </c>
      <c r="H17" s="250" t="str">
        <f>IF(Eingruppierung!E17="","",Eingruppierung!E17)</f>
        <v/>
      </c>
      <c r="I17" s="250" t="str">
        <f>IF(Eingruppierung!F17="","",Eingruppierung!F17)</f>
        <v/>
      </c>
      <c r="J17" s="176">
        <f>IF(Eingruppierung!G17="","",Eingruppierung!G17)</f>
        <v>0</v>
      </c>
      <c r="K17" s="636" t="str">
        <f>IF(Eingruppierung!H17="","",Eingruppierung!H17)</f>
        <v/>
      </c>
      <c r="L17" s="637" t="str">
        <f>IF(Eingruppierung!I17="","",Eingruppierung!I17)</f>
        <v/>
      </c>
      <c r="M17" s="612"/>
      <c r="N17" s="612"/>
      <c r="O17" s="614" t="s">
        <v>151</v>
      </c>
      <c r="P17" s="615"/>
      <c r="Q17" s="615"/>
      <c r="R17" s="616"/>
      <c r="S17" s="659">
        <f>Eingruppierung!R17</f>
        <v>0</v>
      </c>
      <c r="T17" s="13"/>
      <c r="U17" s="13"/>
    </row>
    <row r="18" spans="1:130" ht="15" customHeight="1" thickBot="1" x14ac:dyDescent="0.25">
      <c r="A18" s="175"/>
      <c r="B18" s="685" t="str">
        <f>IF(Eingruppierung!B18="","",Eingruppierung!B18)</f>
        <v/>
      </c>
      <c r="C18" s="686"/>
      <c r="D18" s="251" t="str">
        <f>IF(Eingruppierung!D18="","",Eingruppierung!D18)</f>
        <v/>
      </c>
      <c r="E18" s="251" t="e">
        <f>IF(Eingruppierung!#REF!="","",Eingruppierung!#REF!)</f>
        <v>#REF!</v>
      </c>
      <c r="F18" s="251" t="e">
        <f>IF(Eingruppierung!#REF!="","",Eingruppierung!#REF!)</f>
        <v>#REF!</v>
      </c>
      <c r="G18" s="251" t="e">
        <f>IF(Eingruppierung!#REF!="","",Eingruppierung!#REF!)</f>
        <v>#REF!</v>
      </c>
      <c r="H18" s="250" t="str">
        <f>IF(Eingruppierung!E18="","",Eingruppierung!E18)</f>
        <v/>
      </c>
      <c r="I18" s="250" t="str">
        <f>IF(Eingruppierung!F18="","",Eingruppierung!F18)</f>
        <v/>
      </c>
      <c r="J18" s="176">
        <f>IF(Eingruppierung!G18="","",Eingruppierung!G18)</f>
        <v>0</v>
      </c>
      <c r="K18" s="636" t="str">
        <f>IF(Eingruppierung!H18="","",Eingruppierung!H18)</f>
        <v/>
      </c>
      <c r="L18" s="637" t="str">
        <f>IF(Eingruppierung!I18="","",Eingruppierung!I18)</f>
        <v/>
      </c>
      <c r="M18" s="612"/>
      <c r="N18" s="612"/>
      <c r="O18" s="617"/>
      <c r="P18" s="618"/>
      <c r="Q18" s="618"/>
      <c r="R18" s="619"/>
      <c r="S18" s="660"/>
      <c r="T18" s="2"/>
    </row>
    <row r="19" spans="1:130" ht="15" customHeight="1" x14ac:dyDescent="0.2">
      <c r="A19" s="175"/>
      <c r="B19" s="685" t="str">
        <f>IF(Eingruppierung!B19="","",Eingruppierung!B19)</f>
        <v/>
      </c>
      <c r="C19" s="686"/>
      <c r="D19" s="251" t="str">
        <f>IF(Eingruppierung!D19="","",Eingruppierung!D19)</f>
        <v/>
      </c>
      <c r="E19" s="251" t="e">
        <f>IF(Eingruppierung!#REF!="","",Eingruppierung!#REF!)</f>
        <v>#REF!</v>
      </c>
      <c r="F19" s="251" t="e">
        <f>IF(Eingruppierung!#REF!="","",Eingruppierung!#REF!)</f>
        <v>#REF!</v>
      </c>
      <c r="G19" s="251" t="e">
        <f>IF(Eingruppierung!#REF!="","",Eingruppierung!#REF!)</f>
        <v>#REF!</v>
      </c>
      <c r="H19" s="250" t="str">
        <f>IF(Eingruppierung!E19="","",Eingruppierung!E19)</f>
        <v/>
      </c>
      <c r="I19" s="250" t="str">
        <f>IF(Eingruppierung!F19="","",Eingruppierung!F19)</f>
        <v/>
      </c>
      <c r="J19" s="176">
        <f>IF(Eingruppierung!G19="","",Eingruppierung!G19)</f>
        <v>0</v>
      </c>
      <c r="K19" s="636" t="str">
        <f>IF(Eingruppierung!H19="","",Eingruppierung!H19)</f>
        <v/>
      </c>
      <c r="L19" s="637" t="str">
        <f>IF(Eingruppierung!I19="","",Eingruppierung!I19)</f>
        <v/>
      </c>
      <c r="M19" s="612"/>
      <c r="N19" s="612"/>
      <c r="O19" s="2"/>
      <c r="P19" s="2"/>
      <c r="Q19" s="2"/>
      <c r="R19" s="2"/>
      <c r="S19" s="2"/>
      <c r="T19" s="2"/>
    </row>
    <row r="20" spans="1:130" ht="15" customHeight="1" thickBot="1" x14ac:dyDescent="0.25">
      <c r="A20" s="175"/>
      <c r="B20" s="683" t="str">
        <f>IF(Eingruppierung!B20="","",Eingruppierung!B20)</f>
        <v/>
      </c>
      <c r="C20" s="684"/>
      <c r="D20" s="249" t="str">
        <f>IF(Eingruppierung!D20="","",Eingruppierung!D20)</f>
        <v/>
      </c>
      <c r="E20" s="249" t="e">
        <f>IF(Eingruppierung!#REF!="","",Eingruppierung!#REF!)</f>
        <v>#REF!</v>
      </c>
      <c r="F20" s="249" t="e">
        <f>IF(Eingruppierung!#REF!="","",Eingruppierung!#REF!)</f>
        <v>#REF!</v>
      </c>
      <c r="G20" s="249" t="e">
        <f>IF(Eingruppierung!#REF!="","",Eingruppierung!#REF!)</f>
        <v>#REF!</v>
      </c>
      <c r="H20" s="248" t="str">
        <f>IF(Eingruppierung!E20="","",Eingruppierung!E20)</f>
        <v/>
      </c>
      <c r="I20" s="248" t="str">
        <f>IF(Eingruppierung!F20="","",Eingruppierung!F20)</f>
        <v/>
      </c>
      <c r="J20" s="171">
        <f>IF(Eingruppierung!G20="","",Eingruppierung!G20)</f>
        <v>0</v>
      </c>
      <c r="K20" s="662" t="str">
        <f>IF(Eingruppierung!H20="","",Eingruppierung!H20)</f>
        <v/>
      </c>
      <c r="L20" s="663" t="str">
        <f>IF(Eingruppierung!I20="","",Eingruppierung!I20)</f>
        <v/>
      </c>
      <c r="M20" s="612"/>
      <c r="N20" s="612"/>
      <c r="O20" s="2"/>
      <c r="P20" s="2"/>
      <c r="Q20" s="2"/>
      <c r="R20" s="2"/>
      <c r="S20" s="2"/>
      <c r="T20" s="2"/>
    </row>
    <row r="21" spans="1:130" ht="7.5" customHeight="1" x14ac:dyDescent="0.2">
      <c r="G21" s="620"/>
      <c r="H21" s="620"/>
      <c r="I21" s="620"/>
      <c r="J21" s="620"/>
      <c r="K21" s="667"/>
      <c r="L21" s="667"/>
      <c r="M21" s="687"/>
      <c r="N21" s="687"/>
      <c r="O21" s="2"/>
      <c r="P21" s="2"/>
      <c r="Q21" s="2"/>
      <c r="R21" s="2"/>
      <c r="S21" s="2"/>
    </row>
    <row r="22" spans="1:130" ht="18" hidden="1" customHeight="1" x14ac:dyDescent="0.2">
      <c r="A22" s="168"/>
      <c r="B22" s="167"/>
      <c r="C22" s="158"/>
      <c r="D22" s="158"/>
      <c r="E22" s="166"/>
      <c r="F22" s="165"/>
      <c r="H22" s="164"/>
      <c r="I22" s="675"/>
      <c r="J22" s="675"/>
      <c r="K22" s="675"/>
      <c r="L22" s="675"/>
      <c r="M22" s="675"/>
      <c r="N22" s="676"/>
      <c r="O22" s="628"/>
      <c r="P22" s="629"/>
      <c r="Q22" s="125"/>
      <c r="R22" s="125"/>
      <c r="T22" s="163"/>
      <c r="U22" s="163"/>
      <c r="V22" s="158"/>
      <c r="W22" s="158"/>
      <c r="X22" s="158"/>
    </row>
    <row r="23" spans="1:130" s="3" customFormat="1" ht="17.25" customHeight="1" x14ac:dyDescent="0.2">
      <c r="B23" s="608">
        <f>IF(Eingruppierung!B23="","",Eingruppierung!B23)</f>
        <v>0</v>
      </c>
      <c r="C23" s="608"/>
      <c r="D23" s="609"/>
      <c r="E23" s="609"/>
      <c r="F23" s="609"/>
      <c r="G23" s="609"/>
      <c r="H23" s="609"/>
      <c r="I23" s="609"/>
      <c r="J23" s="609"/>
      <c r="K23" s="609"/>
      <c r="L23" s="609"/>
      <c r="M23" s="609"/>
      <c r="N23" s="161"/>
      <c r="O23" s="677"/>
      <c r="P23" s="678"/>
      <c r="Q23" s="125"/>
      <c r="R23" s="4"/>
      <c r="S23" s="5"/>
      <c r="T23" s="4"/>
    </row>
    <row r="24" spans="1:130" ht="7.5" customHeight="1" thickBot="1" x14ac:dyDescent="0.25">
      <c r="B24" s="160"/>
      <c r="O24" s="161"/>
      <c r="P24" s="161"/>
      <c r="Q24" s="161"/>
      <c r="R24" s="161"/>
      <c r="S24" s="161"/>
      <c r="V24" s="158"/>
      <c r="W24" s="158"/>
      <c r="X24" s="158"/>
      <c r="Y24" s="158"/>
      <c r="Z24" s="158"/>
      <c r="AA24" s="158"/>
      <c r="AB24" s="158"/>
      <c r="AC24" s="158"/>
      <c r="AD24" s="158"/>
      <c r="AE24" s="158"/>
      <c r="AF24" s="158"/>
      <c r="AG24" s="158"/>
      <c r="AH24" s="158"/>
      <c r="AI24" s="158"/>
      <c r="AJ24" s="158"/>
      <c r="AK24" s="158"/>
      <c r="AL24" s="158"/>
      <c r="AM24" s="158"/>
      <c r="AN24" s="158"/>
      <c r="AO24" s="158"/>
      <c r="AP24" s="158"/>
      <c r="AQ24" s="158"/>
      <c r="AR24" s="158"/>
      <c r="AS24" s="158"/>
      <c r="AT24" s="158"/>
      <c r="AU24" s="158"/>
      <c r="AV24" s="158"/>
      <c r="AW24" s="158"/>
      <c r="AX24" s="158"/>
      <c r="AY24" s="158"/>
      <c r="AZ24" s="158"/>
      <c r="BA24" s="158"/>
      <c r="BB24" s="158"/>
      <c r="BC24" s="158"/>
      <c r="BD24" s="158"/>
      <c r="BE24" s="158"/>
      <c r="BF24" s="158"/>
      <c r="BG24" s="158"/>
      <c r="BH24" s="158"/>
      <c r="BI24" s="158"/>
      <c r="BJ24" s="158"/>
      <c r="BK24" s="158"/>
      <c r="BL24" s="158"/>
      <c r="BM24" s="158"/>
      <c r="BN24" s="158"/>
      <c r="BO24" s="158"/>
    </row>
    <row r="25" spans="1:130" s="10" customFormat="1" ht="65.099999999999994" customHeight="1" thickBot="1" x14ac:dyDescent="0.25">
      <c r="B25" s="124" t="s">
        <v>14</v>
      </c>
      <c r="C25" s="123" t="s">
        <v>15</v>
      </c>
      <c r="D25" s="122" t="s">
        <v>150</v>
      </c>
      <c r="E25" s="121" t="s">
        <v>149</v>
      </c>
      <c r="F25" s="121" t="s">
        <v>148</v>
      </c>
      <c r="G25" s="120" t="s">
        <v>147</v>
      </c>
      <c r="H25" s="119" t="s">
        <v>16</v>
      </c>
      <c r="I25" s="118" t="s">
        <v>17</v>
      </c>
      <c r="J25" s="153" t="s">
        <v>146</v>
      </c>
      <c r="K25" s="104"/>
      <c r="L25" s="116" t="s">
        <v>145</v>
      </c>
      <c r="M25" s="115" t="s">
        <v>144</v>
      </c>
      <c r="N25" s="115" t="s">
        <v>143</v>
      </c>
      <c r="O25" s="159"/>
      <c r="P25" s="159"/>
      <c r="Q25" s="159"/>
      <c r="R25" s="159"/>
      <c r="S25" s="5"/>
      <c r="T25" s="104"/>
      <c r="U25" s="102"/>
      <c r="V25" s="105"/>
      <c r="W25" s="14"/>
      <c r="X25" s="14"/>
      <c r="Y25" s="14"/>
      <c r="Z25" s="14"/>
      <c r="AA25" s="14"/>
      <c r="AB25" s="14"/>
      <c r="AC25" s="105"/>
      <c r="AD25" s="14"/>
      <c r="AE25" s="14"/>
      <c r="AF25" s="14"/>
      <c r="AG25" s="14"/>
      <c r="AH25" s="14"/>
      <c r="AI25" s="14"/>
      <c r="AJ25" s="14"/>
      <c r="AK25" s="105"/>
      <c r="AL25" s="14"/>
      <c r="AM25" s="14"/>
      <c r="AN25" s="14"/>
      <c r="AO25" s="14"/>
      <c r="AP25" s="14"/>
      <c r="AQ25" s="14"/>
      <c r="AR25" s="14"/>
      <c r="AS25" s="102"/>
      <c r="AT25" s="104"/>
      <c r="AU25" s="104"/>
      <c r="AV25" s="102"/>
      <c r="AW25" s="102"/>
      <c r="AX25" s="102"/>
      <c r="AY25" s="102"/>
      <c r="AZ25" s="104"/>
      <c r="BA25" s="104"/>
      <c r="BB25" s="102"/>
      <c r="BC25" s="102"/>
      <c r="BD25" s="102"/>
      <c r="BE25" s="102"/>
      <c r="BF25" s="103"/>
      <c r="BG25" s="102"/>
      <c r="BH25" s="102"/>
      <c r="BI25" s="102"/>
      <c r="BJ25" s="14"/>
      <c r="BK25" s="14"/>
      <c r="BL25" s="14"/>
      <c r="BM25" s="14"/>
      <c r="BN25" s="14"/>
      <c r="BO25" s="14"/>
      <c r="BP25" s="14"/>
      <c r="BQ25" s="14"/>
      <c r="BR25" s="14"/>
      <c r="BS25" s="14"/>
      <c r="BT25" s="14"/>
      <c r="BU25" s="14"/>
      <c r="BV25" s="14"/>
      <c r="BW25" s="14"/>
      <c r="BX25" s="14"/>
      <c r="BY25" s="14"/>
      <c r="BZ25" s="14"/>
      <c r="CA25" s="14"/>
      <c r="CB25" s="14"/>
      <c r="CC25" s="14"/>
      <c r="CD25" s="14"/>
      <c r="CE25" s="14"/>
      <c r="CF25" s="14"/>
      <c r="CG25" s="14"/>
      <c r="CH25" s="14"/>
      <c r="CI25" s="14"/>
      <c r="CJ25" s="14"/>
      <c r="CK25" s="14"/>
      <c r="CL25" s="14"/>
      <c r="CM25" s="14"/>
      <c r="CN25" s="14"/>
      <c r="CO25" s="14"/>
      <c r="CP25" s="14"/>
      <c r="CQ25" s="14"/>
      <c r="CR25" s="14"/>
      <c r="CS25" s="14"/>
      <c r="CT25" s="14"/>
      <c r="CU25" s="14"/>
      <c r="CV25" s="14"/>
      <c r="CW25" s="14"/>
      <c r="CX25" s="14"/>
      <c r="CY25" s="14"/>
      <c r="CZ25" s="14"/>
      <c r="DA25" s="14"/>
      <c r="DB25" s="14"/>
      <c r="DC25" s="14"/>
      <c r="DD25" s="14"/>
      <c r="DE25" s="14"/>
      <c r="DF25" s="14"/>
      <c r="DG25" s="14"/>
      <c r="DH25" s="14"/>
      <c r="DI25" s="14"/>
      <c r="DJ25" s="14"/>
      <c r="DK25" s="14"/>
      <c r="DL25" s="14"/>
      <c r="DM25" s="14"/>
      <c r="DN25" s="14"/>
      <c r="DO25" s="14"/>
      <c r="DP25" s="14"/>
      <c r="DQ25" s="14"/>
      <c r="DR25" s="14"/>
      <c r="DS25" s="14"/>
      <c r="DT25" s="14"/>
      <c r="DU25" s="14"/>
      <c r="DV25" s="14"/>
      <c r="DW25" s="14"/>
      <c r="DX25" s="14"/>
      <c r="DY25" s="14"/>
      <c r="DZ25" s="14"/>
    </row>
    <row r="26" spans="1:130" s="10" customFormat="1" ht="13.5" customHeight="1" thickBot="1" x14ac:dyDescent="0.25">
      <c r="A26" s="101"/>
      <c r="B26" s="247" t="str">
        <f>IF(Eingruppierung!B26="","",Eingruppierung!B26)</f>
        <v/>
      </c>
      <c r="C26" s="246" t="str">
        <f>IF(Eingruppierung!C26="","",Eingruppierung!C26)</f>
        <v/>
      </c>
      <c r="D26" s="245" t="str">
        <f>IF(Eingruppierung!D26="","",Eingruppierung!D26)</f>
        <v/>
      </c>
      <c r="E26" s="243" t="str">
        <f>IF(Eingruppierung!E26="","",Eingruppierung!E26)</f>
        <v/>
      </c>
      <c r="F26" s="244" t="str">
        <f>IF(Eingruppierung!F26="","",Eingruppierung!F26)</f>
        <v/>
      </c>
      <c r="G26" s="243">
        <f>IF(Eingruppierung!G26="","",Eingruppierung!G26)</f>
        <v>0</v>
      </c>
      <c r="H26" s="242" t="str">
        <f>IF(Eingruppierung!H26="","",Eingruppierung!H26)</f>
        <v/>
      </c>
      <c r="I26" s="241" t="str">
        <f>IF(Eingruppierung!I26="","",Eingruppierung!I26)</f>
        <v/>
      </c>
      <c r="J26" s="240" t="str">
        <f>IF(Eingruppierung!J26="","",Eingruppierung!J26)</f>
        <v/>
      </c>
      <c r="K26" s="53" t="str">
        <f t="shared" ref="K26:K36" si="0">IF(AND(H26="",I26=""),"",IF(OR(H26&lt;$H$11,H26&gt;$I$11,I26&lt;H26,I26&lt;$H$11,I26&gt;$I$11),"!!!",""))</f>
        <v/>
      </c>
      <c r="L26" s="239" t="str">
        <f>IF(Eingruppierung!L26="","",Eingruppierung!L26)</f>
        <v/>
      </c>
      <c r="M26" s="238" t="str">
        <f>IF(Eingruppierung!M26="","",Eingruppierung!M26)</f>
        <v/>
      </c>
      <c r="N26" s="238">
        <f>IF(Eingruppierung!N26="","",Eingruppierung!N26)</f>
        <v>0</v>
      </c>
      <c r="O26" s="114" t="s">
        <v>142</v>
      </c>
      <c r="P26" s="114" t="s">
        <v>141</v>
      </c>
      <c r="Q26" s="113" t="s">
        <v>140</v>
      </c>
      <c r="R26" s="112" t="s">
        <v>139</v>
      </c>
      <c r="S26" s="111" t="s">
        <v>138</v>
      </c>
      <c r="T26" s="17"/>
      <c r="U26" s="21"/>
      <c r="V26" s="14"/>
      <c r="W26" s="18"/>
      <c r="X26" s="18"/>
      <c r="Y26" s="18"/>
      <c r="Z26" s="18"/>
      <c r="AA26" s="18"/>
      <c r="AB26" s="18"/>
      <c r="AC26" s="14"/>
      <c r="AD26" s="18"/>
      <c r="AE26" s="18"/>
      <c r="AF26" s="18"/>
      <c r="AG26" s="18"/>
      <c r="AH26" s="18"/>
      <c r="AI26" s="18"/>
      <c r="AJ26" s="14"/>
      <c r="AK26" s="14"/>
      <c r="AL26" s="18"/>
      <c r="AM26" s="18"/>
      <c r="AN26" s="18"/>
      <c r="AO26" s="18"/>
      <c r="AP26" s="18"/>
      <c r="AQ26" s="18"/>
      <c r="AR26" s="14"/>
      <c r="AS26" s="15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7"/>
      <c r="BK26" s="16"/>
      <c r="BL26" s="14"/>
      <c r="BM26" s="15"/>
      <c r="BN26" s="14"/>
      <c r="BO26" s="14"/>
      <c r="BP26" s="14"/>
      <c r="BQ26" s="14"/>
      <c r="BR26" s="14"/>
      <c r="BS26" s="14"/>
      <c r="BT26" s="14"/>
      <c r="BU26" s="14"/>
      <c r="BV26" s="14"/>
      <c r="BW26" s="14"/>
      <c r="BX26" s="14"/>
      <c r="BY26" s="14"/>
      <c r="BZ26" s="14"/>
      <c r="CA26" s="14"/>
      <c r="CB26" s="14"/>
      <c r="CC26" s="14"/>
      <c r="CD26" s="14"/>
      <c r="CE26" s="14"/>
      <c r="CF26" s="14"/>
      <c r="CG26" s="14"/>
      <c r="CH26" s="14"/>
      <c r="CI26" s="14"/>
      <c r="CJ26" s="14"/>
      <c r="CK26" s="14"/>
      <c r="CL26" s="14"/>
      <c r="CM26" s="14"/>
      <c r="CN26" s="14"/>
      <c r="CO26" s="14"/>
      <c r="CP26" s="14"/>
      <c r="CQ26" s="14"/>
      <c r="CR26" s="14"/>
      <c r="CS26" s="14"/>
      <c r="CT26" s="14"/>
      <c r="CU26" s="14"/>
      <c r="CV26" s="14"/>
      <c r="CW26" s="14"/>
      <c r="CX26" s="14"/>
      <c r="CY26" s="14"/>
      <c r="CZ26" s="14"/>
      <c r="DA26" s="14"/>
      <c r="DB26" s="14"/>
      <c r="DC26" s="14"/>
      <c r="DD26" s="14"/>
      <c r="DE26" s="14"/>
      <c r="DF26" s="14"/>
      <c r="DG26" s="14"/>
      <c r="DH26" s="14"/>
      <c r="DI26" s="14"/>
      <c r="DJ26" s="14"/>
      <c r="DK26" s="14"/>
      <c r="DL26" s="14"/>
      <c r="DM26" s="14"/>
      <c r="DN26" s="14"/>
      <c r="DO26" s="14"/>
      <c r="DP26" s="14"/>
      <c r="DQ26" s="14"/>
      <c r="DR26" s="14"/>
      <c r="DS26" s="14"/>
      <c r="DT26" s="14"/>
      <c r="DU26" s="14"/>
      <c r="DV26" s="14"/>
      <c r="DW26" s="14"/>
      <c r="DX26" s="14"/>
      <c r="DY26" s="14"/>
      <c r="DZ26" s="14"/>
    </row>
    <row r="27" spans="1:130" s="6" customFormat="1" ht="12.75" customHeight="1" x14ac:dyDescent="0.2">
      <c r="A27" s="28"/>
      <c r="B27" s="236" t="str">
        <f>IF(Eingruppierung!B27="","",Eingruppierung!B27)</f>
        <v/>
      </c>
      <c r="C27" s="237" t="str">
        <f>IF(Eingruppierung!C27="","",Eingruppierung!C27)</f>
        <v/>
      </c>
      <c r="D27" s="234" t="str">
        <f>IF(Eingruppierung!D27="","",Eingruppierung!D27)</f>
        <v/>
      </c>
      <c r="E27" s="232" t="str">
        <f>IF(Eingruppierung!E27="","",Eingruppierung!E27)</f>
        <v/>
      </c>
      <c r="F27" s="233" t="str">
        <f>IF(Eingruppierung!F27="","",Eingruppierung!F27)</f>
        <v/>
      </c>
      <c r="G27" s="232">
        <f>IF(Eingruppierung!G27="","",Eingruppierung!G27)</f>
        <v>0</v>
      </c>
      <c r="H27" s="231" t="str">
        <f>IF(Eingruppierung!H27="","",Eingruppierung!H27)</f>
        <v/>
      </c>
      <c r="I27" s="230" t="str">
        <f>IF(Eingruppierung!I27="","",Eingruppierung!I27)</f>
        <v/>
      </c>
      <c r="J27" s="229" t="str">
        <f>IF(Eingruppierung!J27="","",Eingruppierung!J27)</f>
        <v/>
      </c>
      <c r="K27" s="53" t="str">
        <f t="shared" si="0"/>
        <v/>
      </c>
      <c r="L27" s="228" t="str">
        <f>IF(Eingruppierung!L27="","",Eingruppierung!L27)</f>
        <v/>
      </c>
      <c r="M27" s="227" t="str">
        <f>IF(Eingruppierung!M27="","",Eingruppierung!M27)</f>
        <v/>
      </c>
      <c r="N27" s="227">
        <f>IF(Eingruppierung!N27="","",Eingruppierung!N27)</f>
        <v>0</v>
      </c>
      <c r="O27" s="90" t="str">
        <f>IF(Eingruppierung!O26="","",Eingruppierung!O26)</f>
        <v/>
      </c>
      <c r="P27" s="90" t="str">
        <f>IF(Eingruppierung!P26="","",Eingruppierung!P26)</f>
        <v/>
      </c>
      <c r="Q27" s="89" t="str">
        <f>IF(Eingruppierung!Q26="","",Eingruppierung!Q26)</f>
        <v>keine</v>
      </c>
      <c r="R27" s="88" t="str">
        <f>IF(Eingruppierung!R26="","",Eingruppierung!R26)</f>
        <v>Förderung</v>
      </c>
      <c r="S27" s="87">
        <f>IF(Eingruppierung!S26="","",Eingruppierung!S26)</f>
        <v>0</v>
      </c>
      <c r="T27" s="17"/>
      <c r="U27" s="21"/>
      <c r="V27" s="14"/>
      <c r="W27" s="18"/>
      <c r="X27" s="18"/>
      <c r="Y27" s="18"/>
      <c r="Z27" s="18"/>
      <c r="AA27" s="18"/>
      <c r="AB27" s="18"/>
      <c r="AC27" s="13"/>
      <c r="AD27" s="18"/>
      <c r="AE27" s="18"/>
      <c r="AF27" s="18"/>
      <c r="AG27" s="18"/>
      <c r="AH27" s="18"/>
      <c r="AI27" s="18"/>
      <c r="AJ27" s="14"/>
      <c r="AK27" s="14"/>
      <c r="AL27" s="18"/>
      <c r="AM27" s="18"/>
      <c r="AN27" s="18"/>
      <c r="AO27" s="18"/>
      <c r="AP27" s="18"/>
      <c r="AQ27" s="18"/>
      <c r="AR27" s="13"/>
      <c r="AS27" s="15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7"/>
      <c r="BK27" s="16"/>
      <c r="BL27" s="14"/>
      <c r="BM27" s="15"/>
      <c r="BN27" s="14"/>
      <c r="BO27" s="14"/>
      <c r="BP27" s="13"/>
      <c r="BQ27" s="13"/>
      <c r="BR27" s="13"/>
      <c r="BS27" s="13"/>
      <c r="BT27" s="13"/>
      <c r="BU27" s="13"/>
      <c r="BV27" s="13"/>
      <c r="BW27" s="13"/>
      <c r="BX27" s="13"/>
      <c r="BY27" s="13"/>
      <c r="BZ27" s="13"/>
      <c r="CA27" s="13"/>
      <c r="CB27" s="13"/>
      <c r="CC27" s="13"/>
      <c r="CD27" s="13"/>
      <c r="CE27" s="13"/>
      <c r="CF27" s="13"/>
      <c r="CG27" s="13"/>
      <c r="CH27" s="13"/>
      <c r="CI27" s="13"/>
      <c r="CJ27" s="13"/>
      <c r="CK27" s="13"/>
      <c r="CL27" s="13"/>
      <c r="CM27" s="13"/>
      <c r="CN27" s="13"/>
      <c r="CO27" s="13"/>
      <c r="CP27" s="13"/>
      <c r="CQ27" s="13"/>
      <c r="CR27" s="13"/>
      <c r="CS27" s="13"/>
      <c r="CT27" s="13"/>
      <c r="CU27" s="13"/>
      <c r="CV27" s="13"/>
      <c r="CW27" s="13"/>
      <c r="CX27" s="13"/>
      <c r="CY27" s="13"/>
      <c r="CZ27" s="13"/>
      <c r="DA27" s="13"/>
      <c r="DB27" s="13"/>
      <c r="DC27" s="13"/>
      <c r="DD27" s="13"/>
      <c r="DE27" s="13"/>
      <c r="DF27" s="13"/>
      <c r="DG27" s="13"/>
      <c r="DH27" s="13"/>
      <c r="DI27" s="13"/>
      <c r="DJ27" s="13"/>
      <c r="DK27" s="13"/>
      <c r="DL27" s="13"/>
      <c r="DM27" s="13"/>
      <c r="DN27" s="13"/>
      <c r="DO27" s="13"/>
      <c r="DP27" s="13"/>
      <c r="DQ27" s="13"/>
      <c r="DR27" s="13"/>
      <c r="DS27" s="13"/>
      <c r="DT27" s="13"/>
      <c r="DU27" s="13"/>
      <c r="DV27" s="13"/>
      <c r="DW27" s="13"/>
      <c r="DX27" s="13"/>
      <c r="DY27" s="13"/>
      <c r="DZ27" s="13"/>
    </row>
    <row r="28" spans="1:130" s="6" customFormat="1" ht="12.75" customHeight="1" x14ac:dyDescent="0.2">
      <c r="A28" s="28"/>
      <c r="B28" s="236" t="str">
        <f>IF(Eingruppierung!B28="","",Eingruppierung!B28)</f>
        <v/>
      </c>
      <c r="C28" s="237" t="str">
        <f>IF(Eingruppierung!C28="","",Eingruppierung!C28)</f>
        <v/>
      </c>
      <c r="D28" s="234" t="str">
        <f>IF(Eingruppierung!D28="","",Eingruppierung!D28)</f>
        <v/>
      </c>
      <c r="E28" s="232" t="str">
        <f>IF(Eingruppierung!E28="","",Eingruppierung!E28)</f>
        <v/>
      </c>
      <c r="F28" s="233" t="str">
        <f>IF(Eingruppierung!F28="","",Eingruppierung!F28)</f>
        <v/>
      </c>
      <c r="G28" s="232">
        <f>IF(Eingruppierung!G28="","",Eingruppierung!G28)</f>
        <v>0</v>
      </c>
      <c r="H28" s="231" t="str">
        <f>IF(Eingruppierung!H28="","",Eingruppierung!H28)</f>
        <v/>
      </c>
      <c r="I28" s="230" t="str">
        <f>IF(Eingruppierung!I28="","",Eingruppierung!I28)</f>
        <v/>
      </c>
      <c r="J28" s="229" t="str">
        <f>IF(Eingruppierung!J28="","",Eingruppierung!J28)</f>
        <v/>
      </c>
      <c r="K28" s="53" t="str">
        <f t="shared" si="0"/>
        <v/>
      </c>
      <c r="L28" s="228" t="str">
        <f>IF(Eingruppierung!L28="","",Eingruppierung!L28)</f>
        <v/>
      </c>
      <c r="M28" s="227" t="str">
        <f>IF(Eingruppierung!M28="","",Eingruppierung!M28)</f>
        <v/>
      </c>
      <c r="N28" s="227">
        <f>IF(Eingruppierung!N28="","",Eingruppierung!N28)</f>
        <v>0</v>
      </c>
      <c r="O28" s="69" t="str">
        <f>IF(Eingruppierung!O27="","",Eingruppierung!O27)</f>
        <v/>
      </c>
      <c r="P28" s="69" t="str">
        <f>IF(Eingruppierung!P27="","",Eingruppierung!P27)</f>
        <v/>
      </c>
      <c r="Q28" s="68" t="str">
        <f>IF(Eingruppierung!Q27="","",Eingruppierung!Q27)</f>
        <v>keine</v>
      </c>
      <c r="R28" s="67" t="str">
        <f>IF(Eingruppierung!R27="","",Eingruppierung!R27)</f>
        <v>Förderung</v>
      </c>
      <c r="S28" s="66">
        <f>IF(Eingruppierung!S27="","",Eingruppierung!S27)</f>
        <v>0</v>
      </c>
      <c r="T28" s="17"/>
      <c r="U28" s="21"/>
      <c r="V28" s="14"/>
      <c r="W28" s="18"/>
      <c r="X28" s="18"/>
      <c r="Y28" s="18"/>
      <c r="Z28" s="18"/>
      <c r="AA28" s="18"/>
      <c r="AB28" s="18"/>
      <c r="AC28" s="13"/>
      <c r="AD28" s="18"/>
      <c r="AE28" s="18"/>
      <c r="AF28" s="18"/>
      <c r="AG28" s="18"/>
      <c r="AH28" s="18"/>
      <c r="AI28" s="18"/>
      <c r="AJ28" s="14"/>
      <c r="AK28" s="14"/>
      <c r="AL28" s="18"/>
      <c r="AM28" s="18"/>
      <c r="AN28" s="18"/>
      <c r="AO28" s="18"/>
      <c r="AP28" s="18"/>
      <c r="AQ28" s="18"/>
      <c r="AR28" s="13"/>
      <c r="AS28" s="15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7"/>
      <c r="BK28" s="16"/>
      <c r="BL28" s="14"/>
      <c r="BM28" s="15"/>
      <c r="BN28" s="14"/>
      <c r="BO28" s="14"/>
      <c r="BP28" s="13"/>
      <c r="BQ28" s="13"/>
      <c r="BR28" s="13"/>
      <c r="BS28" s="13"/>
      <c r="BT28" s="13"/>
      <c r="BU28" s="13"/>
      <c r="BV28" s="13"/>
      <c r="BW28" s="13"/>
      <c r="BX28" s="13"/>
      <c r="BY28" s="13"/>
      <c r="BZ28" s="13"/>
      <c r="CA28" s="13"/>
      <c r="CB28" s="13"/>
      <c r="CC28" s="13"/>
      <c r="CD28" s="13"/>
      <c r="CE28" s="13"/>
      <c r="CF28" s="13"/>
      <c r="CG28" s="13"/>
      <c r="CH28" s="13"/>
      <c r="CI28" s="13"/>
      <c r="CJ28" s="13"/>
      <c r="CK28" s="13"/>
      <c r="CL28" s="13"/>
      <c r="CM28" s="13"/>
      <c r="CN28" s="13"/>
      <c r="CO28" s="13"/>
      <c r="CP28" s="13"/>
      <c r="CQ28" s="13"/>
      <c r="CR28" s="13"/>
      <c r="CS28" s="13"/>
      <c r="CT28" s="13"/>
      <c r="CU28" s="13"/>
      <c r="CV28" s="13"/>
      <c r="CW28" s="13"/>
      <c r="CX28" s="13"/>
      <c r="CY28" s="13"/>
      <c r="CZ28" s="13"/>
      <c r="DA28" s="13"/>
      <c r="DB28" s="13"/>
      <c r="DC28" s="13"/>
      <c r="DD28" s="13"/>
      <c r="DE28" s="13"/>
      <c r="DF28" s="13"/>
      <c r="DG28" s="13"/>
      <c r="DH28" s="13"/>
      <c r="DI28" s="13"/>
      <c r="DJ28" s="13"/>
      <c r="DK28" s="13"/>
      <c r="DL28" s="13"/>
      <c r="DM28" s="13"/>
      <c r="DN28" s="13"/>
      <c r="DO28" s="13"/>
      <c r="DP28" s="13"/>
      <c r="DQ28" s="13"/>
      <c r="DR28" s="13"/>
      <c r="DS28" s="13"/>
      <c r="DT28" s="13"/>
      <c r="DU28" s="13"/>
      <c r="DV28" s="13"/>
      <c r="DW28" s="13"/>
      <c r="DX28" s="13"/>
      <c r="DY28" s="13"/>
      <c r="DZ28" s="13"/>
    </row>
    <row r="29" spans="1:130" s="6" customFormat="1" ht="12.75" customHeight="1" x14ac:dyDescent="0.2">
      <c r="A29" s="28"/>
      <c r="B29" s="236" t="str">
        <f>IF(Eingruppierung!B29="","",Eingruppierung!B29)</f>
        <v/>
      </c>
      <c r="C29" s="235" t="str">
        <f>IF(Eingruppierung!C29="","",Eingruppierung!C29)</f>
        <v/>
      </c>
      <c r="D29" s="234" t="str">
        <f>IF(Eingruppierung!D29="","",Eingruppierung!D29)</f>
        <v/>
      </c>
      <c r="E29" s="232" t="str">
        <f>IF(Eingruppierung!E29="","",Eingruppierung!E29)</f>
        <v/>
      </c>
      <c r="F29" s="233" t="str">
        <f>IF(Eingruppierung!F29="","",Eingruppierung!F29)</f>
        <v/>
      </c>
      <c r="G29" s="232">
        <f>IF(Eingruppierung!G29="","",Eingruppierung!G29)</f>
        <v>0</v>
      </c>
      <c r="H29" s="231" t="str">
        <f>IF(Eingruppierung!H29="","",Eingruppierung!H29)</f>
        <v/>
      </c>
      <c r="I29" s="230" t="str">
        <f>IF(Eingruppierung!I29="","",Eingruppierung!I29)</f>
        <v/>
      </c>
      <c r="J29" s="229" t="str">
        <f>IF(Eingruppierung!J29="","",Eingruppierung!J29)</f>
        <v/>
      </c>
      <c r="K29" s="53" t="str">
        <f t="shared" si="0"/>
        <v/>
      </c>
      <c r="L29" s="228" t="str">
        <f>IF(Eingruppierung!L29="","",Eingruppierung!L29)</f>
        <v/>
      </c>
      <c r="M29" s="227" t="str">
        <f>IF(Eingruppierung!M29="","",Eingruppierung!M29)</f>
        <v/>
      </c>
      <c r="N29" s="227">
        <f>IF(Eingruppierung!N29="","",Eingruppierung!N29)</f>
        <v>0</v>
      </c>
      <c r="O29" s="69" t="str">
        <f>IF(Eingruppierung!O28="","",Eingruppierung!O28)</f>
        <v/>
      </c>
      <c r="P29" s="69" t="str">
        <f>IF(Eingruppierung!P28="","",Eingruppierung!P28)</f>
        <v/>
      </c>
      <c r="Q29" s="68" t="str">
        <f>IF(Eingruppierung!Q28="","",Eingruppierung!Q28)</f>
        <v>keine</v>
      </c>
      <c r="R29" s="67" t="str">
        <f>IF(Eingruppierung!R28="","",Eingruppierung!R28)</f>
        <v>Förderung</v>
      </c>
      <c r="S29" s="66">
        <f>IF(Eingruppierung!S28="","",Eingruppierung!S28)</f>
        <v>0</v>
      </c>
      <c r="T29" s="17"/>
      <c r="U29" s="21"/>
      <c r="V29" s="14"/>
      <c r="W29" s="18"/>
      <c r="X29" s="18"/>
      <c r="Y29" s="18"/>
      <c r="Z29" s="18"/>
      <c r="AA29" s="18"/>
      <c r="AB29" s="18"/>
      <c r="AC29" s="13"/>
      <c r="AD29" s="18"/>
      <c r="AE29" s="18"/>
      <c r="AF29" s="18"/>
      <c r="AG29" s="18"/>
      <c r="AH29" s="18"/>
      <c r="AI29" s="18"/>
      <c r="AJ29" s="14"/>
      <c r="AK29" s="14"/>
      <c r="AL29" s="18"/>
      <c r="AM29" s="18"/>
      <c r="AN29" s="18"/>
      <c r="AO29" s="18"/>
      <c r="AP29" s="18"/>
      <c r="AQ29" s="18"/>
      <c r="AR29" s="13"/>
      <c r="AS29" s="15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7"/>
      <c r="BK29" s="16"/>
      <c r="BL29" s="14"/>
      <c r="BM29" s="15"/>
      <c r="BN29" s="14"/>
      <c r="BO29" s="14"/>
      <c r="BP29" s="13"/>
      <c r="BQ29" s="13"/>
      <c r="BR29" s="13"/>
      <c r="BS29" s="13"/>
      <c r="BT29" s="13"/>
      <c r="BU29" s="13"/>
      <c r="BV29" s="13"/>
      <c r="BW29" s="13"/>
      <c r="BX29" s="13"/>
      <c r="BY29" s="13"/>
      <c r="BZ29" s="13"/>
      <c r="CA29" s="13"/>
      <c r="CB29" s="13"/>
      <c r="CC29" s="13"/>
      <c r="CD29" s="13"/>
      <c r="CE29" s="13"/>
      <c r="CF29" s="13"/>
      <c r="CG29" s="13"/>
      <c r="CH29" s="13"/>
      <c r="CI29" s="13"/>
      <c r="CJ29" s="13"/>
      <c r="CK29" s="13"/>
      <c r="CL29" s="13"/>
      <c r="CM29" s="13"/>
      <c r="CN29" s="13"/>
      <c r="CO29" s="13"/>
      <c r="CP29" s="13"/>
      <c r="CQ29" s="13"/>
      <c r="CR29" s="13"/>
      <c r="CS29" s="13"/>
      <c r="CT29" s="13"/>
      <c r="CU29" s="13"/>
      <c r="CV29" s="13"/>
      <c r="CW29" s="13"/>
      <c r="CX29" s="13"/>
      <c r="CY29" s="13"/>
      <c r="CZ29" s="13"/>
      <c r="DA29" s="13"/>
      <c r="DB29" s="13"/>
      <c r="DC29" s="13"/>
      <c r="DD29" s="13"/>
      <c r="DE29" s="13"/>
      <c r="DF29" s="13"/>
      <c r="DG29" s="13"/>
      <c r="DH29" s="13"/>
      <c r="DI29" s="13"/>
      <c r="DJ29" s="13"/>
      <c r="DK29" s="13"/>
      <c r="DL29" s="13"/>
      <c r="DM29" s="13"/>
      <c r="DN29" s="13"/>
      <c r="DO29" s="13"/>
      <c r="DP29" s="13"/>
      <c r="DQ29" s="13"/>
      <c r="DR29" s="13"/>
      <c r="DS29" s="13"/>
      <c r="DT29" s="13"/>
      <c r="DU29" s="13"/>
      <c r="DV29" s="13"/>
      <c r="DW29" s="13"/>
      <c r="DX29" s="13"/>
      <c r="DY29" s="13"/>
      <c r="DZ29" s="13"/>
    </row>
    <row r="30" spans="1:130" s="6" customFormat="1" ht="12.75" customHeight="1" x14ac:dyDescent="0.2">
      <c r="A30" s="28"/>
      <c r="B30" s="236" t="str">
        <f>IF(Eingruppierung!B30="","",Eingruppierung!B30)</f>
        <v/>
      </c>
      <c r="C30" s="237" t="str">
        <f>IF(Eingruppierung!C30="","",Eingruppierung!C30)</f>
        <v/>
      </c>
      <c r="D30" s="234" t="str">
        <f>IF(Eingruppierung!D30="","",Eingruppierung!D30)</f>
        <v/>
      </c>
      <c r="E30" s="232" t="str">
        <f>IF(Eingruppierung!E30="","",Eingruppierung!E30)</f>
        <v/>
      </c>
      <c r="F30" s="233" t="str">
        <f>IF(Eingruppierung!F30="","",Eingruppierung!F30)</f>
        <v/>
      </c>
      <c r="G30" s="232">
        <f>IF(Eingruppierung!G30="","",Eingruppierung!G30)</f>
        <v>0</v>
      </c>
      <c r="H30" s="231" t="str">
        <f>IF(Eingruppierung!H30="","",Eingruppierung!H30)</f>
        <v/>
      </c>
      <c r="I30" s="230" t="str">
        <f>IF(Eingruppierung!I30="","",Eingruppierung!I30)</f>
        <v/>
      </c>
      <c r="J30" s="229" t="str">
        <f>IF(Eingruppierung!J30="","",Eingruppierung!J30)</f>
        <v/>
      </c>
      <c r="K30" s="53" t="str">
        <f t="shared" si="0"/>
        <v/>
      </c>
      <c r="L30" s="228" t="str">
        <f>IF(Eingruppierung!L30="","",Eingruppierung!L30)</f>
        <v/>
      </c>
      <c r="M30" s="227" t="str">
        <f>IF(Eingruppierung!M30="","",Eingruppierung!M30)</f>
        <v/>
      </c>
      <c r="N30" s="227">
        <f>IF(Eingruppierung!N30="","",Eingruppierung!N30)</f>
        <v>0</v>
      </c>
      <c r="O30" s="69" t="str">
        <f>IF(Eingruppierung!O29="","",Eingruppierung!O29)</f>
        <v/>
      </c>
      <c r="P30" s="69" t="str">
        <f>IF(Eingruppierung!P29="","",Eingruppierung!P29)</f>
        <v/>
      </c>
      <c r="Q30" s="68" t="str">
        <f>IF(Eingruppierung!Q29="","",Eingruppierung!Q29)</f>
        <v>keine</v>
      </c>
      <c r="R30" s="67" t="str">
        <f>IF(Eingruppierung!R29="","",Eingruppierung!R29)</f>
        <v>Förderung</v>
      </c>
      <c r="S30" s="66">
        <f>IF(Eingruppierung!S29="","",Eingruppierung!S29)</f>
        <v>0</v>
      </c>
      <c r="T30" s="17"/>
      <c r="U30" s="21"/>
      <c r="V30" s="14"/>
      <c r="W30" s="18"/>
      <c r="X30" s="18"/>
      <c r="Y30" s="18"/>
      <c r="Z30" s="18"/>
      <c r="AA30" s="18"/>
      <c r="AB30" s="18"/>
      <c r="AC30" s="13"/>
      <c r="AD30" s="18"/>
      <c r="AE30" s="18"/>
      <c r="AF30" s="18"/>
      <c r="AG30" s="18"/>
      <c r="AH30" s="18"/>
      <c r="AI30" s="18"/>
      <c r="AJ30" s="14"/>
      <c r="AK30" s="14"/>
      <c r="AL30" s="18"/>
      <c r="AM30" s="18"/>
      <c r="AN30" s="18"/>
      <c r="AO30" s="18"/>
      <c r="AP30" s="18"/>
      <c r="AQ30" s="18"/>
      <c r="AR30" s="13"/>
      <c r="AS30" s="15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7"/>
      <c r="BK30" s="16"/>
      <c r="BL30" s="14"/>
      <c r="BM30" s="15"/>
      <c r="BN30" s="14"/>
      <c r="BO30" s="14"/>
      <c r="BP30" s="13"/>
      <c r="BQ30" s="13"/>
      <c r="BR30" s="13"/>
      <c r="BS30" s="13"/>
      <c r="BT30" s="13"/>
      <c r="BU30" s="13"/>
      <c r="BV30" s="13"/>
      <c r="BW30" s="13"/>
      <c r="BX30" s="13"/>
      <c r="BY30" s="13"/>
      <c r="BZ30" s="13"/>
      <c r="CA30" s="13"/>
      <c r="CB30" s="13"/>
      <c r="CC30" s="13"/>
      <c r="CD30" s="13"/>
      <c r="CE30" s="13"/>
      <c r="CF30" s="13"/>
      <c r="CG30" s="13"/>
      <c r="CH30" s="13"/>
      <c r="CI30" s="13"/>
      <c r="CJ30" s="13"/>
      <c r="CK30" s="13"/>
      <c r="CL30" s="13"/>
      <c r="CM30" s="13"/>
      <c r="CN30" s="13"/>
      <c r="CO30" s="13"/>
      <c r="CP30" s="13"/>
      <c r="CQ30" s="13"/>
      <c r="CR30" s="13"/>
      <c r="CS30" s="13"/>
      <c r="CT30" s="13"/>
      <c r="CU30" s="13"/>
      <c r="CV30" s="13"/>
      <c r="CW30" s="13"/>
      <c r="CX30" s="13"/>
      <c r="CY30" s="13"/>
      <c r="CZ30" s="13"/>
      <c r="DA30" s="13"/>
      <c r="DB30" s="13"/>
      <c r="DC30" s="13"/>
      <c r="DD30" s="13"/>
      <c r="DE30" s="13"/>
      <c r="DF30" s="13"/>
      <c r="DG30" s="13"/>
      <c r="DH30" s="13"/>
      <c r="DI30" s="13"/>
      <c r="DJ30" s="13"/>
      <c r="DK30" s="13"/>
      <c r="DL30" s="13"/>
      <c r="DM30" s="13"/>
      <c r="DN30" s="13"/>
      <c r="DO30" s="13"/>
      <c r="DP30" s="13"/>
      <c r="DQ30" s="13"/>
      <c r="DR30" s="13"/>
      <c r="DS30" s="13"/>
      <c r="DT30" s="13"/>
      <c r="DU30" s="13"/>
      <c r="DV30" s="13"/>
      <c r="DW30" s="13"/>
      <c r="DX30" s="13"/>
      <c r="DY30" s="13"/>
      <c r="DZ30" s="13"/>
    </row>
    <row r="31" spans="1:130" s="6" customFormat="1" ht="12.75" customHeight="1" x14ac:dyDescent="0.2">
      <c r="A31" s="28"/>
      <c r="B31" s="236" t="str">
        <f>IF(Eingruppierung!B31="","",Eingruppierung!B31)</f>
        <v/>
      </c>
      <c r="C31" s="237" t="str">
        <f>IF(Eingruppierung!C31="","",Eingruppierung!C31)</f>
        <v/>
      </c>
      <c r="D31" s="234" t="str">
        <f>IF(Eingruppierung!D31="","",Eingruppierung!D31)</f>
        <v/>
      </c>
      <c r="E31" s="232" t="str">
        <f>IF(Eingruppierung!E31="","",Eingruppierung!E31)</f>
        <v/>
      </c>
      <c r="F31" s="233" t="str">
        <f>IF(Eingruppierung!F31="","",Eingruppierung!F31)</f>
        <v/>
      </c>
      <c r="G31" s="232">
        <f>IF(Eingruppierung!G31="","",Eingruppierung!G31)</f>
        <v>0</v>
      </c>
      <c r="H31" s="231" t="str">
        <f>IF(Eingruppierung!H31="","",Eingruppierung!H31)</f>
        <v/>
      </c>
      <c r="I31" s="230" t="str">
        <f>IF(Eingruppierung!I31="","",Eingruppierung!I31)</f>
        <v/>
      </c>
      <c r="J31" s="229" t="str">
        <f>IF(Eingruppierung!J31="","",Eingruppierung!J31)</f>
        <v/>
      </c>
      <c r="K31" s="53" t="str">
        <f t="shared" si="0"/>
        <v/>
      </c>
      <c r="L31" s="228" t="str">
        <f>IF(Eingruppierung!L31="","",Eingruppierung!L31)</f>
        <v/>
      </c>
      <c r="M31" s="227" t="str">
        <f>IF(Eingruppierung!M31="","",Eingruppierung!M31)</f>
        <v/>
      </c>
      <c r="N31" s="227">
        <f>IF(Eingruppierung!N31="","",Eingruppierung!N31)</f>
        <v>0</v>
      </c>
      <c r="O31" s="69" t="str">
        <f>IF(Eingruppierung!O30="","",Eingruppierung!O30)</f>
        <v/>
      </c>
      <c r="P31" s="69" t="str">
        <f>IF(Eingruppierung!P30="","",Eingruppierung!P30)</f>
        <v/>
      </c>
      <c r="Q31" s="68" t="str">
        <f>IF(Eingruppierung!Q30="","",Eingruppierung!Q30)</f>
        <v>keine</v>
      </c>
      <c r="R31" s="67" t="str">
        <f>IF(Eingruppierung!R30="","",Eingruppierung!R30)</f>
        <v>Förderung</v>
      </c>
      <c r="S31" s="66">
        <f>IF(Eingruppierung!S30="","",Eingruppierung!S30)</f>
        <v>0</v>
      </c>
      <c r="T31" s="17"/>
      <c r="U31" s="21"/>
      <c r="V31" s="14"/>
      <c r="W31" s="18"/>
      <c r="X31" s="18"/>
      <c r="Y31" s="18"/>
      <c r="Z31" s="18"/>
      <c r="AA31" s="18"/>
      <c r="AB31" s="18"/>
      <c r="AC31" s="13"/>
      <c r="AD31" s="18"/>
      <c r="AE31" s="18"/>
      <c r="AF31" s="18"/>
      <c r="AG31" s="18"/>
      <c r="AH31" s="18"/>
      <c r="AI31" s="18"/>
      <c r="AJ31" s="14"/>
      <c r="AK31" s="14"/>
      <c r="AL31" s="18"/>
      <c r="AM31" s="18"/>
      <c r="AN31" s="18"/>
      <c r="AO31" s="18"/>
      <c r="AP31" s="18"/>
      <c r="AQ31" s="18"/>
      <c r="AR31" s="13"/>
      <c r="AS31" s="15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7"/>
      <c r="BK31" s="16"/>
      <c r="BL31" s="14"/>
      <c r="BM31" s="15"/>
      <c r="BN31" s="14"/>
      <c r="BO31" s="14"/>
      <c r="BP31" s="13"/>
      <c r="BQ31" s="13"/>
      <c r="BR31" s="13"/>
      <c r="BS31" s="13"/>
      <c r="BT31" s="13"/>
      <c r="BU31" s="13"/>
      <c r="BV31" s="13"/>
      <c r="BW31" s="13"/>
      <c r="BX31" s="13"/>
      <c r="BY31" s="13"/>
      <c r="BZ31" s="13"/>
      <c r="CA31" s="13"/>
      <c r="CB31" s="13"/>
      <c r="CC31" s="13"/>
      <c r="CD31" s="13"/>
      <c r="CE31" s="13"/>
      <c r="CF31" s="13"/>
      <c r="CG31" s="13"/>
      <c r="CH31" s="13"/>
      <c r="CI31" s="13"/>
      <c r="CJ31" s="13"/>
      <c r="CK31" s="13"/>
      <c r="CL31" s="13"/>
      <c r="CM31" s="13"/>
      <c r="CN31" s="13"/>
      <c r="CO31" s="13"/>
      <c r="CP31" s="13"/>
      <c r="CQ31" s="13"/>
      <c r="CR31" s="13"/>
      <c r="CS31" s="13"/>
      <c r="CT31" s="13"/>
      <c r="CU31" s="13"/>
      <c r="CV31" s="13"/>
      <c r="CW31" s="13"/>
      <c r="CX31" s="13"/>
      <c r="CY31" s="13"/>
      <c r="CZ31" s="13"/>
      <c r="DA31" s="13"/>
      <c r="DB31" s="13"/>
      <c r="DC31" s="13"/>
      <c r="DD31" s="13"/>
      <c r="DE31" s="13"/>
      <c r="DF31" s="13"/>
      <c r="DG31" s="13"/>
      <c r="DH31" s="13"/>
      <c r="DI31" s="13"/>
      <c r="DJ31" s="13"/>
      <c r="DK31" s="13"/>
      <c r="DL31" s="13"/>
      <c r="DM31" s="13"/>
      <c r="DN31" s="13"/>
      <c r="DO31" s="13"/>
      <c r="DP31" s="13"/>
      <c r="DQ31" s="13"/>
      <c r="DR31" s="13"/>
      <c r="DS31" s="13"/>
      <c r="DT31" s="13"/>
      <c r="DU31" s="13"/>
      <c r="DV31" s="13"/>
      <c r="DW31" s="13"/>
      <c r="DX31" s="13"/>
      <c r="DY31" s="13"/>
      <c r="DZ31" s="13"/>
    </row>
    <row r="32" spans="1:130" s="6" customFormat="1" ht="12.75" customHeight="1" x14ac:dyDescent="0.2">
      <c r="A32" s="28"/>
      <c r="B32" s="236" t="str">
        <f>IF(Eingruppierung!B32="","",Eingruppierung!B32)</f>
        <v/>
      </c>
      <c r="C32" s="235" t="str">
        <f>IF(Eingruppierung!C32="","",Eingruppierung!C32)</f>
        <v/>
      </c>
      <c r="D32" s="234" t="str">
        <f>IF(Eingruppierung!D32="","",Eingruppierung!D32)</f>
        <v/>
      </c>
      <c r="E32" s="232" t="str">
        <f>IF(Eingruppierung!E32="","",Eingruppierung!E32)</f>
        <v/>
      </c>
      <c r="F32" s="233" t="str">
        <f>IF(Eingruppierung!F32="","",Eingruppierung!F32)</f>
        <v/>
      </c>
      <c r="G32" s="232">
        <f>IF(Eingruppierung!G32="","",Eingruppierung!G32)</f>
        <v>0</v>
      </c>
      <c r="H32" s="231" t="str">
        <f>IF(Eingruppierung!H32="","",Eingruppierung!H32)</f>
        <v/>
      </c>
      <c r="I32" s="230" t="str">
        <f>IF(Eingruppierung!I32="","",Eingruppierung!I32)</f>
        <v/>
      </c>
      <c r="J32" s="229" t="str">
        <f>IF(Eingruppierung!J32="","",Eingruppierung!J32)</f>
        <v/>
      </c>
      <c r="K32" s="53" t="str">
        <f t="shared" si="0"/>
        <v/>
      </c>
      <c r="L32" s="228" t="str">
        <f>IF(Eingruppierung!L32="","",Eingruppierung!L32)</f>
        <v/>
      </c>
      <c r="M32" s="227" t="str">
        <f>IF(Eingruppierung!M32="","",Eingruppierung!M32)</f>
        <v/>
      </c>
      <c r="N32" s="227">
        <f>IF(Eingruppierung!N32="","",Eingruppierung!N32)</f>
        <v>0</v>
      </c>
      <c r="O32" s="69" t="str">
        <f>IF(Eingruppierung!O31="","",Eingruppierung!O31)</f>
        <v/>
      </c>
      <c r="P32" s="69" t="str">
        <f>IF(Eingruppierung!P31="","",Eingruppierung!P31)</f>
        <v/>
      </c>
      <c r="Q32" s="68" t="str">
        <f>IF(Eingruppierung!Q31="","",Eingruppierung!Q31)</f>
        <v>keine</v>
      </c>
      <c r="R32" s="67" t="str">
        <f>IF(Eingruppierung!R31="","",Eingruppierung!R31)</f>
        <v>Förderung</v>
      </c>
      <c r="S32" s="66">
        <f>IF(Eingruppierung!S31="","",Eingruppierung!S31)</f>
        <v>0</v>
      </c>
      <c r="T32" s="17"/>
      <c r="U32" s="21"/>
      <c r="V32" s="14"/>
      <c r="W32" s="18"/>
      <c r="X32" s="18"/>
      <c r="Y32" s="18"/>
      <c r="Z32" s="18"/>
      <c r="AA32" s="18"/>
      <c r="AB32" s="18"/>
      <c r="AC32" s="13"/>
      <c r="AD32" s="18"/>
      <c r="AE32" s="18"/>
      <c r="AF32" s="18"/>
      <c r="AG32" s="18"/>
      <c r="AH32" s="18"/>
      <c r="AI32" s="18"/>
      <c r="AJ32" s="14"/>
      <c r="AK32" s="14"/>
      <c r="AL32" s="18"/>
      <c r="AM32" s="18"/>
      <c r="AN32" s="18"/>
      <c r="AO32" s="18"/>
      <c r="AP32" s="18"/>
      <c r="AQ32" s="18"/>
      <c r="AR32" s="13"/>
      <c r="AS32" s="15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7"/>
      <c r="BK32" s="16"/>
      <c r="BL32" s="14"/>
      <c r="BM32" s="15"/>
      <c r="BN32" s="14"/>
      <c r="BO32" s="14"/>
      <c r="BP32" s="13"/>
      <c r="BQ32" s="13"/>
      <c r="BR32" s="13"/>
      <c r="BS32" s="13"/>
      <c r="BT32" s="13"/>
      <c r="BU32" s="13"/>
      <c r="BV32" s="13"/>
      <c r="BW32" s="13"/>
      <c r="BX32" s="13"/>
      <c r="BY32" s="13"/>
      <c r="BZ32" s="13"/>
      <c r="CA32" s="13"/>
      <c r="CB32" s="13"/>
      <c r="CC32" s="13"/>
      <c r="CD32" s="13"/>
      <c r="CE32" s="13"/>
      <c r="CF32" s="13"/>
      <c r="CG32" s="13"/>
      <c r="CH32" s="13"/>
      <c r="CI32" s="13"/>
      <c r="CJ32" s="13"/>
      <c r="CK32" s="13"/>
      <c r="CL32" s="13"/>
      <c r="CM32" s="13"/>
      <c r="CN32" s="13"/>
      <c r="CO32" s="13"/>
      <c r="CP32" s="13"/>
      <c r="CQ32" s="13"/>
      <c r="CR32" s="13"/>
      <c r="CS32" s="13"/>
      <c r="CT32" s="13"/>
      <c r="CU32" s="13"/>
      <c r="CV32" s="13"/>
      <c r="CW32" s="13"/>
      <c r="CX32" s="13"/>
      <c r="CY32" s="13"/>
      <c r="CZ32" s="13"/>
      <c r="DA32" s="13"/>
      <c r="DB32" s="13"/>
      <c r="DC32" s="13"/>
      <c r="DD32" s="13"/>
      <c r="DE32" s="13"/>
      <c r="DF32" s="13"/>
      <c r="DG32" s="13"/>
      <c r="DH32" s="13"/>
      <c r="DI32" s="13"/>
      <c r="DJ32" s="13"/>
      <c r="DK32" s="13"/>
      <c r="DL32" s="13"/>
      <c r="DM32" s="13"/>
      <c r="DN32" s="13"/>
      <c r="DO32" s="13"/>
      <c r="DP32" s="13"/>
      <c r="DQ32" s="13"/>
      <c r="DR32" s="13"/>
      <c r="DS32" s="13"/>
      <c r="DT32" s="13"/>
      <c r="DU32" s="13"/>
      <c r="DV32" s="13"/>
      <c r="DW32" s="13"/>
      <c r="DX32" s="13"/>
      <c r="DY32" s="13"/>
      <c r="DZ32" s="13"/>
    </row>
    <row r="33" spans="1:130" s="6" customFormat="1" ht="12.75" customHeight="1" x14ac:dyDescent="0.2">
      <c r="A33" s="28"/>
      <c r="B33" s="236" t="str">
        <f>IF(Eingruppierung!B33="","",Eingruppierung!B33)</f>
        <v/>
      </c>
      <c r="C33" s="237" t="str">
        <f>IF(Eingruppierung!C33="","",Eingruppierung!C33)</f>
        <v/>
      </c>
      <c r="D33" s="234" t="str">
        <f>IF(Eingruppierung!D33="","",Eingruppierung!D33)</f>
        <v/>
      </c>
      <c r="E33" s="232" t="str">
        <f>IF(Eingruppierung!E33="","",Eingruppierung!E33)</f>
        <v/>
      </c>
      <c r="F33" s="233" t="str">
        <f>IF(Eingruppierung!F33="","",Eingruppierung!F33)</f>
        <v/>
      </c>
      <c r="G33" s="232">
        <f>IF(Eingruppierung!G33="","",Eingruppierung!G33)</f>
        <v>0</v>
      </c>
      <c r="H33" s="231" t="str">
        <f>IF(Eingruppierung!H33="","",Eingruppierung!H33)</f>
        <v/>
      </c>
      <c r="I33" s="230" t="str">
        <f>IF(Eingruppierung!I33="","",Eingruppierung!I33)</f>
        <v/>
      </c>
      <c r="J33" s="229" t="str">
        <f>IF(Eingruppierung!J33="","",Eingruppierung!J33)</f>
        <v/>
      </c>
      <c r="K33" s="53" t="str">
        <f t="shared" si="0"/>
        <v/>
      </c>
      <c r="L33" s="228" t="str">
        <f>IF(Eingruppierung!L33="","",Eingruppierung!L33)</f>
        <v/>
      </c>
      <c r="M33" s="227" t="str">
        <f>IF(Eingruppierung!M33="","",Eingruppierung!M33)</f>
        <v/>
      </c>
      <c r="N33" s="227">
        <f>IF(Eingruppierung!N33="","",Eingruppierung!N33)</f>
        <v>0</v>
      </c>
      <c r="O33" s="69" t="str">
        <f>IF(Eingruppierung!O32="","",Eingruppierung!O32)</f>
        <v/>
      </c>
      <c r="P33" s="69" t="str">
        <f>IF(Eingruppierung!P32="","",Eingruppierung!P32)</f>
        <v/>
      </c>
      <c r="Q33" s="68" t="str">
        <f>IF(Eingruppierung!Q32="","",Eingruppierung!Q32)</f>
        <v>keine</v>
      </c>
      <c r="R33" s="67" t="str">
        <f>IF(Eingruppierung!R32="","",Eingruppierung!R32)</f>
        <v>Förderung</v>
      </c>
      <c r="S33" s="66">
        <f>IF(Eingruppierung!S32="","",Eingruppierung!S32)</f>
        <v>0</v>
      </c>
      <c r="T33" s="17"/>
      <c r="U33" s="21"/>
      <c r="V33" s="14"/>
      <c r="W33" s="18"/>
      <c r="X33" s="18"/>
      <c r="Y33" s="18"/>
      <c r="Z33" s="18"/>
      <c r="AA33" s="18"/>
      <c r="AB33" s="18"/>
      <c r="AC33" s="13"/>
      <c r="AD33" s="18"/>
      <c r="AE33" s="18"/>
      <c r="AF33" s="18"/>
      <c r="AG33" s="18"/>
      <c r="AH33" s="18"/>
      <c r="AI33" s="18"/>
      <c r="AJ33" s="14"/>
      <c r="AK33" s="14"/>
      <c r="AL33" s="18"/>
      <c r="AM33" s="18"/>
      <c r="AN33" s="18"/>
      <c r="AO33" s="18"/>
      <c r="AP33" s="18"/>
      <c r="AQ33" s="18"/>
      <c r="AR33" s="13"/>
      <c r="AS33" s="15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7"/>
      <c r="BK33" s="16"/>
      <c r="BL33" s="14"/>
      <c r="BM33" s="15"/>
      <c r="BN33" s="14"/>
      <c r="BO33" s="14"/>
      <c r="BP33" s="13"/>
      <c r="BQ33" s="13"/>
      <c r="BR33" s="13"/>
      <c r="BS33" s="13"/>
      <c r="BT33" s="13"/>
      <c r="BU33" s="13"/>
      <c r="BV33" s="13"/>
      <c r="BW33" s="13"/>
      <c r="BX33" s="13"/>
      <c r="BY33" s="13"/>
      <c r="BZ33" s="13"/>
      <c r="CA33" s="13"/>
      <c r="CB33" s="13"/>
      <c r="CC33" s="13"/>
      <c r="CD33" s="13"/>
      <c r="CE33" s="13"/>
      <c r="CF33" s="13"/>
      <c r="CG33" s="13"/>
      <c r="CH33" s="13"/>
      <c r="CI33" s="13"/>
      <c r="CJ33" s="13"/>
      <c r="CK33" s="13"/>
      <c r="CL33" s="13"/>
      <c r="CM33" s="13"/>
      <c r="CN33" s="13"/>
      <c r="CO33" s="13"/>
      <c r="CP33" s="13"/>
      <c r="CQ33" s="13"/>
      <c r="CR33" s="13"/>
      <c r="CS33" s="13"/>
      <c r="CT33" s="13"/>
      <c r="CU33" s="13"/>
      <c r="CV33" s="13"/>
      <c r="CW33" s="13"/>
      <c r="CX33" s="13"/>
      <c r="CY33" s="13"/>
      <c r="CZ33" s="13"/>
      <c r="DA33" s="13"/>
      <c r="DB33" s="13"/>
      <c r="DC33" s="13"/>
      <c r="DD33" s="13"/>
      <c r="DE33" s="13"/>
      <c r="DF33" s="13"/>
      <c r="DG33" s="13"/>
      <c r="DH33" s="13"/>
      <c r="DI33" s="13"/>
      <c r="DJ33" s="13"/>
      <c r="DK33" s="13"/>
      <c r="DL33" s="13"/>
      <c r="DM33" s="13"/>
      <c r="DN33" s="13"/>
      <c r="DO33" s="13"/>
      <c r="DP33" s="13"/>
      <c r="DQ33" s="13"/>
      <c r="DR33" s="13"/>
      <c r="DS33" s="13"/>
      <c r="DT33" s="13"/>
      <c r="DU33" s="13"/>
      <c r="DV33" s="13"/>
      <c r="DW33" s="13"/>
      <c r="DX33" s="13"/>
      <c r="DY33" s="13"/>
      <c r="DZ33" s="13"/>
    </row>
    <row r="34" spans="1:130" s="6" customFormat="1" ht="12.75" customHeight="1" x14ac:dyDescent="0.2">
      <c r="A34" s="28"/>
      <c r="B34" s="236" t="str">
        <f>IF(Eingruppierung!B34="","",Eingruppierung!B34)</f>
        <v/>
      </c>
      <c r="C34" s="237" t="str">
        <f>IF(Eingruppierung!C34="","",Eingruppierung!C34)</f>
        <v/>
      </c>
      <c r="D34" s="234" t="str">
        <f>IF(Eingruppierung!D34="","",Eingruppierung!D34)</f>
        <v/>
      </c>
      <c r="E34" s="232" t="str">
        <f>IF(Eingruppierung!E34="","",Eingruppierung!E34)</f>
        <v/>
      </c>
      <c r="F34" s="233" t="str">
        <f>IF(Eingruppierung!F34="","",Eingruppierung!F34)</f>
        <v/>
      </c>
      <c r="G34" s="232">
        <f>IF(Eingruppierung!G34="","",Eingruppierung!G34)</f>
        <v>0</v>
      </c>
      <c r="H34" s="231" t="str">
        <f>IF(Eingruppierung!H34="","",Eingruppierung!H34)</f>
        <v/>
      </c>
      <c r="I34" s="230" t="str">
        <f>IF(Eingruppierung!I34="","",Eingruppierung!I34)</f>
        <v/>
      </c>
      <c r="J34" s="229" t="str">
        <f>IF(Eingruppierung!J34="","",Eingruppierung!J34)</f>
        <v/>
      </c>
      <c r="K34" s="53" t="str">
        <f t="shared" si="0"/>
        <v/>
      </c>
      <c r="L34" s="228" t="str">
        <f>IF(Eingruppierung!L34="","",Eingruppierung!L34)</f>
        <v/>
      </c>
      <c r="M34" s="227" t="str">
        <f>IF(Eingruppierung!M34="","",Eingruppierung!M34)</f>
        <v/>
      </c>
      <c r="N34" s="227">
        <f>IF(Eingruppierung!N34="","",Eingruppierung!N34)</f>
        <v>0</v>
      </c>
      <c r="O34" s="69" t="str">
        <f>IF(Eingruppierung!O33="","",Eingruppierung!O33)</f>
        <v/>
      </c>
      <c r="P34" s="69" t="str">
        <f>IF(Eingruppierung!P33="","",Eingruppierung!P33)</f>
        <v/>
      </c>
      <c r="Q34" s="68" t="str">
        <f>IF(Eingruppierung!Q33="","",Eingruppierung!Q33)</f>
        <v>keine</v>
      </c>
      <c r="R34" s="67" t="str">
        <f>IF(Eingruppierung!R33="","",Eingruppierung!R33)</f>
        <v>Förderung</v>
      </c>
      <c r="S34" s="66">
        <f>IF(Eingruppierung!S33="","",Eingruppierung!S33)</f>
        <v>0</v>
      </c>
      <c r="T34" s="17"/>
      <c r="U34" s="21"/>
      <c r="V34" s="14"/>
      <c r="W34" s="18"/>
      <c r="X34" s="18"/>
      <c r="Y34" s="18"/>
      <c r="Z34" s="18"/>
      <c r="AA34" s="18"/>
      <c r="AB34" s="18"/>
      <c r="AC34" s="13"/>
      <c r="AD34" s="18"/>
      <c r="AE34" s="18"/>
      <c r="AF34" s="18"/>
      <c r="AG34" s="18"/>
      <c r="AH34" s="18"/>
      <c r="AI34" s="18"/>
      <c r="AJ34" s="14"/>
      <c r="AK34" s="14"/>
      <c r="AL34" s="18"/>
      <c r="AM34" s="18"/>
      <c r="AN34" s="18"/>
      <c r="AO34" s="18"/>
      <c r="AP34" s="18"/>
      <c r="AQ34" s="18"/>
      <c r="AR34" s="13"/>
      <c r="AS34" s="15"/>
      <c r="AT34" s="17"/>
      <c r="AU34" s="17"/>
      <c r="AV34" s="17"/>
      <c r="AW34" s="17"/>
      <c r="AX34" s="17"/>
      <c r="AY34" s="17"/>
      <c r="AZ34" s="17"/>
      <c r="BA34" s="17"/>
      <c r="BB34" s="17"/>
      <c r="BC34" s="17"/>
      <c r="BD34" s="17"/>
      <c r="BE34" s="17"/>
      <c r="BF34" s="17"/>
      <c r="BG34" s="17"/>
      <c r="BH34" s="17"/>
      <c r="BI34" s="17"/>
      <c r="BJ34" s="17"/>
      <c r="BK34" s="16"/>
      <c r="BL34" s="14"/>
      <c r="BM34" s="15"/>
      <c r="BN34" s="14"/>
      <c r="BO34" s="14"/>
      <c r="BP34" s="13"/>
      <c r="BQ34" s="13"/>
      <c r="BR34" s="13"/>
      <c r="BS34" s="13"/>
      <c r="BT34" s="13"/>
      <c r="BU34" s="13"/>
      <c r="BV34" s="13"/>
      <c r="BW34" s="13"/>
      <c r="BX34" s="13"/>
      <c r="BY34" s="13"/>
      <c r="BZ34" s="13"/>
      <c r="CA34" s="13"/>
      <c r="CB34" s="13"/>
      <c r="CC34" s="13"/>
      <c r="CD34" s="13"/>
      <c r="CE34" s="13"/>
      <c r="CF34" s="13"/>
      <c r="CG34" s="13"/>
      <c r="CH34" s="13"/>
      <c r="CI34" s="13"/>
      <c r="CJ34" s="13"/>
      <c r="CK34" s="13"/>
      <c r="CL34" s="13"/>
      <c r="CM34" s="13"/>
      <c r="CN34" s="13"/>
      <c r="CO34" s="13"/>
      <c r="CP34" s="13"/>
      <c r="CQ34" s="13"/>
      <c r="CR34" s="13"/>
      <c r="CS34" s="13"/>
      <c r="CT34" s="13"/>
      <c r="CU34" s="13"/>
      <c r="CV34" s="13"/>
      <c r="CW34" s="13"/>
      <c r="CX34" s="13"/>
      <c r="CY34" s="13"/>
      <c r="CZ34" s="13"/>
      <c r="DA34" s="13"/>
      <c r="DB34" s="13"/>
      <c r="DC34" s="13"/>
      <c r="DD34" s="13"/>
      <c r="DE34" s="13"/>
      <c r="DF34" s="13"/>
      <c r="DG34" s="13"/>
      <c r="DH34" s="13"/>
      <c r="DI34" s="13"/>
      <c r="DJ34" s="13"/>
      <c r="DK34" s="13"/>
      <c r="DL34" s="13"/>
      <c r="DM34" s="13"/>
      <c r="DN34" s="13"/>
      <c r="DO34" s="13"/>
      <c r="DP34" s="13"/>
      <c r="DQ34" s="13"/>
      <c r="DR34" s="13"/>
      <c r="DS34" s="13"/>
      <c r="DT34" s="13"/>
      <c r="DU34" s="13"/>
      <c r="DV34" s="13"/>
      <c r="DW34" s="13"/>
      <c r="DX34" s="13"/>
      <c r="DY34" s="13"/>
      <c r="DZ34" s="13"/>
    </row>
    <row r="35" spans="1:130" s="6" customFormat="1" ht="12.75" customHeight="1" x14ac:dyDescent="0.2">
      <c r="A35" s="28"/>
      <c r="B35" s="236" t="str">
        <f>IF(Eingruppierung!B35="","",Eingruppierung!B35)</f>
        <v/>
      </c>
      <c r="C35" s="235" t="str">
        <f>IF(Eingruppierung!C35="","",Eingruppierung!C35)</f>
        <v/>
      </c>
      <c r="D35" s="234" t="str">
        <f>IF(Eingruppierung!D35="","",Eingruppierung!D35)</f>
        <v/>
      </c>
      <c r="E35" s="232" t="str">
        <f>IF(Eingruppierung!E35="","",Eingruppierung!E35)</f>
        <v/>
      </c>
      <c r="F35" s="233" t="str">
        <f>IF(Eingruppierung!F35="","",Eingruppierung!F35)</f>
        <v/>
      </c>
      <c r="G35" s="232">
        <f>IF(Eingruppierung!G35="","",Eingruppierung!G35)</f>
        <v>0</v>
      </c>
      <c r="H35" s="231" t="str">
        <f>IF(Eingruppierung!H35="","",Eingruppierung!H35)</f>
        <v/>
      </c>
      <c r="I35" s="230" t="str">
        <f>IF(Eingruppierung!I35="","",Eingruppierung!I35)</f>
        <v/>
      </c>
      <c r="J35" s="229" t="str">
        <f>IF(Eingruppierung!J35="","",Eingruppierung!J35)</f>
        <v/>
      </c>
      <c r="K35" s="53" t="str">
        <f t="shared" si="0"/>
        <v/>
      </c>
      <c r="L35" s="228" t="str">
        <f>IF(Eingruppierung!L35="","",Eingruppierung!L35)</f>
        <v/>
      </c>
      <c r="M35" s="227" t="str">
        <f>IF(Eingruppierung!M35="","",Eingruppierung!M35)</f>
        <v/>
      </c>
      <c r="N35" s="227">
        <f>IF(Eingruppierung!N35="","",Eingruppierung!N35)</f>
        <v>0</v>
      </c>
      <c r="O35" s="69" t="str">
        <f>IF(Eingruppierung!O34="","",Eingruppierung!O34)</f>
        <v/>
      </c>
      <c r="P35" s="69" t="str">
        <f>IF(Eingruppierung!P34="","",Eingruppierung!P34)</f>
        <v/>
      </c>
      <c r="Q35" s="68" t="str">
        <f>IF(Eingruppierung!Q34="","",Eingruppierung!Q34)</f>
        <v>keine</v>
      </c>
      <c r="R35" s="67" t="str">
        <f>IF(Eingruppierung!R34="","",Eingruppierung!R34)</f>
        <v>Förderung</v>
      </c>
      <c r="S35" s="66">
        <f>IF(Eingruppierung!S34="","",Eingruppierung!S34)</f>
        <v>0</v>
      </c>
      <c r="T35" s="17"/>
      <c r="U35" s="21"/>
      <c r="V35" s="14"/>
      <c r="W35" s="18"/>
      <c r="X35" s="18"/>
      <c r="Y35" s="18"/>
      <c r="Z35" s="18"/>
      <c r="AA35" s="18"/>
      <c r="AB35" s="18"/>
      <c r="AC35" s="13"/>
      <c r="AD35" s="18"/>
      <c r="AE35" s="18"/>
      <c r="AF35" s="18"/>
      <c r="AG35" s="18"/>
      <c r="AH35" s="18"/>
      <c r="AI35" s="18"/>
      <c r="AJ35" s="14"/>
      <c r="AK35" s="14"/>
      <c r="AL35" s="18"/>
      <c r="AM35" s="18"/>
      <c r="AN35" s="18"/>
      <c r="AO35" s="18"/>
      <c r="AP35" s="18"/>
      <c r="AQ35" s="18"/>
      <c r="AR35" s="13"/>
      <c r="AS35" s="15"/>
      <c r="AT35" s="17"/>
      <c r="AU35" s="17"/>
      <c r="AV35" s="17"/>
      <c r="AW35" s="17"/>
      <c r="AX35" s="17"/>
      <c r="AY35" s="17"/>
      <c r="AZ35" s="17"/>
      <c r="BA35" s="17"/>
      <c r="BB35" s="17"/>
      <c r="BC35" s="17"/>
      <c r="BD35" s="17"/>
      <c r="BE35" s="17"/>
      <c r="BF35" s="17"/>
      <c r="BG35" s="17"/>
      <c r="BH35" s="17"/>
      <c r="BI35" s="17"/>
      <c r="BJ35" s="17"/>
      <c r="BK35" s="16"/>
      <c r="BL35" s="14"/>
      <c r="BM35" s="15"/>
      <c r="BN35" s="14"/>
      <c r="BO35" s="14"/>
      <c r="BP35" s="13"/>
      <c r="BQ35" s="13"/>
      <c r="BR35" s="13"/>
      <c r="BS35" s="13"/>
      <c r="BT35" s="13"/>
      <c r="BU35" s="13"/>
      <c r="BV35" s="13"/>
      <c r="BW35" s="13"/>
      <c r="BX35" s="13"/>
      <c r="BY35" s="13"/>
      <c r="BZ35" s="13"/>
      <c r="CA35" s="13"/>
      <c r="CB35" s="13"/>
      <c r="CC35" s="13"/>
      <c r="CD35" s="13"/>
      <c r="CE35" s="13"/>
      <c r="CF35" s="13"/>
      <c r="CG35" s="13"/>
      <c r="CH35" s="13"/>
      <c r="CI35" s="13"/>
      <c r="CJ35" s="13"/>
      <c r="CK35" s="13"/>
      <c r="CL35" s="13"/>
      <c r="CM35" s="13"/>
      <c r="CN35" s="13"/>
      <c r="CO35" s="13"/>
      <c r="CP35" s="13"/>
      <c r="CQ35" s="13"/>
      <c r="CR35" s="13"/>
      <c r="CS35" s="13"/>
      <c r="CT35" s="13"/>
      <c r="CU35" s="13"/>
      <c r="CV35" s="13"/>
      <c r="CW35" s="13"/>
      <c r="CX35" s="13"/>
      <c r="CY35" s="13"/>
      <c r="CZ35" s="13"/>
      <c r="DA35" s="13"/>
      <c r="DB35" s="13"/>
      <c r="DC35" s="13"/>
      <c r="DD35" s="13"/>
      <c r="DE35" s="13"/>
      <c r="DF35" s="13"/>
      <c r="DG35" s="13"/>
      <c r="DH35" s="13"/>
      <c r="DI35" s="13"/>
      <c r="DJ35" s="13"/>
      <c r="DK35" s="13"/>
      <c r="DL35" s="13"/>
      <c r="DM35" s="13"/>
      <c r="DN35" s="13"/>
      <c r="DO35" s="13"/>
      <c r="DP35" s="13"/>
      <c r="DQ35" s="13"/>
      <c r="DR35" s="13"/>
      <c r="DS35" s="13"/>
      <c r="DT35" s="13"/>
      <c r="DU35" s="13"/>
      <c r="DV35" s="13"/>
      <c r="DW35" s="13"/>
      <c r="DX35" s="13"/>
      <c r="DY35" s="13"/>
      <c r="DZ35" s="13"/>
    </row>
    <row r="36" spans="1:130" s="6" customFormat="1" ht="13.5" customHeight="1" thickBot="1" x14ac:dyDescent="0.25">
      <c r="A36" s="28"/>
      <c r="B36" s="226" t="str">
        <f>IF(Eingruppierung!B36="","",Eingruppierung!B36)</f>
        <v/>
      </c>
      <c r="C36" s="225" t="str">
        <f>IF(Eingruppierung!C36="","",Eingruppierung!C36)</f>
        <v/>
      </c>
      <c r="D36" s="224" t="str">
        <f>IF(Eingruppierung!D36="","",Eingruppierung!D36)</f>
        <v/>
      </c>
      <c r="E36" s="222" t="str">
        <f>IF(Eingruppierung!E36="","",Eingruppierung!E36)</f>
        <v/>
      </c>
      <c r="F36" s="223" t="str">
        <f>IF(Eingruppierung!F36="","",Eingruppierung!F36)</f>
        <v/>
      </c>
      <c r="G36" s="222">
        <f>IF(Eingruppierung!G36="","",Eingruppierung!G36)</f>
        <v>0</v>
      </c>
      <c r="H36" s="221" t="str">
        <f>IF(Eingruppierung!H36="","",Eingruppierung!H36)</f>
        <v/>
      </c>
      <c r="I36" s="220" t="str">
        <f>IF(Eingruppierung!I36="","",Eingruppierung!I36)</f>
        <v/>
      </c>
      <c r="J36" s="219" t="str">
        <f>IF(Eingruppierung!J36="","",Eingruppierung!J36)</f>
        <v/>
      </c>
      <c r="K36" s="53" t="str">
        <f t="shared" si="0"/>
        <v/>
      </c>
      <c r="L36" s="218" t="str">
        <f>IF(Eingruppierung!L36="","",Eingruppierung!L36)</f>
        <v/>
      </c>
      <c r="M36" s="217" t="str">
        <f>IF(Eingruppierung!M36="","",Eingruppierung!M36)</f>
        <v/>
      </c>
      <c r="N36" s="217">
        <f>IF(Eingruppierung!N36="","",Eingruppierung!N36)</f>
        <v>0</v>
      </c>
      <c r="O36" s="69" t="str">
        <f>IF(Eingruppierung!O35="","",Eingruppierung!O35)</f>
        <v/>
      </c>
      <c r="P36" s="69" t="str">
        <f>IF(Eingruppierung!P35="","",Eingruppierung!P35)</f>
        <v/>
      </c>
      <c r="Q36" s="68" t="str">
        <f>IF(Eingruppierung!Q35="","",Eingruppierung!Q35)</f>
        <v>keine</v>
      </c>
      <c r="R36" s="67" t="str">
        <f>IF(Eingruppierung!R35="","",Eingruppierung!R35)</f>
        <v>Förderung</v>
      </c>
      <c r="S36" s="66">
        <f>IF(Eingruppierung!S35="","",Eingruppierung!S35)</f>
        <v>0</v>
      </c>
      <c r="T36" s="17"/>
      <c r="U36" s="21"/>
      <c r="V36" s="14"/>
      <c r="W36" s="18"/>
      <c r="X36" s="18"/>
      <c r="Y36" s="18"/>
      <c r="Z36" s="18"/>
      <c r="AA36" s="18"/>
      <c r="AB36" s="18"/>
      <c r="AC36" s="13"/>
      <c r="AD36" s="18"/>
      <c r="AE36" s="18"/>
      <c r="AF36" s="18"/>
      <c r="AG36" s="18"/>
      <c r="AH36" s="18"/>
      <c r="AI36" s="18"/>
      <c r="AJ36" s="14"/>
      <c r="AK36" s="14"/>
      <c r="AL36" s="18"/>
      <c r="AM36" s="18"/>
      <c r="AN36" s="18"/>
      <c r="AO36" s="18"/>
      <c r="AP36" s="18"/>
      <c r="AQ36" s="18"/>
      <c r="AR36" s="13"/>
      <c r="AS36" s="15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7"/>
      <c r="BK36" s="16"/>
      <c r="BL36" s="14"/>
      <c r="BM36" s="15"/>
      <c r="BN36" s="14"/>
      <c r="BO36" s="14"/>
      <c r="BP36" s="13"/>
      <c r="BQ36" s="13"/>
      <c r="BR36" s="13"/>
      <c r="BS36" s="13"/>
      <c r="BT36" s="13"/>
      <c r="BU36" s="13"/>
      <c r="BV36" s="13"/>
      <c r="BW36" s="13"/>
      <c r="BX36" s="13"/>
      <c r="BY36" s="13"/>
      <c r="BZ36" s="13"/>
      <c r="CA36" s="13"/>
      <c r="CB36" s="13"/>
      <c r="CC36" s="13"/>
      <c r="CD36" s="13"/>
      <c r="CE36" s="13"/>
      <c r="CF36" s="13"/>
      <c r="CG36" s="13"/>
      <c r="CH36" s="13"/>
      <c r="CI36" s="13"/>
      <c r="CJ36" s="13"/>
      <c r="CK36" s="13"/>
      <c r="CL36" s="13"/>
      <c r="CM36" s="13"/>
      <c r="CN36" s="13"/>
      <c r="CO36" s="13"/>
      <c r="CP36" s="13"/>
      <c r="CQ36" s="13"/>
      <c r="CR36" s="13"/>
      <c r="CS36" s="13"/>
      <c r="CT36" s="13"/>
      <c r="CU36" s="13"/>
      <c r="CV36" s="13"/>
      <c r="CW36" s="13"/>
      <c r="CX36" s="13"/>
      <c r="CY36" s="13"/>
      <c r="CZ36" s="13"/>
      <c r="DA36" s="13"/>
      <c r="DB36" s="13"/>
      <c r="DC36" s="13"/>
      <c r="DD36" s="13"/>
      <c r="DE36" s="13"/>
      <c r="DF36" s="13"/>
      <c r="DG36" s="13"/>
      <c r="DH36" s="13"/>
      <c r="DI36" s="13"/>
      <c r="DJ36" s="13"/>
      <c r="DK36" s="13"/>
      <c r="DL36" s="13"/>
      <c r="DM36" s="13"/>
      <c r="DN36" s="13"/>
      <c r="DO36" s="13"/>
      <c r="DP36" s="13"/>
      <c r="DQ36" s="13"/>
      <c r="DR36" s="13"/>
      <c r="DS36" s="13"/>
      <c r="DT36" s="13"/>
      <c r="DU36" s="13"/>
      <c r="DV36" s="13"/>
      <c r="DW36" s="13"/>
      <c r="DX36" s="13"/>
      <c r="DY36" s="13"/>
      <c r="DZ36" s="13"/>
    </row>
    <row r="37" spans="1:130" s="6" customFormat="1" ht="9" customHeight="1" thickBot="1" x14ac:dyDescent="0.25">
      <c r="B37" s="14"/>
      <c r="C37" s="13"/>
      <c r="D37" s="13"/>
      <c r="E37" s="130"/>
      <c r="F37" s="130"/>
      <c r="G37" s="130"/>
      <c r="H37" s="130"/>
      <c r="I37" s="129"/>
      <c r="J37" s="129"/>
      <c r="K37" s="477"/>
      <c r="L37" s="477"/>
      <c r="M37" s="477"/>
      <c r="N37" s="477"/>
      <c r="O37" s="50" t="str">
        <f>IF(Eingruppierung!O36="","",Eingruppierung!O36)</f>
        <v/>
      </c>
      <c r="P37" s="50" t="str">
        <f>IF(Eingruppierung!P36="","",Eingruppierung!P36)</f>
        <v/>
      </c>
      <c r="Q37" s="49" t="str">
        <f>IF(Eingruppierung!Q36="","",Eingruppierung!Q36)</f>
        <v>keine</v>
      </c>
      <c r="R37" s="48" t="str">
        <f>IF(Eingruppierung!R36="","",Eingruppierung!R36)</f>
        <v>Förderung</v>
      </c>
      <c r="S37" s="47">
        <f>IF(Eingruppierung!S36="","",Eingruppierung!S36)</f>
        <v>0</v>
      </c>
      <c r="T37" s="23"/>
      <c r="U37" s="128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/>
      <c r="BB37" s="13"/>
      <c r="BC37" s="13"/>
      <c r="BD37" s="13"/>
      <c r="BE37" s="13"/>
      <c r="BF37" s="13"/>
      <c r="BG37" s="13"/>
      <c r="BH37" s="13"/>
      <c r="BI37" s="13"/>
      <c r="BJ37" s="13"/>
      <c r="BK37" s="13"/>
      <c r="BL37" s="13"/>
      <c r="BM37" s="13"/>
      <c r="BN37" s="13"/>
      <c r="BO37" s="13"/>
      <c r="BP37" s="13"/>
      <c r="BQ37" s="13"/>
      <c r="BR37" s="13"/>
      <c r="BS37" s="13"/>
      <c r="BT37" s="13"/>
      <c r="BU37" s="13"/>
      <c r="BV37" s="13"/>
      <c r="BW37" s="13"/>
      <c r="BX37" s="13"/>
      <c r="BY37" s="13"/>
      <c r="BZ37" s="13"/>
      <c r="CA37" s="13"/>
      <c r="CB37" s="13"/>
      <c r="CC37" s="13"/>
      <c r="CD37" s="13"/>
      <c r="CE37" s="13"/>
      <c r="CF37" s="13"/>
      <c r="CG37" s="13"/>
      <c r="CH37" s="13"/>
      <c r="CI37" s="13"/>
      <c r="CJ37" s="13"/>
      <c r="CK37" s="13"/>
      <c r="CL37" s="13"/>
      <c r="CM37" s="13"/>
      <c r="CN37" s="13"/>
      <c r="CO37" s="13"/>
      <c r="CP37" s="13"/>
      <c r="CQ37" s="13"/>
      <c r="CR37" s="13"/>
      <c r="CS37" s="13"/>
      <c r="CT37" s="13"/>
      <c r="CU37" s="13"/>
      <c r="CV37" s="13"/>
      <c r="CW37" s="13"/>
      <c r="CX37" s="13"/>
      <c r="CY37" s="13"/>
      <c r="CZ37" s="13"/>
      <c r="DA37" s="13"/>
      <c r="DB37" s="13"/>
      <c r="DC37" s="13"/>
      <c r="DD37" s="13"/>
      <c r="DE37" s="13"/>
      <c r="DF37" s="13"/>
      <c r="DG37" s="13"/>
      <c r="DH37" s="13"/>
      <c r="DI37" s="13"/>
      <c r="DJ37" s="13"/>
      <c r="DK37" s="13"/>
      <c r="DL37" s="13"/>
      <c r="DM37" s="13"/>
      <c r="DN37" s="13"/>
      <c r="DO37" s="13"/>
      <c r="DP37" s="13"/>
      <c r="DQ37" s="13"/>
      <c r="DR37" s="13"/>
      <c r="DS37" s="13"/>
      <c r="DT37" s="13"/>
      <c r="DU37" s="13"/>
      <c r="DV37" s="13"/>
      <c r="DW37" s="13"/>
      <c r="DX37" s="13"/>
      <c r="DY37" s="13"/>
      <c r="DZ37" s="13"/>
    </row>
    <row r="38" spans="1:130" s="10" customFormat="1" ht="17.25" customHeight="1" outlineLevel="1" x14ac:dyDescent="0.2">
      <c r="B38" s="608">
        <f>IF(Eingruppierung!B39="","",Eingruppierung!B39)</f>
        <v>0</v>
      </c>
      <c r="C38" s="608"/>
      <c r="D38" s="609"/>
      <c r="E38" s="609"/>
      <c r="F38" s="609"/>
      <c r="G38" s="609"/>
      <c r="H38" s="609"/>
      <c r="I38" s="609"/>
      <c r="J38" s="609"/>
      <c r="K38" s="609"/>
      <c r="L38" s="609"/>
      <c r="M38" s="609"/>
      <c r="N38" s="14"/>
      <c r="O38" s="477"/>
      <c r="P38" s="23"/>
      <c r="Q38" s="23"/>
      <c r="R38" s="23"/>
      <c r="S38" s="23"/>
      <c r="T38" s="125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14"/>
      <c r="AJ38" s="14"/>
      <c r="AK38" s="14"/>
      <c r="AL38" s="14"/>
      <c r="AM38" s="14"/>
      <c r="AN38" s="14"/>
      <c r="AO38" s="14"/>
      <c r="AP38" s="14"/>
      <c r="AQ38" s="14"/>
      <c r="AR38" s="14"/>
      <c r="AS38" s="14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  <c r="BF38" s="14"/>
      <c r="BG38" s="14"/>
      <c r="BH38" s="14"/>
      <c r="BI38" s="14"/>
      <c r="BJ38" s="14"/>
      <c r="BK38" s="14"/>
      <c r="BL38" s="14"/>
      <c r="BM38" s="14"/>
      <c r="BN38" s="14"/>
      <c r="BO38" s="14"/>
      <c r="BP38" s="14"/>
      <c r="BQ38" s="14"/>
      <c r="BR38" s="14"/>
      <c r="BS38" s="14"/>
      <c r="BT38" s="14"/>
      <c r="BU38" s="14"/>
      <c r="BV38" s="14"/>
      <c r="BW38" s="14"/>
      <c r="BX38" s="14"/>
      <c r="BY38" s="14"/>
      <c r="BZ38" s="14"/>
      <c r="CA38" s="14"/>
      <c r="CB38" s="14"/>
      <c r="CC38" s="14"/>
      <c r="CD38" s="14"/>
      <c r="CE38" s="14"/>
      <c r="CF38" s="14"/>
      <c r="CG38" s="14"/>
      <c r="CH38" s="14"/>
      <c r="CI38" s="14"/>
      <c r="CJ38" s="14"/>
      <c r="CK38" s="14"/>
      <c r="CL38" s="14"/>
      <c r="CM38" s="14"/>
      <c r="CN38" s="14"/>
      <c r="CO38" s="14"/>
      <c r="CP38" s="14"/>
      <c r="CQ38" s="14"/>
      <c r="CR38" s="14"/>
      <c r="CS38" s="14"/>
      <c r="CT38" s="14"/>
      <c r="CU38" s="14"/>
      <c r="CV38" s="14"/>
      <c r="CW38" s="14"/>
      <c r="CX38" s="14"/>
      <c r="CY38" s="14"/>
      <c r="CZ38" s="14"/>
      <c r="DA38" s="14"/>
      <c r="DB38" s="14"/>
      <c r="DC38" s="14"/>
      <c r="DD38" s="14"/>
      <c r="DE38" s="14"/>
      <c r="DF38" s="14"/>
      <c r="DG38" s="14"/>
      <c r="DH38" s="14"/>
      <c r="DI38" s="14"/>
      <c r="DJ38" s="14"/>
      <c r="DK38" s="14"/>
      <c r="DL38" s="14"/>
      <c r="DM38" s="14"/>
      <c r="DN38" s="14"/>
      <c r="DO38" s="14"/>
      <c r="DP38" s="14"/>
      <c r="DQ38" s="14"/>
      <c r="DR38" s="14"/>
      <c r="DS38" s="14"/>
      <c r="DT38" s="14"/>
      <c r="DU38" s="14"/>
      <c r="DV38" s="14"/>
      <c r="DW38" s="14"/>
      <c r="DX38" s="14"/>
      <c r="DY38" s="14"/>
      <c r="DZ38" s="14"/>
    </row>
    <row r="39" spans="1:130" s="6" customFormat="1" ht="7.5" customHeight="1" outlineLevel="1" thickBot="1" x14ac:dyDescent="0.25">
      <c r="B39" s="127"/>
      <c r="E39" s="8"/>
      <c r="F39" s="12"/>
      <c r="G39" s="8"/>
      <c r="I39" s="8"/>
      <c r="L39" s="13"/>
      <c r="M39" s="13"/>
      <c r="N39" s="13"/>
      <c r="O39" s="126"/>
      <c r="P39" s="126"/>
      <c r="Q39" s="126"/>
      <c r="R39" s="126"/>
      <c r="S39" s="5"/>
      <c r="T39" s="125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L39" s="13"/>
      <c r="AM39" s="13"/>
      <c r="AN39" s="13"/>
      <c r="AO39" s="13"/>
      <c r="AP39" s="13"/>
      <c r="AQ39" s="13"/>
      <c r="AR39" s="13"/>
      <c r="AS39" s="13"/>
      <c r="AT39" s="13"/>
      <c r="AU39" s="13"/>
      <c r="AV39" s="13"/>
      <c r="AW39" s="13"/>
      <c r="AX39" s="13"/>
      <c r="AY39" s="13"/>
      <c r="AZ39" s="13"/>
      <c r="BA39" s="13"/>
      <c r="BB39" s="13"/>
      <c r="BC39" s="13"/>
      <c r="BD39" s="13"/>
      <c r="BE39" s="13"/>
      <c r="BF39" s="13"/>
      <c r="BG39" s="13"/>
      <c r="BH39" s="13"/>
      <c r="BI39" s="13"/>
      <c r="BJ39" s="13"/>
      <c r="BK39" s="13"/>
      <c r="BL39" s="13"/>
      <c r="BM39" s="13"/>
      <c r="BN39" s="13"/>
      <c r="BO39" s="13"/>
      <c r="BP39" s="13"/>
      <c r="BQ39" s="13"/>
      <c r="BR39" s="13"/>
      <c r="BS39" s="13"/>
      <c r="BT39" s="13"/>
      <c r="BU39" s="13"/>
      <c r="BV39" s="13"/>
      <c r="BW39" s="13"/>
      <c r="BX39" s="13"/>
      <c r="BY39" s="13"/>
      <c r="BZ39" s="13"/>
      <c r="CA39" s="13"/>
      <c r="CB39" s="13"/>
      <c r="CC39" s="13"/>
      <c r="CD39" s="13"/>
      <c r="CE39" s="13"/>
      <c r="CF39" s="13"/>
      <c r="CG39" s="13"/>
      <c r="CH39" s="13"/>
      <c r="CI39" s="13"/>
      <c r="CJ39" s="13"/>
      <c r="CK39" s="13"/>
      <c r="CL39" s="13"/>
      <c r="CM39" s="13"/>
      <c r="CN39" s="13"/>
      <c r="CO39" s="13"/>
      <c r="CP39" s="13"/>
      <c r="CQ39" s="13"/>
      <c r="CR39" s="13"/>
      <c r="CS39" s="13"/>
      <c r="CT39" s="13"/>
      <c r="CU39" s="13"/>
      <c r="CV39" s="13"/>
      <c r="CW39" s="13"/>
      <c r="CX39" s="13"/>
      <c r="CY39" s="13"/>
      <c r="CZ39" s="13"/>
      <c r="DA39" s="13"/>
      <c r="DB39" s="13"/>
      <c r="DC39" s="13"/>
      <c r="DD39" s="13"/>
      <c r="DE39" s="13"/>
      <c r="DF39" s="13"/>
      <c r="DG39" s="13"/>
      <c r="DH39" s="13"/>
      <c r="DI39" s="13"/>
      <c r="DJ39" s="13"/>
      <c r="DK39" s="13"/>
      <c r="DL39" s="13"/>
      <c r="DM39" s="13"/>
      <c r="DN39" s="13"/>
      <c r="DO39" s="13"/>
      <c r="DP39" s="13"/>
      <c r="DQ39" s="13"/>
      <c r="DR39" s="13"/>
      <c r="DS39" s="13"/>
      <c r="DT39" s="13"/>
      <c r="DU39" s="13"/>
      <c r="DV39" s="13"/>
      <c r="DW39" s="13"/>
      <c r="DX39" s="13"/>
      <c r="DY39" s="13"/>
      <c r="DZ39" s="13"/>
    </row>
    <row r="40" spans="1:130" s="10" customFormat="1" ht="65.099999999999994" customHeight="1" outlineLevel="1" thickBot="1" x14ac:dyDescent="0.25">
      <c r="B40" s="124" t="s">
        <v>14</v>
      </c>
      <c r="C40" s="123" t="s">
        <v>15</v>
      </c>
      <c r="D40" s="122" t="s">
        <v>150</v>
      </c>
      <c r="E40" s="121" t="s">
        <v>149</v>
      </c>
      <c r="F40" s="121" t="s">
        <v>148</v>
      </c>
      <c r="G40" s="120" t="s">
        <v>147</v>
      </c>
      <c r="H40" s="119" t="s">
        <v>16</v>
      </c>
      <c r="I40" s="118" t="s">
        <v>17</v>
      </c>
      <c r="J40" s="153" t="s">
        <v>146</v>
      </c>
      <c r="K40" s="104"/>
      <c r="L40" s="116" t="s">
        <v>145</v>
      </c>
      <c r="M40" s="115" t="s">
        <v>144</v>
      </c>
      <c r="N40" s="115" t="s">
        <v>143</v>
      </c>
      <c r="O40" s="126"/>
      <c r="P40" s="126"/>
      <c r="Q40" s="126"/>
      <c r="R40" s="126"/>
      <c r="S40" s="5"/>
      <c r="T40" s="104"/>
      <c r="U40" s="102"/>
      <c r="V40" s="105"/>
      <c r="W40" s="14"/>
      <c r="X40" s="14"/>
      <c r="Y40" s="14"/>
      <c r="Z40" s="14"/>
      <c r="AA40" s="14"/>
      <c r="AB40" s="14"/>
      <c r="AC40" s="105"/>
      <c r="AD40" s="14"/>
      <c r="AE40" s="14"/>
      <c r="AF40" s="14"/>
      <c r="AG40" s="14"/>
      <c r="AH40" s="14"/>
      <c r="AI40" s="14"/>
      <c r="AJ40" s="14"/>
      <c r="AK40" s="105"/>
      <c r="AL40" s="14"/>
      <c r="AM40" s="14"/>
      <c r="AN40" s="14"/>
      <c r="AO40" s="14"/>
      <c r="AP40" s="14"/>
      <c r="AQ40" s="14"/>
      <c r="AR40" s="14"/>
      <c r="AS40" s="102"/>
      <c r="AT40" s="104"/>
      <c r="AU40" s="104"/>
      <c r="AV40" s="102"/>
      <c r="AW40" s="102"/>
      <c r="AX40" s="102"/>
      <c r="AY40" s="102"/>
      <c r="AZ40" s="104"/>
      <c r="BA40" s="104"/>
      <c r="BB40" s="102"/>
      <c r="BC40" s="102"/>
      <c r="BD40" s="102"/>
      <c r="BE40" s="102"/>
      <c r="BF40" s="103"/>
      <c r="BG40" s="102"/>
      <c r="BH40" s="102"/>
      <c r="BI40" s="102"/>
      <c r="BJ40" s="14"/>
      <c r="BK40" s="14"/>
      <c r="BL40" s="14"/>
      <c r="BM40" s="14"/>
      <c r="BN40" s="14"/>
      <c r="BO40" s="14"/>
      <c r="BP40" s="14"/>
      <c r="BQ40" s="14"/>
      <c r="BR40" s="14"/>
      <c r="BS40" s="14"/>
      <c r="BT40" s="14"/>
      <c r="BU40" s="14"/>
      <c r="BV40" s="14"/>
      <c r="BW40" s="14"/>
      <c r="BX40" s="14"/>
      <c r="BY40" s="14"/>
      <c r="BZ40" s="14"/>
      <c r="CA40" s="14"/>
      <c r="CB40" s="14"/>
      <c r="CC40" s="14"/>
      <c r="CD40" s="14"/>
      <c r="CE40" s="14"/>
      <c r="CF40" s="14"/>
      <c r="CG40" s="14"/>
      <c r="CH40" s="14"/>
      <c r="CI40" s="14"/>
      <c r="CJ40" s="14"/>
      <c r="CK40" s="14"/>
      <c r="CL40" s="14"/>
      <c r="CM40" s="14"/>
      <c r="CN40" s="14"/>
      <c r="CO40" s="14"/>
      <c r="CP40" s="14"/>
      <c r="CQ40" s="14"/>
      <c r="CR40" s="14"/>
      <c r="CS40" s="14"/>
      <c r="CT40" s="14"/>
      <c r="CU40" s="14"/>
      <c r="CV40" s="14"/>
      <c r="CW40" s="14"/>
      <c r="CX40" s="14"/>
      <c r="CY40" s="14"/>
      <c r="CZ40" s="14"/>
      <c r="DA40" s="14"/>
      <c r="DB40" s="14"/>
      <c r="DC40" s="14"/>
      <c r="DD40" s="14"/>
      <c r="DE40" s="14"/>
      <c r="DF40" s="14"/>
      <c r="DG40" s="14"/>
      <c r="DH40" s="14"/>
      <c r="DI40" s="14"/>
      <c r="DJ40" s="14"/>
      <c r="DK40" s="14"/>
      <c r="DL40" s="14"/>
      <c r="DM40" s="14"/>
      <c r="DN40" s="14"/>
      <c r="DO40" s="14"/>
      <c r="DP40" s="14"/>
      <c r="DQ40" s="14"/>
      <c r="DR40" s="14"/>
      <c r="DS40" s="14"/>
      <c r="DT40" s="14"/>
      <c r="DU40" s="14"/>
      <c r="DV40" s="14"/>
      <c r="DW40" s="14"/>
      <c r="DX40" s="14"/>
      <c r="DY40" s="14"/>
      <c r="DZ40" s="14"/>
    </row>
    <row r="41" spans="1:130" s="10" customFormat="1" ht="12.75" customHeight="1" outlineLevel="1" thickBot="1" x14ac:dyDescent="0.25">
      <c r="A41" s="101"/>
      <c r="B41" s="247" t="str">
        <f>IF(Eingruppierung!B42="","",Eingruppierung!B42)</f>
        <v/>
      </c>
      <c r="C41" s="246" t="str">
        <f>IF(Eingruppierung!C42="","",Eingruppierung!C42)</f>
        <v/>
      </c>
      <c r="D41" s="245" t="str">
        <f>IF(Eingruppierung!D42="","",Eingruppierung!D42)</f>
        <v/>
      </c>
      <c r="E41" s="243" t="str">
        <f>IF(Eingruppierung!E42="","",Eingruppierung!E42)</f>
        <v/>
      </c>
      <c r="F41" s="244" t="str">
        <f>IF(Eingruppierung!F42="","",Eingruppierung!F42)</f>
        <v/>
      </c>
      <c r="G41" s="243">
        <f>IF(Eingruppierung!G42="","",Eingruppierung!G42)</f>
        <v>0</v>
      </c>
      <c r="H41" s="242" t="str">
        <f>IF(Eingruppierung!H42="","",Eingruppierung!H42)</f>
        <v/>
      </c>
      <c r="I41" s="241" t="str">
        <f>IF(Eingruppierung!I42="","",Eingruppierung!I42)</f>
        <v/>
      </c>
      <c r="J41" s="240" t="str">
        <f>IF(Eingruppierung!J42="","",Eingruppierung!J42)</f>
        <v/>
      </c>
      <c r="K41" s="53" t="str">
        <f t="shared" ref="K41:K51" si="1">IF(AND(H41="",I41=""),"",IF(OR(H41&lt;$H$11,H41&gt;$I$11,I41&lt;H41,I41&lt;$H$11,I41&gt;$I$11),"!!!",""))</f>
        <v/>
      </c>
      <c r="L41" s="239" t="str">
        <f>IF(Eingruppierung!L42="","",Eingruppierung!L42)</f>
        <v/>
      </c>
      <c r="M41" s="238" t="str">
        <f>IF(Eingruppierung!M42="","",Eingruppierung!M42)</f>
        <v/>
      </c>
      <c r="N41" s="238">
        <f>IF(Eingruppierung!N42="","",Eingruppierung!N42)</f>
        <v>0</v>
      </c>
      <c r="O41" s="114" t="s">
        <v>142</v>
      </c>
      <c r="P41" s="114" t="s">
        <v>141</v>
      </c>
      <c r="Q41" s="113" t="s">
        <v>140</v>
      </c>
      <c r="R41" s="112" t="s">
        <v>139</v>
      </c>
      <c r="S41" s="111" t="s">
        <v>138</v>
      </c>
      <c r="T41" s="17"/>
      <c r="U41" s="21"/>
      <c r="V41" s="14"/>
      <c r="W41" s="18"/>
      <c r="X41" s="18"/>
      <c r="Y41" s="18"/>
      <c r="Z41" s="18"/>
      <c r="AA41" s="18"/>
      <c r="AB41" s="18"/>
      <c r="AC41" s="14"/>
      <c r="AD41" s="18"/>
      <c r="AE41" s="18"/>
      <c r="AF41" s="18"/>
      <c r="AG41" s="18"/>
      <c r="AH41" s="18"/>
      <c r="AI41" s="18"/>
      <c r="AJ41" s="14"/>
      <c r="AK41" s="14"/>
      <c r="AL41" s="18"/>
      <c r="AM41" s="18"/>
      <c r="AN41" s="18"/>
      <c r="AO41" s="18"/>
      <c r="AP41" s="18"/>
      <c r="AQ41" s="18"/>
      <c r="AR41" s="14"/>
      <c r="AS41" s="15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7"/>
      <c r="BK41" s="16"/>
      <c r="BL41" s="14"/>
      <c r="BM41" s="15"/>
      <c r="BN41" s="14"/>
      <c r="BO41" s="14"/>
      <c r="BP41" s="14"/>
      <c r="BQ41" s="14"/>
      <c r="BR41" s="14"/>
      <c r="BS41" s="14"/>
      <c r="BT41" s="14"/>
      <c r="BU41" s="14"/>
      <c r="BV41" s="14"/>
      <c r="BW41" s="14"/>
      <c r="BX41" s="14"/>
      <c r="BY41" s="14"/>
      <c r="BZ41" s="14"/>
      <c r="CA41" s="14"/>
      <c r="CB41" s="14"/>
      <c r="CC41" s="14"/>
      <c r="CD41" s="14"/>
      <c r="CE41" s="14"/>
      <c r="CF41" s="14"/>
      <c r="CG41" s="14"/>
      <c r="CH41" s="14"/>
      <c r="CI41" s="14"/>
      <c r="CJ41" s="14"/>
      <c r="CK41" s="14"/>
      <c r="CL41" s="14"/>
      <c r="CM41" s="14"/>
      <c r="CN41" s="14"/>
      <c r="CO41" s="14"/>
      <c r="CP41" s="14"/>
      <c r="CQ41" s="14"/>
      <c r="CR41" s="14"/>
      <c r="CS41" s="14"/>
      <c r="CT41" s="14"/>
      <c r="CU41" s="14"/>
      <c r="CV41" s="14"/>
      <c r="CW41" s="14"/>
      <c r="CX41" s="14"/>
      <c r="CY41" s="14"/>
      <c r="CZ41" s="14"/>
      <c r="DA41" s="14"/>
      <c r="DB41" s="14"/>
      <c r="DC41" s="14"/>
      <c r="DD41" s="14"/>
      <c r="DE41" s="14"/>
      <c r="DF41" s="14"/>
      <c r="DG41" s="14"/>
      <c r="DH41" s="14"/>
      <c r="DI41" s="14"/>
      <c r="DJ41" s="14"/>
      <c r="DK41" s="14"/>
      <c r="DL41" s="14"/>
      <c r="DM41" s="14"/>
      <c r="DN41" s="14"/>
      <c r="DO41" s="14"/>
      <c r="DP41" s="14"/>
      <c r="DQ41" s="14"/>
      <c r="DR41" s="14"/>
      <c r="DS41" s="14"/>
      <c r="DT41" s="14"/>
      <c r="DU41" s="14"/>
      <c r="DV41" s="14"/>
      <c r="DW41" s="14"/>
      <c r="DX41" s="14"/>
      <c r="DY41" s="14"/>
      <c r="DZ41" s="14"/>
    </row>
    <row r="42" spans="1:130" s="6" customFormat="1" ht="12.75" customHeight="1" outlineLevel="1" x14ac:dyDescent="0.2">
      <c r="A42" s="28"/>
      <c r="B42" s="236" t="str">
        <f>IF(Eingruppierung!B43="","",Eingruppierung!B43)</f>
        <v/>
      </c>
      <c r="C42" s="237" t="str">
        <f>IF(Eingruppierung!C43="","",Eingruppierung!C43)</f>
        <v/>
      </c>
      <c r="D42" s="234" t="str">
        <f>IF(Eingruppierung!D43="","",Eingruppierung!D43)</f>
        <v/>
      </c>
      <c r="E42" s="232" t="str">
        <f>IF(Eingruppierung!E43="","",Eingruppierung!E43)</f>
        <v/>
      </c>
      <c r="F42" s="233" t="str">
        <f>IF(Eingruppierung!F43="","",Eingruppierung!F43)</f>
        <v/>
      </c>
      <c r="G42" s="232">
        <f>IF(Eingruppierung!G43="","",Eingruppierung!G43)</f>
        <v>0</v>
      </c>
      <c r="H42" s="231" t="str">
        <f>IF(Eingruppierung!H43="","",Eingruppierung!H43)</f>
        <v/>
      </c>
      <c r="I42" s="230" t="str">
        <f>IF(Eingruppierung!I43="","",Eingruppierung!I43)</f>
        <v/>
      </c>
      <c r="J42" s="229" t="str">
        <f>IF(Eingruppierung!J43="","",Eingruppierung!J43)</f>
        <v/>
      </c>
      <c r="K42" s="53" t="str">
        <f t="shared" si="1"/>
        <v/>
      </c>
      <c r="L42" s="228" t="str">
        <f>IF(Eingruppierung!L43="","",Eingruppierung!L43)</f>
        <v/>
      </c>
      <c r="M42" s="227" t="str">
        <f>IF(Eingruppierung!M43="","",Eingruppierung!M43)</f>
        <v/>
      </c>
      <c r="N42" s="227">
        <f>IF(Eingruppierung!N43="","",Eingruppierung!N43)</f>
        <v>0</v>
      </c>
      <c r="O42" s="90" t="str">
        <f>IF(Eingruppierung!O42="","",Eingruppierung!O42)</f>
        <v/>
      </c>
      <c r="P42" s="90" t="str">
        <f>IF(Eingruppierung!P42="","",Eingruppierung!P42)</f>
        <v/>
      </c>
      <c r="Q42" s="89" t="str">
        <f>IF(Eingruppierung!Q42="","",Eingruppierung!Q42)</f>
        <v>keine</v>
      </c>
      <c r="R42" s="88" t="str">
        <f>IF(Eingruppierung!R42="","",Eingruppierung!R42)</f>
        <v>Förderung</v>
      </c>
      <c r="S42" s="87">
        <f>IF(Eingruppierung!S42="","",Eingruppierung!S42)</f>
        <v>0</v>
      </c>
      <c r="T42" s="17"/>
      <c r="U42" s="21"/>
      <c r="V42" s="14"/>
      <c r="W42" s="18"/>
      <c r="X42" s="18"/>
      <c r="Y42" s="18"/>
      <c r="Z42" s="18"/>
      <c r="AA42" s="18"/>
      <c r="AB42" s="18"/>
      <c r="AC42" s="14"/>
      <c r="AD42" s="18"/>
      <c r="AE42" s="18"/>
      <c r="AF42" s="18"/>
      <c r="AG42" s="18"/>
      <c r="AH42" s="18"/>
      <c r="AI42" s="18"/>
      <c r="AJ42" s="14"/>
      <c r="AK42" s="14"/>
      <c r="AL42" s="18"/>
      <c r="AM42" s="18"/>
      <c r="AN42" s="18"/>
      <c r="AO42" s="18"/>
      <c r="AP42" s="18"/>
      <c r="AQ42" s="18"/>
      <c r="AR42" s="13"/>
      <c r="AS42" s="15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7"/>
      <c r="BK42" s="16"/>
      <c r="BL42" s="14"/>
      <c r="BM42" s="15"/>
      <c r="BN42" s="14"/>
      <c r="BO42" s="14"/>
      <c r="BP42" s="13"/>
      <c r="BQ42" s="13"/>
      <c r="BR42" s="13"/>
      <c r="BS42" s="13"/>
      <c r="BT42" s="13"/>
      <c r="BU42" s="13"/>
      <c r="BV42" s="13"/>
      <c r="BW42" s="13"/>
      <c r="BX42" s="13"/>
      <c r="BY42" s="13"/>
      <c r="BZ42" s="13"/>
      <c r="CA42" s="13"/>
      <c r="CB42" s="13"/>
      <c r="CC42" s="13"/>
      <c r="CD42" s="13"/>
      <c r="CE42" s="13"/>
      <c r="CF42" s="13"/>
      <c r="CG42" s="13"/>
      <c r="CH42" s="13"/>
      <c r="CI42" s="13"/>
      <c r="CJ42" s="13"/>
      <c r="CK42" s="13"/>
      <c r="CL42" s="13"/>
      <c r="CM42" s="13"/>
      <c r="CN42" s="13"/>
      <c r="CO42" s="13"/>
      <c r="CP42" s="13"/>
      <c r="CQ42" s="13"/>
      <c r="CR42" s="13"/>
      <c r="CS42" s="13"/>
      <c r="CT42" s="13"/>
      <c r="CU42" s="13"/>
      <c r="CV42" s="13"/>
      <c r="CW42" s="13"/>
      <c r="CX42" s="13"/>
      <c r="CY42" s="13"/>
      <c r="CZ42" s="13"/>
      <c r="DA42" s="13"/>
      <c r="DB42" s="13"/>
      <c r="DC42" s="13"/>
      <c r="DD42" s="13"/>
      <c r="DE42" s="13"/>
      <c r="DF42" s="13"/>
      <c r="DG42" s="13"/>
      <c r="DH42" s="13"/>
      <c r="DI42" s="13"/>
      <c r="DJ42" s="13"/>
      <c r="DK42" s="13"/>
      <c r="DL42" s="13"/>
      <c r="DM42" s="13"/>
      <c r="DN42" s="13"/>
      <c r="DO42" s="13"/>
      <c r="DP42" s="13"/>
      <c r="DQ42" s="13"/>
      <c r="DR42" s="13"/>
      <c r="DS42" s="13"/>
      <c r="DT42" s="13"/>
      <c r="DU42" s="13"/>
      <c r="DV42" s="13"/>
      <c r="DW42" s="13"/>
      <c r="DX42" s="13"/>
      <c r="DY42" s="13"/>
      <c r="DZ42" s="13"/>
    </row>
    <row r="43" spans="1:130" s="6" customFormat="1" ht="12.75" customHeight="1" outlineLevel="1" x14ac:dyDescent="0.2">
      <c r="A43" s="28"/>
      <c r="B43" s="236" t="str">
        <f>IF(Eingruppierung!B44="","",Eingruppierung!B44)</f>
        <v/>
      </c>
      <c r="C43" s="237" t="str">
        <f>IF(Eingruppierung!C44="","",Eingruppierung!C44)</f>
        <v/>
      </c>
      <c r="D43" s="234" t="str">
        <f>IF(Eingruppierung!D44="","",Eingruppierung!D44)</f>
        <v/>
      </c>
      <c r="E43" s="232" t="str">
        <f>IF(Eingruppierung!E44="","",Eingruppierung!E44)</f>
        <v/>
      </c>
      <c r="F43" s="233" t="str">
        <f>IF(Eingruppierung!F44="","",Eingruppierung!F44)</f>
        <v/>
      </c>
      <c r="G43" s="232">
        <f>IF(Eingruppierung!G44="","",Eingruppierung!G44)</f>
        <v>0</v>
      </c>
      <c r="H43" s="231" t="str">
        <f>IF(Eingruppierung!H44="","",Eingruppierung!H44)</f>
        <v/>
      </c>
      <c r="I43" s="230" t="str">
        <f>IF(Eingruppierung!I44="","",Eingruppierung!I44)</f>
        <v/>
      </c>
      <c r="J43" s="229" t="str">
        <f>IF(Eingruppierung!J44="","",Eingruppierung!J44)</f>
        <v/>
      </c>
      <c r="K43" s="53" t="str">
        <f t="shared" si="1"/>
        <v/>
      </c>
      <c r="L43" s="228" t="str">
        <f>IF(Eingruppierung!L44="","",Eingruppierung!L44)</f>
        <v/>
      </c>
      <c r="M43" s="227" t="str">
        <f>IF(Eingruppierung!M44="","",Eingruppierung!M44)</f>
        <v/>
      </c>
      <c r="N43" s="227">
        <f>IF(Eingruppierung!N44="","",Eingruppierung!N44)</f>
        <v>0</v>
      </c>
      <c r="O43" s="69" t="str">
        <f>IF(Eingruppierung!O43="","",Eingruppierung!O43)</f>
        <v/>
      </c>
      <c r="P43" s="69" t="str">
        <f>IF(Eingruppierung!P43="","",Eingruppierung!P43)</f>
        <v/>
      </c>
      <c r="Q43" s="68" t="str">
        <f>IF(Eingruppierung!Q43="","",Eingruppierung!Q43)</f>
        <v>keine</v>
      </c>
      <c r="R43" s="67" t="str">
        <f>IF(Eingruppierung!R43="","",Eingruppierung!R43)</f>
        <v>Förderung</v>
      </c>
      <c r="S43" s="66">
        <f>IF(Eingruppierung!S43="","",Eingruppierung!S43)</f>
        <v>0</v>
      </c>
      <c r="T43" s="17"/>
      <c r="U43" s="21"/>
      <c r="V43" s="14"/>
      <c r="W43" s="18"/>
      <c r="X43" s="18"/>
      <c r="Y43" s="18"/>
      <c r="Z43" s="18"/>
      <c r="AA43" s="18"/>
      <c r="AB43" s="18"/>
      <c r="AC43" s="14"/>
      <c r="AD43" s="18"/>
      <c r="AE43" s="18"/>
      <c r="AF43" s="18"/>
      <c r="AG43" s="18"/>
      <c r="AH43" s="18"/>
      <c r="AI43" s="18"/>
      <c r="AJ43" s="14"/>
      <c r="AK43" s="14"/>
      <c r="AL43" s="18"/>
      <c r="AM43" s="18"/>
      <c r="AN43" s="18"/>
      <c r="AO43" s="18"/>
      <c r="AP43" s="18"/>
      <c r="AQ43" s="18"/>
      <c r="AR43" s="13"/>
      <c r="AS43" s="15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7"/>
      <c r="BK43" s="16"/>
      <c r="BL43" s="14"/>
      <c r="BM43" s="15"/>
      <c r="BN43" s="14"/>
      <c r="BO43" s="14"/>
      <c r="BP43" s="13"/>
      <c r="BQ43" s="13"/>
      <c r="BR43" s="13"/>
      <c r="BS43" s="13"/>
      <c r="BT43" s="13"/>
      <c r="BU43" s="13"/>
      <c r="BV43" s="13"/>
      <c r="BW43" s="13"/>
      <c r="BX43" s="13"/>
      <c r="BY43" s="13"/>
      <c r="BZ43" s="13"/>
      <c r="CA43" s="13"/>
      <c r="CB43" s="13"/>
      <c r="CC43" s="13"/>
      <c r="CD43" s="13"/>
      <c r="CE43" s="13"/>
      <c r="CF43" s="13"/>
      <c r="CG43" s="13"/>
      <c r="CH43" s="13"/>
      <c r="CI43" s="13"/>
      <c r="CJ43" s="13"/>
      <c r="CK43" s="13"/>
      <c r="CL43" s="13"/>
      <c r="CM43" s="13"/>
      <c r="CN43" s="13"/>
      <c r="CO43" s="13"/>
      <c r="CP43" s="13"/>
      <c r="CQ43" s="13"/>
      <c r="CR43" s="13"/>
      <c r="CS43" s="13"/>
      <c r="CT43" s="13"/>
      <c r="CU43" s="13"/>
      <c r="CV43" s="13"/>
      <c r="CW43" s="13"/>
      <c r="CX43" s="13"/>
      <c r="CY43" s="13"/>
      <c r="CZ43" s="13"/>
      <c r="DA43" s="13"/>
      <c r="DB43" s="13"/>
      <c r="DC43" s="13"/>
      <c r="DD43" s="13"/>
      <c r="DE43" s="13"/>
      <c r="DF43" s="13"/>
      <c r="DG43" s="13"/>
      <c r="DH43" s="13"/>
      <c r="DI43" s="13"/>
      <c r="DJ43" s="13"/>
      <c r="DK43" s="13"/>
      <c r="DL43" s="13"/>
      <c r="DM43" s="13"/>
      <c r="DN43" s="13"/>
      <c r="DO43" s="13"/>
      <c r="DP43" s="13"/>
      <c r="DQ43" s="13"/>
      <c r="DR43" s="13"/>
      <c r="DS43" s="13"/>
      <c r="DT43" s="13"/>
      <c r="DU43" s="13"/>
      <c r="DV43" s="13"/>
      <c r="DW43" s="13"/>
      <c r="DX43" s="13"/>
      <c r="DY43" s="13"/>
      <c r="DZ43" s="13"/>
    </row>
    <row r="44" spans="1:130" s="6" customFormat="1" ht="12.75" customHeight="1" outlineLevel="1" x14ac:dyDescent="0.2">
      <c r="A44" s="28"/>
      <c r="B44" s="236" t="str">
        <f>IF(Eingruppierung!B45="","",Eingruppierung!B45)</f>
        <v/>
      </c>
      <c r="C44" s="235" t="str">
        <f>IF(Eingruppierung!C45="","",Eingruppierung!C45)</f>
        <v/>
      </c>
      <c r="D44" s="234" t="str">
        <f>IF(Eingruppierung!D45="","",Eingruppierung!D45)</f>
        <v/>
      </c>
      <c r="E44" s="232" t="str">
        <f>IF(Eingruppierung!E45="","",Eingruppierung!E45)</f>
        <v/>
      </c>
      <c r="F44" s="233" t="str">
        <f>IF(Eingruppierung!F45="","",Eingruppierung!F45)</f>
        <v/>
      </c>
      <c r="G44" s="232">
        <f>IF(Eingruppierung!G45="","",Eingruppierung!G45)</f>
        <v>0</v>
      </c>
      <c r="H44" s="231" t="str">
        <f>IF(Eingruppierung!H45="","",Eingruppierung!H45)</f>
        <v/>
      </c>
      <c r="I44" s="230" t="str">
        <f>IF(Eingruppierung!I45="","",Eingruppierung!I45)</f>
        <v/>
      </c>
      <c r="J44" s="229" t="str">
        <f>IF(Eingruppierung!J45="","",Eingruppierung!J45)</f>
        <v/>
      </c>
      <c r="K44" s="53" t="str">
        <f t="shared" si="1"/>
        <v/>
      </c>
      <c r="L44" s="228" t="str">
        <f>IF(Eingruppierung!L45="","",Eingruppierung!L45)</f>
        <v/>
      </c>
      <c r="M44" s="227" t="str">
        <f>IF(Eingruppierung!M45="","",Eingruppierung!M45)</f>
        <v/>
      </c>
      <c r="N44" s="227">
        <f>IF(Eingruppierung!N45="","",Eingruppierung!N45)</f>
        <v>0</v>
      </c>
      <c r="O44" s="69" t="str">
        <f>IF(Eingruppierung!O44="","",Eingruppierung!O44)</f>
        <v/>
      </c>
      <c r="P44" s="69" t="str">
        <f>IF(Eingruppierung!P44="","",Eingruppierung!P44)</f>
        <v/>
      </c>
      <c r="Q44" s="68" t="str">
        <f>IF(Eingruppierung!Q44="","",Eingruppierung!Q44)</f>
        <v>keine</v>
      </c>
      <c r="R44" s="67" t="str">
        <f>IF(Eingruppierung!R44="","",Eingruppierung!R44)</f>
        <v>Förderung</v>
      </c>
      <c r="S44" s="66">
        <f>IF(Eingruppierung!S44="","",Eingruppierung!S44)</f>
        <v>0</v>
      </c>
      <c r="T44" s="17"/>
      <c r="U44" s="21"/>
      <c r="V44" s="14"/>
      <c r="W44" s="18"/>
      <c r="X44" s="18"/>
      <c r="Y44" s="18"/>
      <c r="Z44" s="18"/>
      <c r="AA44" s="18"/>
      <c r="AB44" s="18"/>
      <c r="AC44" s="14"/>
      <c r="AD44" s="18"/>
      <c r="AE44" s="18"/>
      <c r="AF44" s="18"/>
      <c r="AG44" s="18"/>
      <c r="AH44" s="18"/>
      <c r="AI44" s="18"/>
      <c r="AJ44" s="14"/>
      <c r="AK44" s="14"/>
      <c r="AL44" s="18"/>
      <c r="AM44" s="18"/>
      <c r="AN44" s="18"/>
      <c r="AO44" s="18"/>
      <c r="AP44" s="18"/>
      <c r="AQ44" s="18"/>
      <c r="AR44" s="13"/>
      <c r="AS44" s="15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7"/>
      <c r="BK44" s="16"/>
      <c r="BL44" s="14"/>
      <c r="BM44" s="15"/>
      <c r="BN44" s="14"/>
      <c r="BO44" s="14"/>
      <c r="BP44" s="13"/>
      <c r="BQ44" s="13"/>
      <c r="BR44" s="13"/>
      <c r="BS44" s="13"/>
      <c r="BT44" s="13"/>
      <c r="BU44" s="13"/>
      <c r="BV44" s="13"/>
      <c r="BW44" s="13"/>
      <c r="BX44" s="13"/>
      <c r="BY44" s="13"/>
      <c r="BZ44" s="13"/>
      <c r="CA44" s="13"/>
      <c r="CB44" s="13"/>
      <c r="CC44" s="13"/>
      <c r="CD44" s="13"/>
      <c r="CE44" s="13"/>
      <c r="CF44" s="13"/>
      <c r="CG44" s="13"/>
      <c r="CH44" s="13"/>
      <c r="CI44" s="13"/>
      <c r="CJ44" s="13"/>
      <c r="CK44" s="13"/>
      <c r="CL44" s="13"/>
      <c r="CM44" s="13"/>
      <c r="CN44" s="13"/>
      <c r="CO44" s="13"/>
      <c r="CP44" s="13"/>
      <c r="CQ44" s="13"/>
      <c r="CR44" s="13"/>
      <c r="CS44" s="13"/>
      <c r="CT44" s="13"/>
      <c r="CU44" s="13"/>
      <c r="CV44" s="13"/>
      <c r="CW44" s="13"/>
      <c r="CX44" s="13"/>
      <c r="CY44" s="13"/>
      <c r="CZ44" s="13"/>
      <c r="DA44" s="13"/>
      <c r="DB44" s="13"/>
      <c r="DC44" s="13"/>
      <c r="DD44" s="13"/>
      <c r="DE44" s="13"/>
      <c r="DF44" s="13"/>
      <c r="DG44" s="13"/>
      <c r="DH44" s="13"/>
      <c r="DI44" s="13"/>
      <c r="DJ44" s="13"/>
      <c r="DK44" s="13"/>
      <c r="DL44" s="13"/>
      <c r="DM44" s="13"/>
      <c r="DN44" s="13"/>
      <c r="DO44" s="13"/>
      <c r="DP44" s="13"/>
      <c r="DQ44" s="13"/>
      <c r="DR44" s="13"/>
      <c r="DS44" s="13"/>
      <c r="DT44" s="13"/>
      <c r="DU44" s="13"/>
      <c r="DV44" s="13"/>
      <c r="DW44" s="13"/>
      <c r="DX44" s="13"/>
      <c r="DY44" s="13"/>
      <c r="DZ44" s="13"/>
    </row>
    <row r="45" spans="1:130" s="6" customFormat="1" ht="12.75" customHeight="1" outlineLevel="1" x14ac:dyDescent="0.2">
      <c r="A45" s="28"/>
      <c r="B45" s="236" t="str">
        <f>IF(Eingruppierung!B46="","",Eingruppierung!B46)</f>
        <v/>
      </c>
      <c r="C45" s="237" t="str">
        <f>IF(Eingruppierung!C46="","",Eingruppierung!C46)</f>
        <v/>
      </c>
      <c r="D45" s="234" t="str">
        <f>IF(Eingruppierung!D46="","",Eingruppierung!D46)</f>
        <v/>
      </c>
      <c r="E45" s="232" t="str">
        <f>IF(Eingruppierung!E46="","",Eingruppierung!E46)</f>
        <v/>
      </c>
      <c r="F45" s="233" t="str">
        <f>IF(Eingruppierung!F46="","",Eingruppierung!F46)</f>
        <v/>
      </c>
      <c r="G45" s="232">
        <f>IF(Eingruppierung!G46="","",Eingruppierung!G46)</f>
        <v>0</v>
      </c>
      <c r="H45" s="231" t="str">
        <f>IF(Eingruppierung!H46="","",Eingruppierung!H46)</f>
        <v/>
      </c>
      <c r="I45" s="230" t="str">
        <f>IF(Eingruppierung!I46="","",Eingruppierung!I46)</f>
        <v/>
      </c>
      <c r="J45" s="229" t="str">
        <f>IF(Eingruppierung!J46="","",Eingruppierung!J46)</f>
        <v/>
      </c>
      <c r="K45" s="53" t="str">
        <f t="shared" si="1"/>
        <v/>
      </c>
      <c r="L45" s="228" t="str">
        <f>IF(Eingruppierung!L46="","",Eingruppierung!L46)</f>
        <v/>
      </c>
      <c r="M45" s="227" t="str">
        <f>IF(Eingruppierung!M46="","",Eingruppierung!M46)</f>
        <v/>
      </c>
      <c r="N45" s="227">
        <f>IF(Eingruppierung!N46="","",Eingruppierung!N46)</f>
        <v>0</v>
      </c>
      <c r="O45" s="69" t="str">
        <f>IF(Eingruppierung!O45="","",Eingruppierung!O45)</f>
        <v/>
      </c>
      <c r="P45" s="69" t="str">
        <f>IF(Eingruppierung!P45="","",Eingruppierung!P45)</f>
        <v/>
      </c>
      <c r="Q45" s="68" t="str">
        <f>IF(Eingruppierung!Q45="","",Eingruppierung!Q45)</f>
        <v>keine</v>
      </c>
      <c r="R45" s="67" t="str">
        <f>IF(Eingruppierung!R45="","",Eingruppierung!R45)</f>
        <v>Förderung</v>
      </c>
      <c r="S45" s="66">
        <f>IF(Eingruppierung!S45="","",Eingruppierung!S45)</f>
        <v>0</v>
      </c>
      <c r="T45" s="17"/>
      <c r="U45" s="21"/>
      <c r="V45" s="14"/>
      <c r="W45" s="18"/>
      <c r="X45" s="18"/>
      <c r="Y45" s="18"/>
      <c r="Z45" s="18"/>
      <c r="AA45" s="18"/>
      <c r="AB45" s="18"/>
      <c r="AC45" s="14"/>
      <c r="AD45" s="18"/>
      <c r="AE45" s="18"/>
      <c r="AF45" s="18"/>
      <c r="AG45" s="18"/>
      <c r="AH45" s="18"/>
      <c r="AI45" s="18"/>
      <c r="AJ45" s="14"/>
      <c r="AK45" s="14"/>
      <c r="AL45" s="18"/>
      <c r="AM45" s="18"/>
      <c r="AN45" s="18"/>
      <c r="AO45" s="18"/>
      <c r="AP45" s="18"/>
      <c r="AQ45" s="18"/>
      <c r="AR45" s="13"/>
      <c r="AS45" s="15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7"/>
      <c r="BK45" s="16"/>
      <c r="BL45" s="14"/>
      <c r="BM45" s="15"/>
      <c r="BN45" s="14"/>
      <c r="BO45" s="14"/>
      <c r="BP45" s="13"/>
      <c r="BQ45" s="13"/>
      <c r="BR45" s="13"/>
      <c r="BS45" s="13"/>
      <c r="BT45" s="13"/>
      <c r="BU45" s="13"/>
      <c r="BV45" s="13"/>
      <c r="BW45" s="13"/>
      <c r="BX45" s="13"/>
      <c r="BY45" s="13"/>
      <c r="BZ45" s="13"/>
      <c r="CA45" s="13"/>
      <c r="CB45" s="13"/>
      <c r="CC45" s="13"/>
      <c r="CD45" s="13"/>
      <c r="CE45" s="13"/>
      <c r="CF45" s="13"/>
      <c r="CG45" s="13"/>
      <c r="CH45" s="13"/>
      <c r="CI45" s="13"/>
      <c r="CJ45" s="13"/>
      <c r="CK45" s="13"/>
      <c r="CL45" s="13"/>
      <c r="CM45" s="13"/>
      <c r="CN45" s="13"/>
      <c r="CO45" s="13"/>
      <c r="CP45" s="13"/>
      <c r="CQ45" s="13"/>
      <c r="CR45" s="13"/>
      <c r="CS45" s="13"/>
      <c r="CT45" s="13"/>
      <c r="CU45" s="13"/>
      <c r="CV45" s="13"/>
      <c r="CW45" s="13"/>
      <c r="CX45" s="13"/>
      <c r="CY45" s="13"/>
      <c r="CZ45" s="13"/>
      <c r="DA45" s="13"/>
      <c r="DB45" s="13"/>
      <c r="DC45" s="13"/>
      <c r="DD45" s="13"/>
      <c r="DE45" s="13"/>
      <c r="DF45" s="13"/>
      <c r="DG45" s="13"/>
      <c r="DH45" s="13"/>
      <c r="DI45" s="13"/>
      <c r="DJ45" s="13"/>
      <c r="DK45" s="13"/>
      <c r="DL45" s="13"/>
      <c r="DM45" s="13"/>
      <c r="DN45" s="13"/>
      <c r="DO45" s="13"/>
      <c r="DP45" s="13"/>
      <c r="DQ45" s="13"/>
      <c r="DR45" s="13"/>
      <c r="DS45" s="13"/>
      <c r="DT45" s="13"/>
      <c r="DU45" s="13"/>
      <c r="DV45" s="13"/>
      <c r="DW45" s="13"/>
      <c r="DX45" s="13"/>
      <c r="DY45" s="13"/>
      <c r="DZ45" s="13"/>
    </row>
    <row r="46" spans="1:130" s="6" customFormat="1" ht="12.75" customHeight="1" outlineLevel="1" x14ac:dyDescent="0.2">
      <c r="A46" s="28"/>
      <c r="B46" s="236" t="str">
        <f>IF(Eingruppierung!B47="","",Eingruppierung!B47)</f>
        <v/>
      </c>
      <c r="C46" s="237" t="str">
        <f>IF(Eingruppierung!C47="","",Eingruppierung!C47)</f>
        <v/>
      </c>
      <c r="D46" s="234" t="str">
        <f>IF(Eingruppierung!D47="","",Eingruppierung!D47)</f>
        <v/>
      </c>
      <c r="E46" s="232" t="str">
        <f>IF(Eingruppierung!E47="","",Eingruppierung!E47)</f>
        <v/>
      </c>
      <c r="F46" s="233" t="str">
        <f>IF(Eingruppierung!F47="","",Eingruppierung!F47)</f>
        <v/>
      </c>
      <c r="G46" s="232">
        <f>IF(Eingruppierung!G47="","",Eingruppierung!G47)</f>
        <v>0</v>
      </c>
      <c r="H46" s="231" t="str">
        <f>IF(Eingruppierung!H47="","",Eingruppierung!H47)</f>
        <v/>
      </c>
      <c r="I46" s="230" t="str">
        <f>IF(Eingruppierung!I47="","",Eingruppierung!I47)</f>
        <v/>
      </c>
      <c r="J46" s="229" t="str">
        <f>IF(Eingruppierung!J47="","",Eingruppierung!J47)</f>
        <v/>
      </c>
      <c r="K46" s="53" t="str">
        <f t="shared" si="1"/>
        <v/>
      </c>
      <c r="L46" s="228" t="str">
        <f>IF(Eingruppierung!L47="","",Eingruppierung!L47)</f>
        <v/>
      </c>
      <c r="M46" s="227" t="str">
        <f>IF(Eingruppierung!M47="","",Eingruppierung!M47)</f>
        <v/>
      </c>
      <c r="N46" s="227">
        <f>IF(Eingruppierung!N47="","",Eingruppierung!N47)</f>
        <v>0</v>
      </c>
      <c r="O46" s="69" t="str">
        <f>IF(Eingruppierung!O46="","",Eingruppierung!O46)</f>
        <v/>
      </c>
      <c r="P46" s="69" t="str">
        <f>IF(Eingruppierung!P46="","",Eingruppierung!P46)</f>
        <v/>
      </c>
      <c r="Q46" s="68" t="str">
        <f>IF(Eingruppierung!Q46="","",Eingruppierung!Q46)</f>
        <v>keine</v>
      </c>
      <c r="R46" s="67" t="str">
        <f>IF(Eingruppierung!R46="","",Eingruppierung!R46)</f>
        <v>Förderung</v>
      </c>
      <c r="S46" s="66">
        <f>IF(Eingruppierung!S46="","",Eingruppierung!S46)</f>
        <v>0</v>
      </c>
      <c r="T46" s="17"/>
      <c r="U46" s="21"/>
      <c r="V46" s="14"/>
      <c r="W46" s="18"/>
      <c r="X46" s="18"/>
      <c r="Y46" s="18"/>
      <c r="Z46" s="18"/>
      <c r="AA46" s="18"/>
      <c r="AB46" s="18"/>
      <c r="AC46" s="14"/>
      <c r="AD46" s="18"/>
      <c r="AE46" s="18"/>
      <c r="AF46" s="18"/>
      <c r="AG46" s="18"/>
      <c r="AH46" s="18"/>
      <c r="AI46" s="18"/>
      <c r="AJ46" s="14"/>
      <c r="AK46" s="14"/>
      <c r="AL46" s="18"/>
      <c r="AM46" s="18"/>
      <c r="AN46" s="18"/>
      <c r="AO46" s="18"/>
      <c r="AP46" s="18"/>
      <c r="AQ46" s="18"/>
      <c r="AR46" s="13"/>
      <c r="AS46" s="15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7"/>
      <c r="BK46" s="16"/>
      <c r="BL46" s="14"/>
      <c r="BM46" s="15"/>
      <c r="BN46" s="14"/>
      <c r="BO46" s="14"/>
      <c r="BP46" s="13"/>
      <c r="BQ46" s="13"/>
      <c r="BR46" s="13"/>
      <c r="BS46" s="13"/>
      <c r="BT46" s="13"/>
      <c r="BU46" s="13"/>
      <c r="BV46" s="13"/>
      <c r="BW46" s="13"/>
      <c r="BX46" s="13"/>
      <c r="BY46" s="13"/>
      <c r="BZ46" s="13"/>
      <c r="CA46" s="13"/>
      <c r="CB46" s="13"/>
      <c r="CC46" s="13"/>
      <c r="CD46" s="13"/>
      <c r="CE46" s="13"/>
      <c r="CF46" s="13"/>
      <c r="CG46" s="13"/>
      <c r="CH46" s="13"/>
      <c r="CI46" s="13"/>
      <c r="CJ46" s="13"/>
      <c r="CK46" s="13"/>
      <c r="CL46" s="13"/>
      <c r="CM46" s="13"/>
      <c r="CN46" s="13"/>
      <c r="CO46" s="13"/>
      <c r="CP46" s="13"/>
      <c r="CQ46" s="13"/>
      <c r="CR46" s="13"/>
      <c r="CS46" s="13"/>
      <c r="CT46" s="13"/>
      <c r="CU46" s="13"/>
      <c r="CV46" s="13"/>
      <c r="CW46" s="13"/>
      <c r="CX46" s="13"/>
      <c r="CY46" s="13"/>
      <c r="CZ46" s="13"/>
      <c r="DA46" s="13"/>
      <c r="DB46" s="13"/>
      <c r="DC46" s="13"/>
      <c r="DD46" s="13"/>
      <c r="DE46" s="13"/>
      <c r="DF46" s="13"/>
      <c r="DG46" s="13"/>
      <c r="DH46" s="13"/>
      <c r="DI46" s="13"/>
      <c r="DJ46" s="13"/>
      <c r="DK46" s="13"/>
      <c r="DL46" s="13"/>
      <c r="DM46" s="13"/>
      <c r="DN46" s="13"/>
      <c r="DO46" s="13"/>
      <c r="DP46" s="13"/>
      <c r="DQ46" s="13"/>
      <c r="DR46" s="13"/>
      <c r="DS46" s="13"/>
      <c r="DT46" s="13"/>
      <c r="DU46" s="13"/>
      <c r="DV46" s="13"/>
      <c r="DW46" s="13"/>
      <c r="DX46" s="13"/>
      <c r="DY46" s="13"/>
      <c r="DZ46" s="13"/>
    </row>
    <row r="47" spans="1:130" s="6" customFormat="1" ht="12.75" customHeight="1" outlineLevel="1" x14ac:dyDescent="0.2">
      <c r="A47" s="28"/>
      <c r="B47" s="236" t="str">
        <f>IF(Eingruppierung!B48="","",Eingruppierung!B48)</f>
        <v/>
      </c>
      <c r="C47" s="235" t="str">
        <f>IF(Eingruppierung!C48="","",Eingruppierung!C48)</f>
        <v/>
      </c>
      <c r="D47" s="234" t="str">
        <f>IF(Eingruppierung!D48="","",Eingruppierung!D48)</f>
        <v/>
      </c>
      <c r="E47" s="232" t="str">
        <f>IF(Eingruppierung!E48="","",Eingruppierung!E48)</f>
        <v/>
      </c>
      <c r="F47" s="233" t="str">
        <f>IF(Eingruppierung!F48="","",Eingruppierung!F48)</f>
        <v/>
      </c>
      <c r="G47" s="232">
        <f>IF(Eingruppierung!G48="","",Eingruppierung!G48)</f>
        <v>0</v>
      </c>
      <c r="H47" s="231" t="str">
        <f>IF(Eingruppierung!H48="","",Eingruppierung!H48)</f>
        <v/>
      </c>
      <c r="I47" s="230" t="str">
        <f>IF(Eingruppierung!I48="","",Eingruppierung!I48)</f>
        <v/>
      </c>
      <c r="J47" s="229" t="str">
        <f>IF(Eingruppierung!J48="","",Eingruppierung!J48)</f>
        <v/>
      </c>
      <c r="K47" s="53" t="str">
        <f t="shared" si="1"/>
        <v/>
      </c>
      <c r="L47" s="228" t="str">
        <f>IF(Eingruppierung!L48="","",Eingruppierung!L48)</f>
        <v/>
      </c>
      <c r="M47" s="227" t="str">
        <f>IF(Eingruppierung!M48="","",Eingruppierung!M48)</f>
        <v/>
      </c>
      <c r="N47" s="227">
        <f>IF(Eingruppierung!N48="","",Eingruppierung!N48)</f>
        <v>0</v>
      </c>
      <c r="O47" s="69" t="str">
        <f>IF(Eingruppierung!O47="","",Eingruppierung!O47)</f>
        <v/>
      </c>
      <c r="P47" s="69" t="str">
        <f>IF(Eingruppierung!P47="","",Eingruppierung!P47)</f>
        <v/>
      </c>
      <c r="Q47" s="68" t="str">
        <f>IF(Eingruppierung!Q47="","",Eingruppierung!Q47)</f>
        <v>keine</v>
      </c>
      <c r="R47" s="67" t="str">
        <f>IF(Eingruppierung!R47="","",Eingruppierung!R47)</f>
        <v>Förderung</v>
      </c>
      <c r="S47" s="66">
        <f>IF(Eingruppierung!S47="","",Eingruppierung!S47)</f>
        <v>0</v>
      </c>
      <c r="T47" s="17"/>
      <c r="U47" s="21"/>
      <c r="V47" s="14"/>
      <c r="W47" s="18"/>
      <c r="X47" s="18"/>
      <c r="Y47" s="18"/>
      <c r="Z47" s="18"/>
      <c r="AA47" s="18"/>
      <c r="AB47" s="18"/>
      <c r="AC47" s="14"/>
      <c r="AD47" s="18"/>
      <c r="AE47" s="18"/>
      <c r="AF47" s="18"/>
      <c r="AG47" s="18"/>
      <c r="AH47" s="18"/>
      <c r="AI47" s="18"/>
      <c r="AJ47" s="14"/>
      <c r="AK47" s="14"/>
      <c r="AL47" s="18"/>
      <c r="AM47" s="18"/>
      <c r="AN47" s="18"/>
      <c r="AO47" s="18"/>
      <c r="AP47" s="18"/>
      <c r="AQ47" s="18"/>
      <c r="AR47" s="13"/>
      <c r="AS47" s="15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7"/>
      <c r="BK47" s="16"/>
      <c r="BL47" s="14"/>
      <c r="BM47" s="15"/>
      <c r="BN47" s="14"/>
      <c r="BO47" s="14"/>
      <c r="BP47" s="13"/>
      <c r="BQ47" s="13"/>
      <c r="BR47" s="13"/>
      <c r="BS47" s="13"/>
      <c r="BT47" s="13"/>
      <c r="BU47" s="13"/>
      <c r="BV47" s="13"/>
      <c r="BW47" s="13"/>
      <c r="BX47" s="13"/>
      <c r="BY47" s="13"/>
      <c r="BZ47" s="13"/>
      <c r="CA47" s="13"/>
      <c r="CB47" s="13"/>
      <c r="CC47" s="13"/>
      <c r="CD47" s="13"/>
      <c r="CE47" s="13"/>
      <c r="CF47" s="13"/>
      <c r="CG47" s="13"/>
      <c r="CH47" s="13"/>
      <c r="CI47" s="13"/>
      <c r="CJ47" s="13"/>
      <c r="CK47" s="13"/>
      <c r="CL47" s="13"/>
      <c r="CM47" s="13"/>
      <c r="CN47" s="13"/>
      <c r="CO47" s="13"/>
      <c r="CP47" s="13"/>
      <c r="CQ47" s="13"/>
      <c r="CR47" s="13"/>
      <c r="CS47" s="13"/>
      <c r="CT47" s="13"/>
      <c r="CU47" s="13"/>
      <c r="CV47" s="13"/>
      <c r="CW47" s="13"/>
      <c r="CX47" s="13"/>
      <c r="CY47" s="13"/>
      <c r="CZ47" s="13"/>
      <c r="DA47" s="13"/>
      <c r="DB47" s="13"/>
      <c r="DC47" s="13"/>
      <c r="DD47" s="13"/>
      <c r="DE47" s="13"/>
      <c r="DF47" s="13"/>
      <c r="DG47" s="13"/>
      <c r="DH47" s="13"/>
      <c r="DI47" s="13"/>
      <c r="DJ47" s="13"/>
      <c r="DK47" s="13"/>
      <c r="DL47" s="13"/>
      <c r="DM47" s="13"/>
      <c r="DN47" s="13"/>
      <c r="DO47" s="13"/>
      <c r="DP47" s="13"/>
      <c r="DQ47" s="13"/>
      <c r="DR47" s="13"/>
      <c r="DS47" s="13"/>
      <c r="DT47" s="13"/>
      <c r="DU47" s="13"/>
      <c r="DV47" s="13"/>
      <c r="DW47" s="13"/>
      <c r="DX47" s="13"/>
      <c r="DY47" s="13"/>
      <c r="DZ47" s="13"/>
    </row>
    <row r="48" spans="1:130" s="6" customFormat="1" ht="12.75" customHeight="1" outlineLevel="1" x14ac:dyDescent="0.2">
      <c r="A48" s="28"/>
      <c r="B48" s="236" t="str">
        <f>IF(Eingruppierung!B49="","",Eingruppierung!B49)</f>
        <v/>
      </c>
      <c r="C48" s="237" t="str">
        <f>IF(Eingruppierung!C49="","",Eingruppierung!C49)</f>
        <v/>
      </c>
      <c r="D48" s="234" t="str">
        <f>IF(Eingruppierung!D49="","",Eingruppierung!D49)</f>
        <v/>
      </c>
      <c r="E48" s="232" t="str">
        <f>IF(Eingruppierung!E49="","",Eingruppierung!E49)</f>
        <v/>
      </c>
      <c r="F48" s="233" t="str">
        <f>IF(Eingruppierung!F49="","",Eingruppierung!F49)</f>
        <v/>
      </c>
      <c r="G48" s="232">
        <f>IF(Eingruppierung!G49="","",Eingruppierung!G49)</f>
        <v>0</v>
      </c>
      <c r="H48" s="231" t="str">
        <f>IF(Eingruppierung!H49="","",Eingruppierung!H49)</f>
        <v/>
      </c>
      <c r="I48" s="230" t="str">
        <f>IF(Eingruppierung!I49="","",Eingruppierung!I49)</f>
        <v/>
      </c>
      <c r="J48" s="229" t="str">
        <f>IF(Eingruppierung!J49="","",Eingruppierung!J49)</f>
        <v/>
      </c>
      <c r="K48" s="53" t="str">
        <f t="shared" si="1"/>
        <v/>
      </c>
      <c r="L48" s="228" t="str">
        <f>IF(Eingruppierung!L49="","",Eingruppierung!L49)</f>
        <v/>
      </c>
      <c r="M48" s="227" t="str">
        <f>IF(Eingruppierung!M49="","",Eingruppierung!M49)</f>
        <v/>
      </c>
      <c r="N48" s="227">
        <f>IF(Eingruppierung!N49="","",Eingruppierung!N49)</f>
        <v>0</v>
      </c>
      <c r="O48" s="69" t="str">
        <f>IF(Eingruppierung!O48="","",Eingruppierung!O48)</f>
        <v/>
      </c>
      <c r="P48" s="69" t="str">
        <f>IF(Eingruppierung!P48="","",Eingruppierung!P48)</f>
        <v/>
      </c>
      <c r="Q48" s="68" t="str">
        <f>IF(Eingruppierung!Q48="","",Eingruppierung!Q48)</f>
        <v>keine</v>
      </c>
      <c r="R48" s="67" t="str">
        <f>IF(Eingruppierung!R48="","",Eingruppierung!R48)</f>
        <v>Förderung</v>
      </c>
      <c r="S48" s="66">
        <f>IF(Eingruppierung!S48="","",Eingruppierung!S48)</f>
        <v>0</v>
      </c>
      <c r="T48" s="17"/>
      <c r="U48" s="21"/>
      <c r="V48" s="14"/>
      <c r="W48" s="18"/>
      <c r="X48" s="18"/>
      <c r="Y48" s="18"/>
      <c r="Z48" s="18"/>
      <c r="AA48" s="18"/>
      <c r="AB48" s="18"/>
      <c r="AC48" s="14"/>
      <c r="AD48" s="18"/>
      <c r="AE48" s="18"/>
      <c r="AF48" s="18"/>
      <c r="AG48" s="18"/>
      <c r="AH48" s="18"/>
      <c r="AI48" s="18"/>
      <c r="AJ48" s="14"/>
      <c r="AK48" s="14"/>
      <c r="AL48" s="18"/>
      <c r="AM48" s="18"/>
      <c r="AN48" s="18"/>
      <c r="AO48" s="18"/>
      <c r="AP48" s="18"/>
      <c r="AQ48" s="18"/>
      <c r="AR48" s="13"/>
      <c r="AS48" s="15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7"/>
      <c r="BK48" s="16"/>
      <c r="BL48" s="14"/>
      <c r="BM48" s="15"/>
      <c r="BN48" s="14"/>
      <c r="BO48" s="14"/>
      <c r="BP48" s="13"/>
      <c r="BQ48" s="13"/>
      <c r="BR48" s="13"/>
      <c r="BS48" s="13"/>
      <c r="BT48" s="13"/>
      <c r="BU48" s="13"/>
      <c r="BV48" s="13"/>
      <c r="BW48" s="13"/>
      <c r="BX48" s="13"/>
      <c r="BY48" s="13"/>
      <c r="BZ48" s="13"/>
      <c r="CA48" s="13"/>
      <c r="CB48" s="13"/>
      <c r="CC48" s="13"/>
      <c r="CD48" s="13"/>
      <c r="CE48" s="13"/>
      <c r="CF48" s="13"/>
      <c r="CG48" s="13"/>
      <c r="CH48" s="13"/>
      <c r="CI48" s="13"/>
      <c r="CJ48" s="13"/>
      <c r="CK48" s="13"/>
      <c r="CL48" s="13"/>
      <c r="CM48" s="13"/>
      <c r="CN48" s="13"/>
      <c r="CO48" s="13"/>
      <c r="CP48" s="13"/>
      <c r="CQ48" s="13"/>
      <c r="CR48" s="13"/>
      <c r="CS48" s="13"/>
      <c r="CT48" s="13"/>
      <c r="CU48" s="13"/>
      <c r="CV48" s="13"/>
      <c r="CW48" s="13"/>
      <c r="CX48" s="13"/>
      <c r="CY48" s="13"/>
      <c r="CZ48" s="13"/>
      <c r="DA48" s="13"/>
      <c r="DB48" s="13"/>
      <c r="DC48" s="13"/>
      <c r="DD48" s="13"/>
      <c r="DE48" s="13"/>
      <c r="DF48" s="13"/>
      <c r="DG48" s="13"/>
      <c r="DH48" s="13"/>
      <c r="DI48" s="13"/>
      <c r="DJ48" s="13"/>
      <c r="DK48" s="13"/>
      <c r="DL48" s="13"/>
      <c r="DM48" s="13"/>
      <c r="DN48" s="13"/>
      <c r="DO48" s="13"/>
      <c r="DP48" s="13"/>
      <c r="DQ48" s="13"/>
      <c r="DR48" s="13"/>
      <c r="DS48" s="13"/>
      <c r="DT48" s="13"/>
      <c r="DU48" s="13"/>
      <c r="DV48" s="13"/>
      <c r="DW48" s="13"/>
      <c r="DX48" s="13"/>
      <c r="DY48" s="13"/>
      <c r="DZ48" s="13"/>
    </row>
    <row r="49" spans="1:130" s="6" customFormat="1" ht="12.75" customHeight="1" outlineLevel="1" x14ac:dyDescent="0.2">
      <c r="A49" s="28"/>
      <c r="B49" s="236" t="str">
        <f>IF(Eingruppierung!B50="","",Eingruppierung!B50)</f>
        <v/>
      </c>
      <c r="C49" s="237" t="str">
        <f>IF(Eingruppierung!C50="","",Eingruppierung!C50)</f>
        <v/>
      </c>
      <c r="D49" s="234" t="str">
        <f>IF(Eingruppierung!D50="","",Eingruppierung!D50)</f>
        <v/>
      </c>
      <c r="E49" s="232" t="str">
        <f>IF(Eingruppierung!E50="","",Eingruppierung!E50)</f>
        <v/>
      </c>
      <c r="F49" s="233" t="str">
        <f>IF(Eingruppierung!F50="","",Eingruppierung!F50)</f>
        <v/>
      </c>
      <c r="G49" s="232">
        <f>IF(Eingruppierung!G50="","",Eingruppierung!G50)</f>
        <v>0</v>
      </c>
      <c r="H49" s="231" t="str">
        <f>IF(Eingruppierung!H50="","",Eingruppierung!H50)</f>
        <v/>
      </c>
      <c r="I49" s="230" t="str">
        <f>IF(Eingruppierung!I50="","",Eingruppierung!I50)</f>
        <v/>
      </c>
      <c r="J49" s="229" t="str">
        <f>IF(Eingruppierung!J50="","",Eingruppierung!J50)</f>
        <v/>
      </c>
      <c r="K49" s="53" t="str">
        <f t="shared" si="1"/>
        <v/>
      </c>
      <c r="L49" s="228" t="str">
        <f>IF(Eingruppierung!L50="","",Eingruppierung!L50)</f>
        <v/>
      </c>
      <c r="M49" s="227" t="str">
        <f>IF(Eingruppierung!M50="","",Eingruppierung!M50)</f>
        <v/>
      </c>
      <c r="N49" s="227">
        <f>IF(Eingruppierung!N50="","",Eingruppierung!N50)</f>
        <v>0</v>
      </c>
      <c r="O49" s="69" t="str">
        <f>IF(Eingruppierung!O49="","",Eingruppierung!O49)</f>
        <v/>
      </c>
      <c r="P49" s="69" t="str">
        <f>IF(Eingruppierung!P49="","",Eingruppierung!P49)</f>
        <v/>
      </c>
      <c r="Q49" s="68" t="str">
        <f>IF(Eingruppierung!Q49="","",Eingruppierung!Q49)</f>
        <v>keine</v>
      </c>
      <c r="R49" s="67" t="str">
        <f>IF(Eingruppierung!R49="","",Eingruppierung!R49)</f>
        <v>Förderung</v>
      </c>
      <c r="S49" s="66">
        <f>IF(Eingruppierung!S49="","",Eingruppierung!S49)</f>
        <v>0</v>
      </c>
      <c r="T49" s="17"/>
      <c r="U49" s="21"/>
      <c r="V49" s="14"/>
      <c r="W49" s="18"/>
      <c r="X49" s="18"/>
      <c r="Y49" s="18"/>
      <c r="Z49" s="18"/>
      <c r="AA49" s="18"/>
      <c r="AB49" s="18"/>
      <c r="AC49" s="14"/>
      <c r="AD49" s="18"/>
      <c r="AE49" s="18"/>
      <c r="AF49" s="18"/>
      <c r="AG49" s="18"/>
      <c r="AH49" s="18"/>
      <c r="AI49" s="18"/>
      <c r="AJ49" s="14"/>
      <c r="AK49" s="14"/>
      <c r="AL49" s="18"/>
      <c r="AM49" s="18"/>
      <c r="AN49" s="18"/>
      <c r="AO49" s="18"/>
      <c r="AP49" s="18"/>
      <c r="AQ49" s="18"/>
      <c r="AR49" s="13"/>
      <c r="AS49" s="15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7"/>
      <c r="BK49" s="16"/>
      <c r="BL49" s="14"/>
      <c r="BM49" s="15"/>
      <c r="BN49" s="14"/>
      <c r="BO49" s="14"/>
      <c r="BP49" s="13"/>
      <c r="BQ49" s="13"/>
      <c r="BR49" s="13"/>
      <c r="BS49" s="13"/>
      <c r="BT49" s="13"/>
      <c r="BU49" s="13"/>
      <c r="BV49" s="13"/>
      <c r="BW49" s="13"/>
      <c r="BX49" s="13"/>
      <c r="BY49" s="13"/>
      <c r="BZ49" s="13"/>
      <c r="CA49" s="13"/>
      <c r="CB49" s="13"/>
      <c r="CC49" s="13"/>
      <c r="CD49" s="13"/>
      <c r="CE49" s="13"/>
      <c r="CF49" s="13"/>
      <c r="CG49" s="13"/>
      <c r="CH49" s="13"/>
      <c r="CI49" s="13"/>
      <c r="CJ49" s="13"/>
      <c r="CK49" s="13"/>
      <c r="CL49" s="13"/>
      <c r="CM49" s="13"/>
      <c r="CN49" s="13"/>
      <c r="CO49" s="13"/>
      <c r="CP49" s="13"/>
      <c r="CQ49" s="13"/>
      <c r="CR49" s="13"/>
      <c r="CS49" s="13"/>
      <c r="CT49" s="13"/>
      <c r="CU49" s="13"/>
      <c r="CV49" s="13"/>
      <c r="CW49" s="13"/>
      <c r="CX49" s="13"/>
      <c r="CY49" s="13"/>
      <c r="CZ49" s="13"/>
      <c r="DA49" s="13"/>
      <c r="DB49" s="13"/>
      <c r="DC49" s="13"/>
      <c r="DD49" s="13"/>
      <c r="DE49" s="13"/>
      <c r="DF49" s="13"/>
      <c r="DG49" s="13"/>
      <c r="DH49" s="13"/>
      <c r="DI49" s="13"/>
      <c r="DJ49" s="13"/>
      <c r="DK49" s="13"/>
      <c r="DL49" s="13"/>
      <c r="DM49" s="13"/>
      <c r="DN49" s="13"/>
      <c r="DO49" s="13"/>
      <c r="DP49" s="13"/>
      <c r="DQ49" s="13"/>
      <c r="DR49" s="13"/>
      <c r="DS49" s="13"/>
      <c r="DT49" s="13"/>
      <c r="DU49" s="13"/>
      <c r="DV49" s="13"/>
      <c r="DW49" s="13"/>
      <c r="DX49" s="13"/>
      <c r="DY49" s="13"/>
      <c r="DZ49" s="13"/>
    </row>
    <row r="50" spans="1:130" s="6" customFormat="1" ht="12.75" customHeight="1" outlineLevel="1" x14ac:dyDescent="0.2">
      <c r="A50" s="28"/>
      <c r="B50" s="236" t="str">
        <f>IF(Eingruppierung!B51="","",Eingruppierung!B51)</f>
        <v/>
      </c>
      <c r="C50" s="235" t="str">
        <f>IF(Eingruppierung!C51="","",Eingruppierung!C51)</f>
        <v/>
      </c>
      <c r="D50" s="234" t="str">
        <f>IF(Eingruppierung!D51="","",Eingruppierung!D51)</f>
        <v/>
      </c>
      <c r="E50" s="232" t="str">
        <f>IF(Eingruppierung!E51="","",Eingruppierung!E51)</f>
        <v/>
      </c>
      <c r="F50" s="233" t="str">
        <f>IF(Eingruppierung!F51="","",Eingruppierung!F51)</f>
        <v/>
      </c>
      <c r="G50" s="232">
        <f>IF(Eingruppierung!G51="","",Eingruppierung!G51)</f>
        <v>0</v>
      </c>
      <c r="H50" s="231" t="str">
        <f>IF(Eingruppierung!H51="","",Eingruppierung!H51)</f>
        <v/>
      </c>
      <c r="I50" s="230" t="str">
        <f>IF(Eingruppierung!I51="","",Eingruppierung!I51)</f>
        <v/>
      </c>
      <c r="J50" s="229" t="str">
        <f>IF(Eingruppierung!J51="","",Eingruppierung!J51)</f>
        <v/>
      </c>
      <c r="K50" s="53" t="str">
        <f t="shared" si="1"/>
        <v/>
      </c>
      <c r="L50" s="228" t="str">
        <f>IF(Eingruppierung!L51="","",Eingruppierung!L51)</f>
        <v/>
      </c>
      <c r="M50" s="227" t="str">
        <f>IF(Eingruppierung!M51="","",Eingruppierung!M51)</f>
        <v/>
      </c>
      <c r="N50" s="227">
        <f>IF(Eingruppierung!N51="","",Eingruppierung!N51)</f>
        <v>0</v>
      </c>
      <c r="O50" s="69" t="str">
        <f>IF(Eingruppierung!O50="","",Eingruppierung!O50)</f>
        <v/>
      </c>
      <c r="P50" s="69" t="str">
        <f>IF(Eingruppierung!P50="","",Eingruppierung!P50)</f>
        <v/>
      </c>
      <c r="Q50" s="68" t="str">
        <f>IF(Eingruppierung!Q50="","",Eingruppierung!Q50)</f>
        <v>keine</v>
      </c>
      <c r="R50" s="67" t="str">
        <f>IF(Eingruppierung!R50="","",Eingruppierung!R50)</f>
        <v>Förderung</v>
      </c>
      <c r="S50" s="66">
        <f>IF(Eingruppierung!S50="","",Eingruppierung!S50)</f>
        <v>0</v>
      </c>
      <c r="T50" s="17"/>
      <c r="U50" s="21"/>
      <c r="V50" s="14"/>
      <c r="W50" s="18"/>
      <c r="X50" s="18"/>
      <c r="Y50" s="18"/>
      <c r="Z50" s="18"/>
      <c r="AA50" s="18"/>
      <c r="AB50" s="18"/>
      <c r="AC50" s="14"/>
      <c r="AD50" s="18"/>
      <c r="AE50" s="18"/>
      <c r="AF50" s="18"/>
      <c r="AG50" s="18"/>
      <c r="AH50" s="18"/>
      <c r="AI50" s="18"/>
      <c r="AJ50" s="14"/>
      <c r="AK50" s="14"/>
      <c r="AL50" s="18"/>
      <c r="AM50" s="18"/>
      <c r="AN50" s="18"/>
      <c r="AO50" s="18"/>
      <c r="AP50" s="18"/>
      <c r="AQ50" s="18"/>
      <c r="AR50" s="13"/>
      <c r="AS50" s="15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7"/>
      <c r="BK50" s="16"/>
      <c r="BL50" s="14"/>
      <c r="BM50" s="15"/>
      <c r="BN50" s="14"/>
      <c r="BO50" s="14"/>
      <c r="BP50" s="13"/>
      <c r="BQ50" s="13"/>
      <c r="BR50" s="13"/>
      <c r="BS50" s="13"/>
      <c r="BT50" s="13"/>
      <c r="BU50" s="13"/>
      <c r="BV50" s="13"/>
      <c r="BW50" s="13"/>
      <c r="BX50" s="13"/>
      <c r="BY50" s="13"/>
      <c r="BZ50" s="13"/>
      <c r="CA50" s="13"/>
      <c r="CB50" s="13"/>
      <c r="CC50" s="13"/>
      <c r="CD50" s="13"/>
      <c r="CE50" s="13"/>
      <c r="CF50" s="13"/>
      <c r="CG50" s="13"/>
      <c r="CH50" s="13"/>
      <c r="CI50" s="13"/>
      <c r="CJ50" s="13"/>
      <c r="CK50" s="13"/>
      <c r="CL50" s="13"/>
      <c r="CM50" s="13"/>
      <c r="CN50" s="13"/>
      <c r="CO50" s="13"/>
      <c r="CP50" s="13"/>
      <c r="CQ50" s="13"/>
      <c r="CR50" s="13"/>
      <c r="CS50" s="13"/>
      <c r="CT50" s="13"/>
      <c r="CU50" s="13"/>
      <c r="CV50" s="13"/>
      <c r="CW50" s="13"/>
      <c r="CX50" s="13"/>
      <c r="CY50" s="13"/>
      <c r="CZ50" s="13"/>
      <c r="DA50" s="13"/>
      <c r="DB50" s="13"/>
      <c r="DC50" s="13"/>
      <c r="DD50" s="13"/>
      <c r="DE50" s="13"/>
      <c r="DF50" s="13"/>
      <c r="DG50" s="13"/>
      <c r="DH50" s="13"/>
      <c r="DI50" s="13"/>
      <c r="DJ50" s="13"/>
      <c r="DK50" s="13"/>
      <c r="DL50" s="13"/>
      <c r="DM50" s="13"/>
      <c r="DN50" s="13"/>
      <c r="DO50" s="13"/>
      <c r="DP50" s="13"/>
      <c r="DQ50" s="13"/>
      <c r="DR50" s="13"/>
      <c r="DS50" s="13"/>
      <c r="DT50" s="13"/>
      <c r="DU50" s="13"/>
      <c r="DV50" s="13"/>
      <c r="DW50" s="13"/>
      <c r="DX50" s="13"/>
      <c r="DY50" s="13"/>
      <c r="DZ50" s="13"/>
    </row>
    <row r="51" spans="1:130" s="6" customFormat="1" ht="12.75" customHeight="1" outlineLevel="1" thickBot="1" x14ac:dyDescent="0.25">
      <c r="A51" s="28"/>
      <c r="B51" s="226" t="str">
        <f>IF(Eingruppierung!B52="","",Eingruppierung!B52)</f>
        <v/>
      </c>
      <c r="C51" s="225" t="str">
        <f>IF(Eingruppierung!C52="","",Eingruppierung!C52)</f>
        <v/>
      </c>
      <c r="D51" s="224" t="str">
        <f>IF(Eingruppierung!D52="","",Eingruppierung!D52)</f>
        <v/>
      </c>
      <c r="E51" s="222" t="str">
        <f>IF(Eingruppierung!E52="","",Eingruppierung!E52)</f>
        <v/>
      </c>
      <c r="F51" s="223" t="str">
        <f>IF(Eingruppierung!F52="","",Eingruppierung!F52)</f>
        <v/>
      </c>
      <c r="G51" s="222">
        <f>IF(Eingruppierung!G52="","",Eingruppierung!G52)</f>
        <v>0</v>
      </c>
      <c r="H51" s="221" t="str">
        <f>IF(Eingruppierung!H52="","",Eingruppierung!H52)</f>
        <v/>
      </c>
      <c r="I51" s="220" t="str">
        <f>IF(Eingruppierung!I52="","",Eingruppierung!I52)</f>
        <v/>
      </c>
      <c r="J51" s="219" t="str">
        <f>IF(Eingruppierung!J52="","",Eingruppierung!J52)</f>
        <v/>
      </c>
      <c r="K51" s="53" t="str">
        <f t="shared" si="1"/>
        <v/>
      </c>
      <c r="L51" s="218" t="str">
        <f>IF(Eingruppierung!L52="","",Eingruppierung!L52)</f>
        <v/>
      </c>
      <c r="M51" s="217" t="str">
        <f>IF(Eingruppierung!M52="","",Eingruppierung!M52)</f>
        <v/>
      </c>
      <c r="N51" s="217">
        <f>IF(Eingruppierung!N52="","",Eingruppierung!N52)</f>
        <v>0</v>
      </c>
      <c r="O51" s="69" t="str">
        <f>IF(Eingruppierung!O51="","",Eingruppierung!O51)</f>
        <v/>
      </c>
      <c r="P51" s="69" t="str">
        <f>IF(Eingruppierung!P51="","",Eingruppierung!P51)</f>
        <v/>
      </c>
      <c r="Q51" s="68" t="str">
        <f>IF(Eingruppierung!Q51="","",Eingruppierung!Q51)</f>
        <v>keine</v>
      </c>
      <c r="R51" s="67" t="str">
        <f>IF(Eingruppierung!R51="","",Eingruppierung!R51)</f>
        <v>Förderung</v>
      </c>
      <c r="S51" s="66">
        <f>IF(Eingruppierung!S51="","",Eingruppierung!S51)</f>
        <v>0</v>
      </c>
      <c r="T51" s="17"/>
      <c r="U51" s="21"/>
      <c r="V51" s="14"/>
      <c r="W51" s="18"/>
      <c r="X51" s="18"/>
      <c r="Y51" s="18"/>
      <c r="Z51" s="18"/>
      <c r="AA51" s="18"/>
      <c r="AB51" s="18"/>
      <c r="AC51" s="14"/>
      <c r="AD51" s="18"/>
      <c r="AE51" s="18"/>
      <c r="AF51" s="18"/>
      <c r="AG51" s="18"/>
      <c r="AH51" s="18"/>
      <c r="AI51" s="18"/>
      <c r="AJ51" s="14"/>
      <c r="AK51" s="14"/>
      <c r="AL51" s="18"/>
      <c r="AM51" s="18"/>
      <c r="AN51" s="18"/>
      <c r="AO51" s="18"/>
      <c r="AP51" s="18"/>
      <c r="AQ51" s="18"/>
      <c r="AR51" s="13"/>
      <c r="AS51" s="15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7"/>
      <c r="BK51" s="16"/>
      <c r="BL51" s="14"/>
      <c r="BM51" s="15"/>
      <c r="BN51" s="14"/>
      <c r="BO51" s="14"/>
      <c r="BP51" s="13"/>
      <c r="BQ51" s="13"/>
      <c r="BR51" s="13"/>
      <c r="BS51" s="13"/>
      <c r="BT51" s="13"/>
      <c r="BU51" s="13"/>
      <c r="BV51" s="13"/>
      <c r="BW51" s="13"/>
      <c r="BX51" s="13"/>
      <c r="BY51" s="13"/>
      <c r="BZ51" s="13"/>
      <c r="CA51" s="13"/>
      <c r="CB51" s="13"/>
      <c r="CC51" s="13"/>
      <c r="CD51" s="13"/>
      <c r="CE51" s="13"/>
      <c r="CF51" s="13"/>
      <c r="CG51" s="13"/>
      <c r="CH51" s="13"/>
      <c r="CI51" s="13"/>
      <c r="CJ51" s="13"/>
      <c r="CK51" s="13"/>
      <c r="CL51" s="13"/>
      <c r="CM51" s="13"/>
      <c r="CN51" s="13"/>
      <c r="CO51" s="13"/>
      <c r="CP51" s="13"/>
      <c r="CQ51" s="13"/>
      <c r="CR51" s="13"/>
      <c r="CS51" s="13"/>
      <c r="CT51" s="13"/>
      <c r="CU51" s="13"/>
      <c r="CV51" s="13"/>
      <c r="CW51" s="13"/>
      <c r="CX51" s="13"/>
      <c r="CY51" s="13"/>
      <c r="CZ51" s="13"/>
      <c r="DA51" s="13"/>
      <c r="DB51" s="13"/>
      <c r="DC51" s="13"/>
      <c r="DD51" s="13"/>
      <c r="DE51" s="13"/>
      <c r="DF51" s="13"/>
      <c r="DG51" s="13"/>
      <c r="DH51" s="13"/>
      <c r="DI51" s="13"/>
      <c r="DJ51" s="13"/>
      <c r="DK51" s="13"/>
      <c r="DL51" s="13"/>
      <c r="DM51" s="13"/>
      <c r="DN51" s="13"/>
      <c r="DO51" s="13"/>
      <c r="DP51" s="13"/>
      <c r="DQ51" s="13"/>
      <c r="DR51" s="13"/>
      <c r="DS51" s="13"/>
      <c r="DT51" s="13"/>
      <c r="DU51" s="13"/>
      <c r="DV51" s="13"/>
      <c r="DW51" s="13"/>
      <c r="DX51" s="13"/>
      <c r="DY51" s="13"/>
      <c r="DZ51" s="13"/>
    </row>
    <row r="52" spans="1:130" s="6" customFormat="1" ht="9" customHeight="1" thickBot="1" x14ac:dyDescent="0.25">
      <c r="B52" s="14"/>
      <c r="C52" s="13"/>
      <c r="D52" s="13"/>
      <c r="E52" s="130"/>
      <c r="F52" s="130"/>
      <c r="G52" s="130"/>
      <c r="H52" s="130"/>
      <c r="I52" s="129"/>
      <c r="J52" s="129"/>
      <c r="K52" s="477"/>
      <c r="L52" s="477"/>
      <c r="M52" s="477"/>
      <c r="N52" s="477"/>
      <c r="O52" s="50" t="str">
        <f>IF(Eingruppierung!O52="","",Eingruppierung!O52)</f>
        <v/>
      </c>
      <c r="P52" s="50" t="str">
        <f>IF(Eingruppierung!P52="","",Eingruppierung!P52)</f>
        <v/>
      </c>
      <c r="Q52" s="49" t="str">
        <f>IF(Eingruppierung!Q52="","",Eingruppierung!Q52)</f>
        <v>keine</v>
      </c>
      <c r="R52" s="48" t="str">
        <f>IF(Eingruppierung!R52="","",Eingruppierung!R52)</f>
        <v>Förderung</v>
      </c>
      <c r="S52" s="47">
        <f>IF(Eingruppierung!S52="","",Eingruppierung!S52)</f>
        <v>0</v>
      </c>
      <c r="T52" s="23"/>
      <c r="U52" s="128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3"/>
      <c r="AI52" s="13"/>
      <c r="AJ52" s="13"/>
      <c r="AK52" s="13"/>
      <c r="AL52" s="13"/>
      <c r="AM52" s="13"/>
      <c r="AN52" s="13"/>
      <c r="AO52" s="13"/>
      <c r="AP52" s="13"/>
      <c r="AQ52" s="13"/>
      <c r="AR52" s="13"/>
      <c r="AS52" s="13"/>
      <c r="AT52" s="13"/>
      <c r="AU52" s="13"/>
      <c r="AV52" s="13"/>
      <c r="AW52" s="13"/>
      <c r="AX52" s="13"/>
      <c r="AY52" s="13"/>
      <c r="AZ52" s="13"/>
      <c r="BA52" s="13"/>
      <c r="BB52" s="13"/>
      <c r="BC52" s="13"/>
      <c r="BD52" s="13"/>
      <c r="BE52" s="13"/>
      <c r="BF52" s="13"/>
      <c r="BG52" s="13"/>
      <c r="BH52" s="13"/>
      <c r="BI52" s="13"/>
      <c r="BJ52" s="13"/>
      <c r="BK52" s="13"/>
      <c r="BL52" s="13"/>
      <c r="BM52" s="13"/>
      <c r="BN52" s="13"/>
      <c r="BO52" s="13"/>
      <c r="BP52" s="13"/>
      <c r="BQ52" s="13"/>
      <c r="BR52" s="13"/>
      <c r="BS52" s="13"/>
      <c r="BT52" s="13"/>
      <c r="BU52" s="13"/>
      <c r="BV52" s="13"/>
      <c r="BW52" s="13"/>
      <c r="BX52" s="13"/>
      <c r="BY52" s="13"/>
      <c r="BZ52" s="13"/>
      <c r="CA52" s="13"/>
      <c r="CB52" s="13"/>
      <c r="CC52" s="13"/>
      <c r="CD52" s="13"/>
      <c r="CE52" s="13"/>
      <c r="CF52" s="13"/>
      <c r="CG52" s="13"/>
      <c r="CH52" s="13"/>
      <c r="CI52" s="13"/>
      <c r="CJ52" s="13"/>
      <c r="CK52" s="13"/>
      <c r="CL52" s="13"/>
      <c r="CM52" s="13"/>
      <c r="CN52" s="13"/>
      <c r="CO52" s="13"/>
      <c r="CP52" s="13"/>
      <c r="CQ52" s="13"/>
      <c r="CR52" s="13"/>
      <c r="CS52" s="13"/>
      <c r="CT52" s="13"/>
      <c r="CU52" s="13"/>
      <c r="CV52" s="13"/>
      <c r="CW52" s="13"/>
      <c r="CX52" s="13"/>
      <c r="CY52" s="13"/>
      <c r="CZ52" s="13"/>
      <c r="DA52" s="13"/>
      <c r="DB52" s="13"/>
      <c r="DC52" s="13"/>
      <c r="DD52" s="13"/>
      <c r="DE52" s="13"/>
      <c r="DF52" s="13"/>
      <c r="DG52" s="13"/>
      <c r="DH52" s="13"/>
      <c r="DI52" s="13"/>
      <c r="DJ52" s="13"/>
      <c r="DK52" s="13"/>
      <c r="DL52" s="13"/>
      <c r="DM52" s="13"/>
      <c r="DN52" s="13"/>
      <c r="DO52" s="13"/>
      <c r="DP52" s="13"/>
      <c r="DQ52" s="13"/>
      <c r="DR52" s="13"/>
      <c r="DS52" s="13"/>
      <c r="DT52" s="13"/>
      <c r="DU52" s="13"/>
      <c r="DV52" s="13"/>
      <c r="DW52" s="13"/>
      <c r="DX52" s="13"/>
      <c r="DY52" s="13"/>
      <c r="DZ52" s="13"/>
    </row>
    <row r="53" spans="1:130" s="10" customFormat="1" ht="17.25" customHeight="1" outlineLevel="1" x14ac:dyDescent="0.2">
      <c r="B53" s="608">
        <f>IF(Eingruppierung!B55="","",Eingruppierung!B55)</f>
        <v>0</v>
      </c>
      <c r="C53" s="608"/>
      <c r="D53" s="609"/>
      <c r="E53" s="609"/>
      <c r="F53" s="609"/>
      <c r="G53" s="609"/>
      <c r="H53" s="609"/>
      <c r="I53" s="609"/>
      <c r="J53" s="609"/>
      <c r="K53" s="609"/>
      <c r="L53" s="609"/>
      <c r="M53" s="609"/>
      <c r="N53" s="14"/>
      <c r="O53" s="477"/>
      <c r="P53" s="23"/>
      <c r="Q53" s="23"/>
      <c r="R53" s="23"/>
      <c r="S53" s="23"/>
      <c r="T53" s="125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14"/>
      <c r="AH53" s="14"/>
      <c r="AI53" s="14"/>
      <c r="AJ53" s="14"/>
      <c r="AK53" s="14"/>
      <c r="AL53" s="14"/>
      <c r="AM53" s="14"/>
      <c r="AN53" s="14"/>
      <c r="AO53" s="14"/>
      <c r="AP53" s="14"/>
      <c r="AQ53" s="14"/>
      <c r="AR53" s="14"/>
      <c r="AS53" s="14"/>
      <c r="AT53" s="14"/>
      <c r="AU53" s="14"/>
      <c r="AV53" s="14"/>
      <c r="AW53" s="14"/>
      <c r="AX53" s="14"/>
      <c r="AY53" s="14"/>
      <c r="AZ53" s="14"/>
      <c r="BA53" s="14"/>
      <c r="BB53" s="14"/>
      <c r="BC53" s="14"/>
      <c r="BD53" s="14"/>
      <c r="BE53" s="14"/>
      <c r="BF53" s="14"/>
      <c r="BG53" s="14"/>
      <c r="BH53" s="14"/>
      <c r="BI53" s="14"/>
      <c r="BJ53" s="14"/>
      <c r="BK53" s="14"/>
      <c r="BL53" s="14"/>
      <c r="BM53" s="14"/>
      <c r="BN53" s="14"/>
      <c r="BO53" s="14"/>
      <c r="BP53" s="14"/>
      <c r="BQ53" s="14"/>
      <c r="BR53" s="14"/>
      <c r="BS53" s="14"/>
      <c r="BT53" s="14"/>
      <c r="BU53" s="14"/>
      <c r="BV53" s="14"/>
      <c r="BW53" s="14"/>
      <c r="BX53" s="14"/>
      <c r="BY53" s="14"/>
      <c r="BZ53" s="14"/>
      <c r="CA53" s="14"/>
      <c r="CB53" s="14"/>
      <c r="CC53" s="14"/>
      <c r="CD53" s="14"/>
      <c r="CE53" s="14"/>
      <c r="CF53" s="14"/>
      <c r="CG53" s="14"/>
      <c r="CH53" s="14"/>
      <c r="CI53" s="14"/>
      <c r="CJ53" s="14"/>
      <c r="CK53" s="14"/>
      <c r="CL53" s="14"/>
      <c r="CM53" s="14"/>
      <c r="CN53" s="14"/>
      <c r="CO53" s="14"/>
      <c r="CP53" s="14"/>
      <c r="CQ53" s="14"/>
      <c r="CR53" s="14"/>
      <c r="CS53" s="14"/>
      <c r="CT53" s="14"/>
      <c r="CU53" s="14"/>
      <c r="CV53" s="14"/>
      <c r="CW53" s="14"/>
      <c r="CX53" s="14"/>
      <c r="CY53" s="14"/>
      <c r="CZ53" s="14"/>
      <c r="DA53" s="14"/>
      <c r="DB53" s="14"/>
      <c r="DC53" s="14"/>
      <c r="DD53" s="14"/>
      <c r="DE53" s="14"/>
      <c r="DF53" s="14"/>
      <c r="DG53" s="14"/>
      <c r="DH53" s="14"/>
      <c r="DI53" s="14"/>
      <c r="DJ53" s="14"/>
      <c r="DK53" s="14"/>
      <c r="DL53" s="14"/>
      <c r="DM53" s="14"/>
      <c r="DN53" s="14"/>
      <c r="DO53" s="14"/>
      <c r="DP53" s="14"/>
      <c r="DQ53" s="14"/>
      <c r="DR53" s="14"/>
      <c r="DS53" s="14"/>
      <c r="DT53" s="14"/>
      <c r="DU53" s="14"/>
      <c r="DV53" s="14"/>
      <c r="DW53" s="14"/>
      <c r="DX53" s="14"/>
      <c r="DY53" s="14"/>
      <c r="DZ53" s="14"/>
    </row>
    <row r="54" spans="1:130" s="6" customFormat="1" ht="7.5" customHeight="1" outlineLevel="1" thickBot="1" x14ac:dyDescent="0.25">
      <c r="B54" s="127"/>
      <c r="E54" s="8"/>
      <c r="F54" s="12"/>
      <c r="G54" s="8"/>
      <c r="I54" s="8"/>
      <c r="K54" s="13"/>
      <c r="L54" s="13"/>
      <c r="M54" s="13"/>
      <c r="N54" s="13"/>
      <c r="O54" s="126"/>
      <c r="P54" s="126"/>
      <c r="Q54" s="126"/>
      <c r="R54" s="126"/>
      <c r="S54" s="5"/>
      <c r="T54" s="125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3"/>
      <c r="AI54" s="13"/>
      <c r="AJ54" s="13"/>
      <c r="AK54" s="13"/>
      <c r="AL54" s="13"/>
      <c r="AM54" s="13"/>
      <c r="AN54" s="13"/>
      <c r="AO54" s="13"/>
      <c r="AP54" s="13"/>
      <c r="AQ54" s="13"/>
      <c r="AR54" s="13"/>
      <c r="AS54" s="13"/>
      <c r="AT54" s="13"/>
      <c r="AU54" s="13"/>
      <c r="AV54" s="13"/>
      <c r="AW54" s="13"/>
      <c r="AX54" s="13"/>
      <c r="AY54" s="13"/>
      <c r="AZ54" s="13"/>
      <c r="BA54" s="13"/>
      <c r="BB54" s="13"/>
      <c r="BC54" s="13"/>
      <c r="BD54" s="13"/>
      <c r="BE54" s="13"/>
      <c r="BF54" s="13"/>
      <c r="BG54" s="13"/>
      <c r="BH54" s="13"/>
      <c r="BI54" s="13"/>
      <c r="BJ54" s="13"/>
      <c r="BK54" s="13"/>
      <c r="BL54" s="13"/>
      <c r="BM54" s="13"/>
      <c r="BN54" s="13"/>
      <c r="BO54" s="13"/>
      <c r="BP54" s="13"/>
      <c r="BQ54" s="13"/>
      <c r="BR54" s="13"/>
      <c r="BS54" s="13"/>
      <c r="BT54" s="13"/>
      <c r="BU54" s="13"/>
      <c r="BV54" s="13"/>
      <c r="BW54" s="13"/>
      <c r="BX54" s="13"/>
      <c r="BY54" s="13"/>
      <c r="BZ54" s="13"/>
      <c r="CA54" s="13"/>
      <c r="CB54" s="13"/>
      <c r="CC54" s="13"/>
      <c r="CD54" s="13"/>
      <c r="CE54" s="13"/>
      <c r="CF54" s="13"/>
      <c r="CG54" s="13"/>
      <c r="CH54" s="13"/>
      <c r="CI54" s="13"/>
      <c r="CJ54" s="13"/>
      <c r="CK54" s="13"/>
      <c r="CL54" s="13"/>
      <c r="CM54" s="13"/>
      <c r="CN54" s="13"/>
      <c r="CO54" s="13"/>
      <c r="CP54" s="13"/>
      <c r="CQ54" s="13"/>
      <c r="CR54" s="13"/>
      <c r="CS54" s="13"/>
      <c r="CT54" s="13"/>
      <c r="CU54" s="13"/>
      <c r="CV54" s="13"/>
      <c r="CW54" s="13"/>
      <c r="CX54" s="13"/>
      <c r="CY54" s="13"/>
      <c r="CZ54" s="13"/>
      <c r="DA54" s="13"/>
      <c r="DB54" s="13"/>
      <c r="DC54" s="13"/>
      <c r="DD54" s="13"/>
      <c r="DE54" s="13"/>
      <c r="DF54" s="13"/>
      <c r="DG54" s="13"/>
      <c r="DH54" s="13"/>
      <c r="DI54" s="13"/>
      <c r="DJ54" s="13"/>
      <c r="DK54" s="13"/>
      <c r="DL54" s="13"/>
      <c r="DM54" s="13"/>
      <c r="DN54" s="13"/>
      <c r="DO54" s="13"/>
      <c r="DP54" s="13"/>
      <c r="DQ54" s="13"/>
      <c r="DR54" s="13"/>
      <c r="DS54" s="13"/>
      <c r="DT54" s="13"/>
      <c r="DU54" s="13"/>
      <c r="DV54" s="13"/>
      <c r="DW54" s="13"/>
      <c r="DX54" s="13"/>
      <c r="DY54" s="13"/>
      <c r="DZ54" s="13"/>
    </row>
    <row r="55" spans="1:130" s="10" customFormat="1" ht="65.099999999999994" customHeight="1" outlineLevel="1" thickBot="1" x14ac:dyDescent="0.25">
      <c r="B55" s="124" t="s">
        <v>14</v>
      </c>
      <c r="C55" s="123" t="s">
        <v>15</v>
      </c>
      <c r="D55" s="122" t="s">
        <v>150</v>
      </c>
      <c r="E55" s="121" t="s">
        <v>149</v>
      </c>
      <c r="F55" s="121" t="s">
        <v>148</v>
      </c>
      <c r="G55" s="120" t="s">
        <v>147</v>
      </c>
      <c r="H55" s="119" t="s">
        <v>16</v>
      </c>
      <c r="I55" s="118" t="s">
        <v>17</v>
      </c>
      <c r="J55" s="153" t="s">
        <v>146</v>
      </c>
      <c r="K55" s="104"/>
      <c r="L55" s="116" t="s">
        <v>145</v>
      </c>
      <c r="M55" s="115" t="s">
        <v>144</v>
      </c>
      <c r="N55" s="115" t="s">
        <v>143</v>
      </c>
      <c r="O55" s="126"/>
      <c r="P55" s="126"/>
      <c r="Q55" s="126"/>
      <c r="R55" s="126"/>
      <c r="S55" s="5"/>
      <c r="T55" s="104"/>
      <c r="U55" s="102"/>
      <c r="V55" s="105"/>
      <c r="W55" s="14"/>
      <c r="X55" s="14"/>
      <c r="Y55" s="14"/>
      <c r="Z55" s="14"/>
      <c r="AA55" s="14"/>
      <c r="AB55" s="14"/>
      <c r="AC55" s="105"/>
      <c r="AD55" s="14"/>
      <c r="AE55" s="14"/>
      <c r="AF55" s="14"/>
      <c r="AG55" s="14"/>
      <c r="AH55" s="14"/>
      <c r="AI55" s="14"/>
      <c r="AJ55" s="14"/>
      <c r="AK55" s="105"/>
      <c r="AL55" s="14"/>
      <c r="AM55" s="14"/>
      <c r="AN55" s="14"/>
      <c r="AO55" s="14"/>
      <c r="AP55" s="14"/>
      <c r="AQ55" s="14"/>
      <c r="AR55" s="14"/>
      <c r="AS55" s="102"/>
      <c r="AT55" s="104"/>
      <c r="AU55" s="104"/>
      <c r="AV55" s="102"/>
      <c r="AW55" s="102"/>
      <c r="AX55" s="102"/>
      <c r="AY55" s="102"/>
      <c r="AZ55" s="104"/>
      <c r="BA55" s="104"/>
      <c r="BB55" s="102"/>
      <c r="BC55" s="102"/>
      <c r="BD55" s="102"/>
      <c r="BE55" s="102"/>
      <c r="BF55" s="103"/>
      <c r="BG55" s="102"/>
      <c r="BH55" s="102"/>
      <c r="BI55" s="102"/>
      <c r="BJ55" s="14"/>
      <c r="BK55" s="14"/>
      <c r="BL55" s="14"/>
      <c r="BM55" s="14"/>
      <c r="BN55" s="14"/>
      <c r="BO55" s="14"/>
      <c r="BP55" s="14"/>
      <c r="BQ55" s="14"/>
      <c r="BR55" s="14"/>
      <c r="BS55" s="14"/>
      <c r="BT55" s="14"/>
      <c r="BU55" s="14"/>
      <c r="BV55" s="14"/>
      <c r="BW55" s="14"/>
      <c r="BX55" s="14"/>
      <c r="BY55" s="14"/>
      <c r="BZ55" s="14"/>
      <c r="CA55" s="14"/>
      <c r="CB55" s="14"/>
      <c r="CC55" s="14"/>
      <c r="CD55" s="14"/>
      <c r="CE55" s="14"/>
      <c r="CF55" s="14"/>
      <c r="CG55" s="14"/>
      <c r="CH55" s="14"/>
      <c r="CI55" s="14"/>
      <c r="CJ55" s="14"/>
      <c r="CK55" s="14"/>
      <c r="CL55" s="14"/>
      <c r="CM55" s="14"/>
      <c r="CN55" s="14"/>
      <c r="CO55" s="14"/>
      <c r="CP55" s="14"/>
      <c r="CQ55" s="14"/>
      <c r="CR55" s="14"/>
      <c r="CS55" s="14"/>
      <c r="CT55" s="14"/>
      <c r="CU55" s="14"/>
      <c r="CV55" s="14"/>
      <c r="CW55" s="14"/>
      <c r="CX55" s="14"/>
      <c r="CY55" s="14"/>
      <c r="CZ55" s="14"/>
      <c r="DA55" s="14"/>
      <c r="DB55" s="14"/>
      <c r="DC55" s="14"/>
      <c r="DD55" s="14"/>
      <c r="DE55" s="14"/>
      <c r="DF55" s="14"/>
      <c r="DG55" s="14"/>
      <c r="DH55" s="14"/>
      <c r="DI55" s="14"/>
      <c r="DJ55" s="14"/>
      <c r="DK55" s="14"/>
      <c r="DL55" s="14"/>
      <c r="DM55" s="14"/>
      <c r="DN55" s="14"/>
      <c r="DO55" s="14"/>
      <c r="DP55" s="14"/>
      <c r="DQ55" s="14"/>
      <c r="DR55" s="14"/>
      <c r="DS55" s="14"/>
      <c r="DT55" s="14"/>
      <c r="DU55" s="14"/>
      <c r="DV55" s="14"/>
      <c r="DW55" s="14"/>
      <c r="DX55" s="14"/>
      <c r="DY55" s="14"/>
      <c r="DZ55" s="14"/>
    </row>
    <row r="56" spans="1:130" s="10" customFormat="1" ht="12.75" customHeight="1" outlineLevel="1" thickBot="1" x14ac:dyDescent="0.25">
      <c r="A56" s="101"/>
      <c r="B56" s="247" t="str">
        <f>IF(Eingruppierung!B58="","",Eingruppierung!B58)</f>
        <v/>
      </c>
      <c r="C56" s="246" t="str">
        <f>IF(Eingruppierung!C58="","",Eingruppierung!C58)</f>
        <v/>
      </c>
      <c r="D56" s="245" t="str">
        <f>IF(Eingruppierung!D58="","",Eingruppierung!D58)</f>
        <v/>
      </c>
      <c r="E56" s="243" t="str">
        <f>IF(Eingruppierung!E58="","",Eingruppierung!E58)</f>
        <v/>
      </c>
      <c r="F56" s="244" t="str">
        <f>IF(Eingruppierung!F58="","",Eingruppierung!F58)</f>
        <v/>
      </c>
      <c r="G56" s="243">
        <f>IF(Eingruppierung!G58="","",Eingruppierung!G58)</f>
        <v>0</v>
      </c>
      <c r="H56" s="242" t="str">
        <f>IF(Eingruppierung!H58="","",Eingruppierung!H58)</f>
        <v/>
      </c>
      <c r="I56" s="241" t="str">
        <f>IF(Eingruppierung!I58="","",Eingruppierung!I58)</f>
        <v/>
      </c>
      <c r="J56" s="240" t="str">
        <f>IF(Eingruppierung!J58="","",Eingruppierung!J58)</f>
        <v/>
      </c>
      <c r="K56" s="53" t="str">
        <f t="shared" ref="K56:K66" si="2">IF(AND(H56="",I56=""),"",IF(OR(H56&lt;$H$11,H56&gt;$I$11,I56&lt;H56,I56&lt;$H$11,I56&gt;$I$11),"!!!",""))</f>
        <v/>
      </c>
      <c r="L56" s="239" t="str">
        <f>IF(Eingruppierung!L58="","",Eingruppierung!L58)</f>
        <v/>
      </c>
      <c r="M56" s="238" t="str">
        <f>IF(Eingruppierung!M58="","",Eingruppierung!M58)</f>
        <v/>
      </c>
      <c r="N56" s="238">
        <f>IF(Eingruppierung!N58="","",Eingruppierung!N58)</f>
        <v>0</v>
      </c>
      <c r="O56" s="114" t="s">
        <v>142</v>
      </c>
      <c r="P56" s="114" t="s">
        <v>141</v>
      </c>
      <c r="Q56" s="113" t="s">
        <v>140</v>
      </c>
      <c r="R56" s="112" t="s">
        <v>139</v>
      </c>
      <c r="S56" s="111" t="s">
        <v>138</v>
      </c>
      <c r="T56" s="17"/>
      <c r="U56" s="21"/>
      <c r="V56" s="14"/>
      <c r="W56" s="18"/>
      <c r="X56" s="18"/>
      <c r="Y56" s="18"/>
      <c r="Z56" s="18"/>
      <c r="AA56" s="18"/>
      <c r="AB56" s="18"/>
      <c r="AC56" s="14"/>
      <c r="AD56" s="18"/>
      <c r="AE56" s="18"/>
      <c r="AF56" s="18"/>
      <c r="AG56" s="18"/>
      <c r="AH56" s="18"/>
      <c r="AI56" s="18"/>
      <c r="AJ56" s="14"/>
      <c r="AK56" s="14"/>
      <c r="AL56" s="18"/>
      <c r="AM56" s="18"/>
      <c r="AN56" s="18"/>
      <c r="AO56" s="18"/>
      <c r="AP56" s="18"/>
      <c r="AQ56" s="18"/>
      <c r="AR56" s="14"/>
      <c r="AS56" s="15"/>
      <c r="AT56" s="17"/>
      <c r="AU56" s="17"/>
      <c r="AV56" s="17"/>
      <c r="AW56" s="17"/>
      <c r="AX56" s="17"/>
      <c r="AY56" s="17"/>
      <c r="AZ56" s="17"/>
      <c r="BA56" s="17"/>
      <c r="BB56" s="17"/>
      <c r="BC56" s="17"/>
      <c r="BD56" s="17"/>
      <c r="BE56" s="17"/>
      <c r="BF56" s="17"/>
      <c r="BG56" s="17"/>
      <c r="BH56" s="17"/>
      <c r="BI56" s="17"/>
      <c r="BJ56" s="17"/>
      <c r="BK56" s="16"/>
      <c r="BL56" s="14"/>
      <c r="BM56" s="15"/>
      <c r="BN56" s="14"/>
      <c r="BO56" s="14"/>
      <c r="BP56" s="14"/>
      <c r="BQ56" s="14"/>
      <c r="BR56" s="14"/>
      <c r="BS56" s="14"/>
      <c r="BT56" s="14"/>
      <c r="BU56" s="14"/>
      <c r="BV56" s="14"/>
      <c r="BW56" s="14"/>
      <c r="BX56" s="14"/>
      <c r="BY56" s="14"/>
      <c r="BZ56" s="14"/>
      <c r="CA56" s="14"/>
      <c r="CB56" s="14"/>
      <c r="CC56" s="14"/>
      <c r="CD56" s="14"/>
      <c r="CE56" s="14"/>
      <c r="CF56" s="14"/>
      <c r="CG56" s="14"/>
      <c r="CH56" s="14"/>
      <c r="CI56" s="14"/>
      <c r="CJ56" s="14"/>
      <c r="CK56" s="14"/>
      <c r="CL56" s="14"/>
      <c r="CM56" s="14"/>
      <c r="CN56" s="14"/>
      <c r="CO56" s="14"/>
      <c r="CP56" s="14"/>
      <c r="CQ56" s="14"/>
      <c r="CR56" s="14"/>
      <c r="CS56" s="14"/>
      <c r="CT56" s="14"/>
      <c r="CU56" s="14"/>
      <c r="CV56" s="14"/>
      <c r="CW56" s="14"/>
      <c r="CX56" s="14"/>
      <c r="CY56" s="14"/>
      <c r="CZ56" s="14"/>
      <c r="DA56" s="14"/>
      <c r="DB56" s="14"/>
      <c r="DC56" s="14"/>
      <c r="DD56" s="14"/>
      <c r="DE56" s="14"/>
      <c r="DF56" s="14"/>
      <c r="DG56" s="14"/>
      <c r="DH56" s="14"/>
      <c r="DI56" s="14"/>
      <c r="DJ56" s="14"/>
      <c r="DK56" s="14"/>
      <c r="DL56" s="14"/>
      <c r="DM56" s="14"/>
      <c r="DN56" s="14"/>
      <c r="DO56" s="14"/>
      <c r="DP56" s="14"/>
      <c r="DQ56" s="14"/>
      <c r="DR56" s="14"/>
      <c r="DS56" s="14"/>
      <c r="DT56" s="14"/>
      <c r="DU56" s="14"/>
      <c r="DV56" s="14"/>
      <c r="DW56" s="14"/>
      <c r="DX56" s="14"/>
      <c r="DY56" s="14"/>
      <c r="DZ56" s="14"/>
    </row>
    <row r="57" spans="1:130" s="6" customFormat="1" ht="12.75" customHeight="1" outlineLevel="1" x14ac:dyDescent="0.2">
      <c r="A57" s="28"/>
      <c r="B57" s="236" t="str">
        <f>IF(Eingruppierung!B59="","",Eingruppierung!B59)</f>
        <v/>
      </c>
      <c r="C57" s="237" t="str">
        <f>IF(Eingruppierung!C59="","",Eingruppierung!C59)</f>
        <v/>
      </c>
      <c r="D57" s="234" t="str">
        <f>IF(Eingruppierung!D59="","",Eingruppierung!D59)</f>
        <v/>
      </c>
      <c r="E57" s="232" t="str">
        <f>IF(Eingruppierung!E59="","",Eingruppierung!E59)</f>
        <v/>
      </c>
      <c r="F57" s="233" t="str">
        <f>IF(Eingruppierung!F59="","",Eingruppierung!F59)</f>
        <v/>
      </c>
      <c r="G57" s="232">
        <f>IF(Eingruppierung!G59="","",Eingruppierung!G59)</f>
        <v>0</v>
      </c>
      <c r="H57" s="231" t="str">
        <f>IF(Eingruppierung!H59="","",Eingruppierung!H59)</f>
        <v/>
      </c>
      <c r="I57" s="230" t="str">
        <f>IF(Eingruppierung!I59="","",Eingruppierung!I59)</f>
        <v/>
      </c>
      <c r="J57" s="229" t="str">
        <f>IF(Eingruppierung!J59="","",Eingruppierung!J59)</f>
        <v/>
      </c>
      <c r="K57" s="53" t="str">
        <f t="shared" si="2"/>
        <v/>
      </c>
      <c r="L57" s="228" t="str">
        <f>IF(Eingruppierung!L59="","",Eingruppierung!L59)</f>
        <v/>
      </c>
      <c r="M57" s="227" t="str">
        <f>IF(Eingruppierung!M59="","",Eingruppierung!M59)</f>
        <v/>
      </c>
      <c r="N57" s="227">
        <f>IF(Eingruppierung!N59="","",Eingruppierung!N59)</f>
        <v>0</v>
      </c>
      <c r="O57" s="90" t="str">
        <f>IF(Eingruppierung!O58="","",Eingruppierung!O58)</f>
        <v/>
      </c>
      <c r="P57" s="90" t="str">
        <f>IF(Eingruppierung!P58="","",Eingruppierung!P58)</f>
        <v/>
      </c>
      <c r="Q57" s="89" t="str">
        <f>IF(Eingruppierung!Q58="","",Eingruppierung!Q58)</f>
        <v>keine</v>
      </c>
      <c r="R57" s="88" t="str">
        <f>IF(Eingruppierung!R58="","",Eingruppierung!R58)</f>
        <v>Förderung</v>
      </c>
      <c r="S57" s="87">
        <f>IF(Eingruppierung!S58="","",Eingruppierung!S58)</f>
        <v>0</v>
      </c>
      <c r="T57" s="17"/>
      <c r="U57" s="21"/>
      <c r="V57" s="14"/>
      <c r="W57" s="18"/>
      <c r="X57" s="18"/>
      <c r="Y57" s="18"/>
      <c r="Z57" s="18"/>
      <c r="AA57" s="18"/>
      <c r="AB57" s="18"/>
      <c r="AC57" s="14"/>
      <c r="AD57" s="18"/>
      <c r="AE57" s="18"/>
      <c r="AF57" s="18"/>
      <c r="AG57" s="18"/>
      <c r="AH57" s="18"/>
      <c r="AI57" s="18"/>
      <c r="AJ57" s="14"/>
      <c r="AK57" s="14"/>
      <c r="AL57" s="18"/>
      <c r="AM57" s="18"/>
      <c r="AN57" s="18"/>
      <c r="AO57" s="18"/>
      <c r="AP57" s="18"/>
      <c r="AQ57" s="18"/>
      <c r="AR57" s="13"/>
      <c r="AS57" s="15"/>
      <c r="AT57" s="17"/>
      <c r="AU57" s="17"/>
      <c r="AV57" s="17"/>
      <c r="AW57" s="17"/>
      <c r="AX57" s="17"/>
      <c r="AY57" s="17"/>
      <c r="AZ57" s="17"/>
      <c r="BA57" s="17"/>
      <c r="BB57" s="17"/>
      <c r="BC57" s="17"/>
      <c r="BD57" s="17"/>
      <c r="BE57" s="17"/>
      <c r="BF57" s="17"/>
      <c r="BG57" s="17"/>
      <c r="BH57" s="17"/>
      <c r="BI57" s="17"/>
      <c r="BJ57" s="17"/>
      <c r="BK57" s="16"/>
      <c r="BL57" s="14"/>
      <c r="BM57" s="15"/>
      <c r="BN57" s="14"/>
      <c r="BO57" s="14"/>
      <c r="BP57" s="13"/>
      <c r="BQ57" s="13"/>
      <c r="BR57" s="13"/>
      <c r="BS57" s="13"/>
      <c r="BT57" s="13"/>
      <c r="BU57" s="13"/>
      <c r="BV57" s="13"/>
      <c r="BW57" s="13"/>
      <c r="BX57" s="13"/>
      <c r="BY57" s="13"/>
      <c r="BZ57" s="13"/>
      <c r="CA57" s="13"/>
      <c r="CB57" s="13"/>
      <c r="CC57" s="13"/>
      <c r="CD57" s="13"/>
      <c r="CE57" s="13"/>
      <c r="CF57" s="13"/>
      <c r="CG57" s="13"/>
      <c r="CH57" s="13"/>
      <c r="CI57" s="13"/>
      <c r="CJ57" s="13"/>
      <c r="CK57" s="13"/>
      <c r="CL57" s="13"/>
      <c r="CM57" s="13"/>
      <c r="CN57" s="13"/>
      <c r="CO57" s="13"/>
      <c r="CP57" s="13"/>
      <c r="CQ57" s="13"/>
      <c r="CR57" s="13"/>
      <c r="CS57" s="13"/>
      <c r="CT57" s="13"/>
      <c r="CU57" s="13"/>
      <c r="CV57" s="13"/>
      <c r="CW57" s="13"/>
      <c r="CX57" s="13"/>
      <c r="CY57" s="13"/>
      <c r="CZ57" s="13"/>
      <c r="DA57" s="13"/>
      <c r="DB57" s="13"/>
      <c r="DC57" s="13"/>
      <c r="DD57" s="13"/>
      <c r="DE57" s="13"/>
      <c r="DF57" s="13"/>
      <c r="DG57" s="13"/>
      <c r="DH57" s="13"/>
      <c r="DI57" s="13"/>
      <c r="DJ57" s="13"/>
      <c r="DK57" s="13"/>
      <c r="DL57" s="13"/>
      <c r="DM57" s="13"/>
      <c r="DN57" s="13"/>
      <c r="DO57" s="13"/>
      <c r="DP57" s="13"/>
      <c r="DQ57" s="13"/>
      <c r="DR57" s="13"/>
      <c r="DS57" s="13"/>
      <c r="DT57" s="13"/>
      <c r="DU57" s="13"/>
      <c r="DV57" s="13"/>
      <c r="DW57" s="13"/>
      <c r="DX57" s="13"/>
      <c r="DY57" s="13"/>
      <c r="DZ57" s="13"/>
    </row>
    <row r="58" spans="1:130" s="6" customFormat="1" ht="12.75" customHeight="1" outlineLevel="1" x14ac:dyDescent="0.2">
      <c r="A58" s="28"/>
      <c r="B58" s="236" t="str">
        <f>IF(Eingruppierung!B60="","",Eingruppierung!B60)</f>
        <v/>
      </c>
      <c r="C58" s="237" t="str">
        <f>IF(Eingruppierung!C60="","",Eingruppierung!C60)</f>
        <v/>
      </c>
      <c r="D58" s="234" t="str">
        <f>IF(Eingruppierung!D60="","",Eingruppierung!D60)</f>
        <v/>
      </c>
      <c r="E58" s="232" t="str">
        <f>IF(Eingruppierung!E60="","",Eingruppierung!E60)</f>
        <v/>
      </c>
      <c r="F58" s="233" t="str">
        <f>IF(Eingruppierung!F60="","",Eingruppierung!F60)</f>
        <v/>
      </c>
      <c r="G58" s="232">
        <f>IF(Eingruppierung!G60="","",Eingruppierung!G60)</f>
        <v>0</v>
      </c>
      <c r="H58" s="231" t="str">
        <f>IF(Eingruppierung!H60="","",Eingruppierung!H60)</f>
        <v/>
      </c>
      <c r="I58" s="230" t="str">
        <f>IF(Eingruppierung!I60="","",Eingruppierung!I60)</f>
        <v/>
      </c>
      <c r="J58" s="229" t="str">
        <f>IF(Eingruppierung!J60="","",Eingruppierung!J60)</f>
        <v/>
      </c>
      <c r="K58" s="53" t="str">
        <f t="shared" si="2"/>
        <v/>
      </c>
      <c r="L58" s="228" t="str">
        <f>IF(Eingruppierung!L60="","",Eingruppierung!L60)</f>
        <v/>
      </c>
      <c r="M58" s="227" t="str">
        <f>IF(Eingruppierung!M60="","",Eingruppierung!M60)</f>
        <v/>
      </c>
      <c r="N58" s="227">
        <f>IF(Eingruppierung!N60="","",Eingruppierung!N60)</f>
        <v>0</v>
      </c>
      <c r="O58" s="69" t="str">
        <f>IF(Eingruppierung!O59="","",Eingruppierung!O59)</f>
        <v/>
      </c>
      <c r="P58" s="69" t="str">
        <f>IF(Eingruppierung!P59="","",Eingruppierung!P59)</f>
        <v/>
      </c>
      <c r="Q58" s="68" t="str">
        <f>IF(Eingruppierung!Q59="","",Eingruppierung!Q59)</f>
        <v>keine</v>
      </c>
      <c r="R58" s="67" t="str">
        <f>IF(Eingruppierung!R59="","",Eingruppierung!R59)</f>
        <v>Förderung</v>
      </c>
      <c r="S58" s="66">
        <f>IF(Eingruppierung!S59="","",Eingruppierung!S59)</f>
        <v>0</v>
      </c>
      <c r="T58" s="17"/>
      <c r="U58" s="21"/>
      <c r="V58" s="14"/>
      <c r="W58" s="18"/>
      <c r="X58" s="18"/>
      <c r="Y58" s="18"/>
      <c r="Z58" s="18"/>
      <c r="AA58" s="18"/>
      <c r="AB58" s="18"/>
      <c r="AC58" s="14"/>
      <c r="AD58" s="18"/>
      <c r="AE58" s="18"/>
      <c r="AF58" s="18"/>
      <c r="AG58" s="18"/>
      <c r="AH58" s="18"/>
      <c r="AI58" s="18"/>
      <c r="AJ58" s="14"/>
      <c r="AK58" s="14"/>
      <c r="AL58" s="18"/>
      <c r="AM58" s="18"/>
      <c r="AN58" s="18"/>
      <c r="AO58" s="18"/>
      <c r="AP58" s="18"/>
      <c r="AQ58" s="18"/>
      <c r="AR58" s="13"/>
      <c r="AS58" s="15"/>
      <c r="AT58" s="17"/>
      <c r="AU58" s="17"/>
      <c r="AV58" s="17"/>
      <c r="AW58" s="17"/>
      <c r="AX58" s="17"/>
      <c r="AY58" s="17"/>
      <c r="AZ58" s="17"/>
      <c r="BA58" s="17"/>
      <c r="BB58" s="17"/>
      <c r="BC58" s="17"/>
      <c r="BD58" s="17"/>
      <c r="BE58" s="17"/>
      <c r="BF58" s="17"/>
      <c r="BG58" s="17"/>
      <c r="BH58" s="17"/>
      <c r="BI58" s="17"/>
      <c r="BJ58" s="17"/>
      <c r="BK58" s="16"/>
      <c r="BL58" s="14"/>
      <c r="BM58" s="15"/>
      <c r="BN58" s="14"/>
      <c r="BO58" s="14"/>
      <c r="BP58" s="13"/>
      <c r="BQ58" s="13"/>
      <c r="BR58" s="13"/>
      <c r="BS58" s="13"/>
      <c r="BT58" s="13"/>
      <c r="BU58" s="13"/>
      <c r="BV58" s="13"/>
      <c r="BW58" s="13"/>
      <c r="BX58" s="13"/>
      <c r="BY58" s="13"/>
      <c r="BZ58" s="13"/>
      <c r="CA58" s="13"/>
      <c r="CB58" s="13"/>
      <c r="CC58" s="13"/>
      <c r="CD58" s="13"/>
      <c r="CE58" s="13"/>
      <c r="CF58" s="13"/>
      <c r="CG58" s="13"/>
      <c r="CH58" s="13"/>
      <c r="CI58" s="13"/>
      <c r="CJ58" s="13"/>
      <c r="CK58" s="13"/>
      <c r="CL58" s="13"/>
      <c r="CM58" s="13"/>
      <c r="CN58" s="13"/>
      <c r="CO58" s="13"/>
      <c r="CP58" s="13"/>
      <c r="CQ58" s="13"/>
      <c r="CR58" s="13"/>
      <c r="CS58" s="13"/>
      <c r="CT58" s="13"/>
      <c r="CU58" s="13"/>
      <c r="CV58" s="13"/>
      <c r="CW58" s="13"/>
      <c r="CX58" s="13"/>
      <c r="CY58" s="13"/>
      <c r="CZ58" s="13"/>
      <c r="DA58" s="13"/>
      <c r="DB58" s="13"/>
      <c r="DC58" s="13"/>
      <c r="DD58" s="13"/>
      <c r="DE58" s="13"/>
      <c r="DF58" s="13"/>
      <c r="DG58" s="13"/>
      <c r="DH58" s="13"/>
      <c r="DI58" s="13"/>
      <c r="DJ58" s="13"/>
      <c r="DK58" s="13"/>
      <c r="DL58" s="13"/>
      <c r="DM58" s="13"/>
      <c r="DN58" s="13"/>
      <c r="DO58" s="13"/>
      <c r="DP58" s="13"/>
      <c r="DQ58" s="13"/>
      <c r="DR58" s="13"/>
      <c r="DS58" s="13"/>
      <c r="DT58" s="13"/>
      <c r="DU58" s="13"/>
      <c r="DV58" s="13"/>
      <c r="DW58" s="13"/>
      <c r="DX58" s="13"/>
      <c r="DY58" s="13"/>
      <c r="DZ58" s="13"/>
    </row>
    <row r="59" spans="1:130" s="6" customFormat="1" ht="12.75" customHeight="1" outlineLevel="1" x14ac:dyDescent="0.2">
      <c r="A59" s="28"/>
      <c r="B59" s="236" t="str">
        <f>IF(Eingruppierung!B61="","",Eingruppierung!B61)</f>
        <v/>
      </c>
      <c r="C59" s="235" t="str">
        <f>IF(Eingruppierung!C61="","",Eingruppierung!C61)</f>
        <v/>
      </c>
      <c r="D59" s="234" t="str">
        <f>IF(Eingruppierung!D61="","",Eingruppierung!D61)</f>
        <v/>
      </c>
      <c r="E59" s="232" t="str">
        <f>IF(Eingruppierung!E61="","",Eingruppierung!E61)</f>
        <v/>
      </c>
      <c r="F59" s="233" t="str">
        <f>IF(Eingruppierung!F61="","",Eingruppierung!F61)</f>
        <v/>
      </c>
      <c r="G59" s="232">
        <f>IF(Eingruppierung!G61="","",Eingruppierung!G61)</f>
        <v>0</v>
      </c>
      <c r="H59" s="231" t="str">
        <f>IF(Eingruppierung!H61="","",Eingruppierung!H61)</f>
        <v/>
      </c>
      <c r="I59" s="230" t="str">
        <f>IF(Eingruppierung!I61="","",Eingruppierung!I61)</f>
        <v/>
      </c>
      <c r="J59" s="229" t="str">
        <f>IF(Eingruppierung!J61="","",Eingruppierung!J61)</f>
        <v/>
      </c>
      <c r="K59" s="53" t="str">
        <f t="shared" si="2"/>
        <v/>
      </c>
      <c r="L59" s="228" t="str">
        <f>IF(Eingruppierung!L61="","",Eingruppierung!L61)</f>
        <v/>
      </c>
      <c r="M59" s="227" t="str">
        <f>IF(Eingruppierung!M61="","",Eingruppierung!M61)</f>
        <v/>
      </c>
      <c r="N59" s="227">
        <f>IF(Eingruppierung!N61="","",Eingruppierung!N61)</f>
        <v>0</v>
      </c>
      <c r="O59" s="69" t="str">
        <f>IF(Eingruppierung!O60="","",Eingruppierung!O60)</f>
        <v/>
      </c>
      <c r="P59" s="69" t="str">
        <f>IF(Eingruppierung!P60="","",Eingruppierung!P60)</f>
        <v/>
      </c>
      <c r="Q59" s="68" t="str">
        <f>IF(Eingruppierung!Q60="","",Eingruppierung!Q60)</f>
        <v>keine</v>
      </c>
      <c r="R59" s="67" t="str">
        <f>IF(Eingruppierung!R60="","",Eingruppierung!R60)</f>
        <v>Förderung</v>
      </c>
      <c r="S59" s="66">
        <f>IF(Eingruppierung!S60="","",Eingruppierung!S60)</f>
        <v>0</v>
      </c>
      <c r="T59" s="17"/>
      <c r="U59" s="21"/>
      <c r="V59" s="14"/>
      <c r="W59" s="18"/>
      <c r="X59" s="18"/>
      <c r="Y59" s="18"/>
      <c r="Z59" s="18"/>
      <c r="AA59" s="18"/>
      <c r="AB59" s="18"/>
      <c r="AC59" s="14"/>
      <c r="AD59" s="18"/>
      <c r="AE59" s="18"/>
      <c r="AF59" s="18"/>
      <c r="AG59" s="18"/>
      <c r="AH59" s="18"/>
      <c r="AI59" s="18"/>
      <c r="AJ59" s="14"/>
      <c r="AK59" s="14"/>
      <c r="AL59" s="18"/>
      <c r="AM59" s="18"/>
      <c r="AN59" s="18"/>
      <c r="AO59" s="18"/>
      <c r="AP59" s="18"/>
      <c r="AQ59" s="18"/>
      <c r="AR59" s="13"/>
      <c r="AS59" s="15"/>
      <c r="AT59" s="17"/>
      <c r="AU59" s="17"/>
      <c r="AV59" s="17"/>
      <c r="AW59" s="17"/>
      <c r="AX59" s="17"/>
      <c r="AY59" s="17"/>
      <c r="AZ59" s="17"/>
      <c r="BA59" s="17"/>
      <c r="BB59" s="17"/>
      <c r="BC59" s="17"/>
      <c r="BD59" s="17"/>
      <c r="BE59" s="17"/>
      <c r="BF59" s="17"/>
      <c r="BG59" s="17"/>
      <c r="BH59" s="17"/>
      <c r="BI59" s="17"/>
      <c r="BJ59" s="17"/>
      <c r="BK59" s="16"/>
      <c r="BL59" s="14"/>
      <c r="BM59" s="15"/>
      <c r="BN59" s="14"/>
      <c r="BO59" s="14"/>
      <c r="BP59" s="13"/>
      <c r="BQ59" s="13"/>
      <c r="BR59" s="13"/>
      <c r="BS59" s="13"/>
      <c r="BT59" s="13"/>
      <c r="BU59" s="13"/>
      <c r="BV59" s="13"/>
      <c r="BW59" s="13"/>
      <c r="BX59" s="13"/>
      <c r="BY59" s="13"/>
      <c r="BZ59" s="13"/>
      <c r="CA59" s="13"/>
      <c r="CB59" s="13"/>
      <c r="CC59" s="13"/>
      <c r="CD59" s="13"/>
      <c r="CE59" s="13"/>
      <c r="CF59" s="13"/>
      <c r="CG59" s="13"/>
      <c r="CH59" s="13"/>
      <c r="CI59" s="13"/>
      <c r="CJ59" s="13"/>
      <c r="CK59" s="13"/>
      <c r="CL59" s="13"/>
      <c r="CM59" s="13"/>
      <c r="CN59" s="13"/>
      <c r="CO59" s="13"/>
      <c r="CP59" s="13"/>
      <c r="CQ59" s="13"/>
      <c r="CR59" s="13"/>
      <c r="CS59" s="13"/>
      <c r="CT59" s="13"/>
      <c r="CU59" s="13"/>
      <c r="CV59" s="13"/>
      <c r="CW59" s="13"/>
      <c r="CX59" s="13"/>
      <c r="CY59" s="13"/>
      <c r="CZ59" s="13"/>
      <c r="DA59" s="13"/>
      <c r="DB59" s="13"/>
      <c r="DC59" s="13"/>
      <c r="DD59" s="13"/>
      <c r="DE59" s="13"/>
      <c r="DF59" s="13"/>
      <c r="DG59" s="13"/>
      <c r="DH59" s="13"/>
      <c r="DI59" s="13"/>
      <c r="DJ59" s="13"/>
      <c r="DK59" s="13"/>
      <c r="DL59" s="13"/>
      <c r="DM59" s="13"/>
      <c r="DN59" s="13"/>
      <c r="DO59" s="13"/>
      <c r="DP59" s="13"/>
      <c r="DQ59" s="13"/>
      <c r="DR59" s="13"/>
      <c r="DS59" s="13"/>
      <c r="DT59" s="13"/>
      <c r="DU59" s="13"/>
      <c r="DV59" s="13"/>
      <c r="DW59" s="13"/>
      <c r="DX59" s="13"/>
      <c r="DY59" s="13"/>
      <c r="DZ59" s="13"/>
    </row>
    <row r="60" spans="1:130" s="6" customFormat="1" ht="12.75" customHeight="1" outlineLevel="1" x14ac:dyDescent="0.2">
      <c r="A60" s="28"/>
      <c r="B60" s="236" t="str">
        <f>IF(Eingruppierung!B62="","",Eingruppierung!B62)</f>
        <v/>
      </c>
      <c r="C60" s="237" t="str">
        <f>IF(Eingruppierung!C62="","",Eingruppierung!C62)</f>
        <v/>
      </c>
      <c r="D60" s="234" t="str">
        <f>IF(Eingruppierung!D62="","",Eingruppierung!D62)</f>
        <v/>
      </c>
      <c r="E60" s="232" t="str">
        <f>IF(Eingruppierung!E62="","",Eingruppierung!E62)</f>
        <v/>
      </c>
      <c r="F60" s="233" t="str">
        <f>IF(Eingruppierung!F62="","",Eingruppierung!F62)</f>
        <v/>
      </c>
      <c r="G60" s="232">
        <f>IF(Eingruppierung!G62="","",Eingruppierung!G62)</f>
        <v>0</v>
      </c>
      <c r="H60" s="231" t="str">
        <f>IF(Eingruppierung!H62="","",Eingruppierung!H62)</f>
        <v/>
      </c>
      <c r="I60" s="230" t="str">
        <f>IF(Eingruppierung!I62="","",Eingruppierung!I62)</f>
        <v/>
      </c>
      <c r="J60" s="229" t="str">
        <f>IF(Eingruppierung!J62="","",Eingruppierung!J62)</f>
        <v/>
      </c>
      <c r="K60" s="53" t="str">
        <f t="shared" si="2"/>
        <v/>
      </c>
      <c r="L60" s="228" t="str">
        <f>IF(Eingruppierung!L62="","",Eingruppierung!L62)</f>
        <v/>
      </c>
      <c r="M60" s="227" t="str">
        <f>IF(Eingruppierung!M62="","",Eingruppierung!M62)</f>
        <v/>
      </c>
      <c r="N60" s="227">
        <f>IF(Eingruppierung!N62="","",Eingruppierung!N62)</f>
        <v>0</v>
      </c>
      <c r="O60" s="69" t="str">
        <f>IF(Eingruppierung!O61="","",Eingruppierung!O61)</f>
        <v/>
      </c>
      <c r="P60" s="69" t="str">
        <f>IF(Eingruppierung!P61="","",Eingruppierung!P61)</f>
        <v/>
      </c>
      <c r="Q60" s="68" t="str">
        <f>IF(Eingruppierung!Q61="","",Eingruppierung!Q61)</f>
        <v>keine</v>
      </c>
      <c r="R60" s="67" t="str">
        <f>IF(Eingruppierung!R61="","",Eingruppierung!R61)</f>
        <v>Förderung</v>
      </c>
      <c r="S60" s="66">
        <f>IF(Eingruppierung!S61="","",Eingruppierung!S61)</f>
        <v>0</v>
      </c>
      <c r="T60" s="17"/>
      <c r="U60" s="21"/>
      <c r="V60" s="14"/>
      <c r="W60" s="18"/>
      <c r="X60" s="18"/>
      <c r="Y60" s="18"/>
      <c r="Z60" s="18"/>
      <c r="AA60" s="18"/>
      <c r="AB60" s="18"/>
      <c r="AC60" s="14"/>
      <c r="AD60" s="18"/>
      <c r="AE60" s="18"/>
      <c r="AF60" s="18"/>
      <c r="AG60" s="18"/>
      <c r="AH60" s="18"/>
      <c r="AI60" s="18"/>
      <c r="AJ60" s="14"/>
      <c r="AK60" s="14"/>
      <c r="AL60" s="18"/>
      <c r="AM60" s="18"/>
      <c r="AN60" s="18"/>
      <c r="AO60" s="18"/>
      <c r="AP60" s="18"/>
      <c r="AQ60" s="18"/>
      <c r="AR60" s="13"/>
      <c r="AS60" s="15"/>
      <c r="AT60" s="17"/>
      <c r="AU60" s="17"/>
      <c r="AV60" s="17"/>
      <c r="AW60" s="17"/>
      <c r="AX60" s="17"/>
      <c r="AY60" s="17"/>
      <c r="AZ60" s="17"/>
      <c r="BA60" s="17"/>
      <c r="BB60" s="17"/>
      <c r="BC60" s="17"/>
      <c r="BD60" s="17"/>
      <c r="BE60" s="17"/>
      <c r="BF60" s="17"/>
      <c r="BG60" s="17"/>
      <c r="BH60" s="17"/>
      <c r="BI60" s="17"/>
      <c r="BJ60" s="17"/>
      <c r="BK60" s="16"/>
      <c r="BL60" s="14"/>
      <c r="BM60" s="15"/>
      <c r="BN60" s="14"/>
      <c r="BO60" s="14"/>
      <c r="BP60" s="13"/>
      <c r="BQ60" s="13"/>
      <c r="BR60" s="13"/>
      <c r="BS60" s="13"/>
      <c r="BT60" s="13"/>
      <c r="BU60" s="13"/>
      <c r="BV60" s="13"/>
      <c r="BW60" s="13"/>
      <c r="BX60" s="13"/>
      <c r="BY60" s="13"/>
      <c r="BZ60" s="13"/>
      <c r="CA60" s="13"/>
      <c r="CB60" s="13"/>
      <c r="CC60" s="13"/>
      <c r="CD60" s="13"/>
      <c r="CE60" s="13"/>
      <c r="CF60" s="13"/>
      <c r="CG60" s="13"/>
      <c r="CH60" s="13"/>
      <c r="CI60" s="13"/>
      <c r="CJ60" s="13"/>
      <c r="CK60" s="13"/>
      <c r="CL60" s="13"/>
      <c r="CM60" s="13"/>
      <c r="CN60" s="13"/>
      <c r="CO60" s="13"/>
      <c r="CP60" s="13"/>
      <c r="CQ60" s="13"/>
      <c r="CR60" s="13"/>
      <c r="CS60" s="13"/>
      <c r="CT60" s="13"/>
      <c r="CU60" s="13"/>
      <c r="CV60" s="13"/>
      <c r="CW60" s="13"/>
      <c r="CX60" s="13"/>
      <c r="CY60" s="13"/>
      <c r="CZ60" s="13"/>
      <c r="DA60" s="13"/>
      <c r="DB60" s="13"/>
      <c r="DC60" s="13"/>
      <c r="DD60" s="13"/>
      <c r="DE60" s="13"/>
      <c r="DF60" s="13"/>
      <c r="DG60" s="13"/>
      <c r="DH60" s="13"/>
      <c r="DI60" s="13"/>
      <c r="DJ60" s="13"/>
      <c r="DK60" s="13"/>
      <c r="DL60" s="13"/>
      <c r="DM60" s="13"/>
      <c r="DN60" s="13"/>
      <c r="DO60" s="13"/>
      <c r="DP60" s="13"/>
      <c r="DQ60" s="13"/>
      <c r="DR60" s="13"/>
      <c r="DS60" s="13"/>
      <c r="DT60" s="13"/>
      <c r="DU60" s="13"/>
      <c r="DV60" s="13"/>
      <c r="DW60" s="13"/>
      <c r="DX60" s="13"/>
      <c r="DY60" s="13"/>
      <c r="DZ60" s="13"/>
    </row>
    <row r="61" spans="1:130" s="6" customFormat="1" ht="12.75" customHeight="1" outlineLevel="1" x14ac:dyDescent="0.2">
      <c r="A61" s="28"/>
      <c r="B61" s="236" t="str">
        <f>IF(Eingruppierung!B63="","",Eingruppierung!B63)</f>
        <v/>
      </c>
      <c r="C61" s="237" t="str">
        <f>IF(Eingruppierung!C63="","",Eingruppierung!C63)</f>
        <v/>
      </c>
      <c r="D61" s="234" t="str">
        <f>IF(Eingruppierung!D63="","",Eingruppierung!D63)</f>
        <v/>
      </c>
      <c r="E61" s="232" t="str">
        <f>IF(Eingruppierung!E63="","",Eingruppierung!E63)</f>
        <v/>
      </c>
      <c r="F61" s="233" t="str">
        <f>IF(Eingruppierung!F63="","",Eingruppierung!F63)</f>
        <v/>
      </c>
      <c r="G61" s="232">
        <f>IF(Eingruppierung!G63="","",Eingruppierung!G63)</f>
        <v>0</v>
      </c>
      <c r="H61" s="231" t="str">
        <f>IF(Eingruppierung!H63="","",Eingruppierung!H63)</f>
        <v/>
      </c>
      <c r="I61" s="230" t="str">
        <f>IF(Eingruppierung!I63="","",Eingruppierung!I63)</f>
        <v/>
      </c>
      <c r="J61" s="229" t="str">
        <f>IF(Eingruppierung!J63="","",Eingruppierung!J63)</f>
        <v/>
      </c>
      <c r="K61" s="53" t="str">
        <f t="shared" si="2"/>
        <v/>
      </c>
      <c r="L61" s="228" t="str">
        <f>IF(Eingruppierung!L63="","",Eingruppierung!L63)</f>
        <v/>
      </c>
      <c r="M61" s="227" t="str">
        <f>IF(Eingruppierung!M63="","",Eingruppierung!M63)</f>
        <v/>
      </c>
      <c r="N61" s="227">
        <f>IF(Eingruppierung!N63="","",Eingruppierung!N63)</f>
        <v>0</v>
      </c>
      <c r="O61" s="69" t="str">
        <f>IF(Eingruppierung!O62="","",Eingruppierung!O62)</f>
        <v/>
      </c>
      <c r="P61" s="69" t="str">
        <f>IF(Eingruppierung!P62="","",Eingruppierung!P62)</f>
        <v/>
      </c>
      <c r="Q61" s="68" t="str">
        <f>IF(Eingruppierung!Q62="","",Eingruppierung!Q62)</f>
        <v>keine</v>
      </c>
      <c r="R61" s="67" t="str">
        <f>IF(Eingruppierung!R62="","",Eingruppierung!R62)</f>
        <v>Förderung</v>
      </c>
      <c r="S61" s="66">
        <f>IF(Eingruppierung!S62="","",Eingruppierung!S62)</f>
        <v>0</v>
      </c>
      <c r="T61" s="17"/>
      <c r="U61" s="21"/>
      <c r="V61" s="14"/>
      <c r="W61" s="18"/>
      <c r="X61" s="18"/>
      <c r="Y61" s="18"/>
      <c r="Z61" s="18"/>
      <c r="AA61" s="18"/>
      <c r="AB61" s="18"/>
      <c r="AC61" s="14"/>
      <c r="AD61" s="18"/>
      <c r="AE61" s="18"/>
      <c r="AF61" s="18"/>
      <c r="AG61" s="18"/>
      <c r="AH61" s="18"/>
      <c r="AI61" s="18"/>
      <c r="AJ61" s="14"/>
      <c r="AK61" s="14"/>
      <c r="AL61" s="18"/>
      <c r="AM61" s="18"/>
      <c r="AN61" s="18"/>
      <c r="AO61" s="18"/>
      <c r="AP61" s="18"/>
      <c r="AQ61" s="18"/>
      <c r="AR61" s="13"/>
      <c r="AS61" s="15"/>
      <c r="AT61" s="17"/>
      <c r="AU61" s="17"/>
      <c r="AV61" s="17"/>
      <c r="AW61" s="17"/>
      <c r="AX61" s="17"/>
      <c r="AY61" s="17"/>
      <c r="AZ61" s="17"/>
      <c r="BA61" s="17"/>
      <c r="BB61" s="17"/>
      <c r="BC61" s="17"/>
      <c r="BD61" s="17"/>
      <c r="BE61" s="17"/>
      <c r="BF61" s="17"/>
      <c r="BG61" s="17"/>
      <c r="BH61" s="17"/>
      <c r="BI61" s="17"/>
      <c r="BJ61" s="17"/>
      <c r="BK61" s="16"/>
      <c r="BL61" s="14"/>
      <c r="BM61" s="15"/>
      <c r="BN61" s="14"/>
      <c r="BO61" s="14"/>
      <c r="BP61" s="13"/>
      <c r="BQ61" s="13"/>
      <c r="BR61" s="13"/>
      <c r="BS61" s="13"/>
      <c r="BT61" s="13"/>
      <c r="BU61" s="13"/>
      <c r="BV61" s="13"/>
      <c r="BW61" s="13"/>
      <c r="BX61" s="13"/>
      <c r="BY61" s="13"/>
      <c r="BZ61" s="13"/>
      <c r="CA61" s="13"/>
      <c r="CB61" s="13"/>
      <c r="CC61" s="13"/>
      <c r="CD61" s="13"/>
      <c r="CE61" s="13"/>
      <c r="CF61" s="13"/>
      <c r="CG61" s="13"/>
      <c r="CH61" s="13"/>
      <c r="CI61" s="13"/>
      <c r="CJ61" s="13"/>
      <c r="CK61" s="13"/>
      <c r="CL61" s="13"/>
      <c r="CM61" s="13"/>
      <c r="CN61" s="13"/>
      <c r="CO61" s="13"/>
      <c r="CP61" s="13"/>
      <c r="CQ61" s="13"/>
      <c r="CR61" s="13"/>
      <c r="CS61" s="13"/>
      <c r="CT61" s="13"/>
      <c r="CU61" s="13"/>
      <c r="CV61" s="13"/>
      <c r="CW61" s="13"/>
      <c r="CX61" s="13"/>
      <c r="CY61" s="13"/>
      <c r="CZ61" s="13"/>
      <c r="DA61" s="13"/>
      <c r="DB61" s="13"/>
      <c r="DC61" s="13"/>
      <c r="DD61" s="13"/>
      <c r="DE61" s="13"/>
      <c r="DF61" s="13"/>
      <c r="DG61" s="13"/>
      <c r="DH61" s="13"/>
      <c r="DI61" s="13"/>
      <c r="DJ61" s="13"/>
      <c r="DK61" s="13"/>
      <c r="DL61" s="13"/>
      <c r="DM61" s="13"/>
      <c r="DN61" s="13"/>
      <c r="DO61" s="13"/>
      <c r="DP61" s="13"/>
      <c r="DQ61" s="13"/>
      <c r="DR61" s="13"/>
      <c r="DS61" s="13"/>
      <c r="DT61" s="13"/>
      <c r="DU61" s="13"/>
      <c r="DV61" s="13"/>
      <c r="DW61" s="13"/>
      <c r="DX61" s="13"/>
      <c r="DY61" s="13"/>
      <c r="DZ61" s="13"/>
    </row>
    <row r="62" spans="1:130" s="6" customFormat="1" ht="12.75" customHeight="1" outlineLevel="1" x14ac:dyDescent="0.2">
      <c r="A62" s="28"/>
      <c r="B62" s="236" t="str">
        <f>IF(Eingruppierung!B64="","",Eingruppierung!B64)</f>
        <v/>
      </c>
      <c r="C62" s="235" t="str">
        <f>IF(Eingruppierung!C64="","",Eingruppierung!C64)</f>
        <v/>
      </c>
      <c r="D62" s="234" t="str">
        <f>IF(Eingruppierung!D64="","",Eingruppierung!D64)</f>
        <v/>
      </c>
      <c r="E62" s="232" t="str">
        <f>IF(Eingruppierung!E64="","",Eingruppierung!E64)</f>
        <v/>
      </c>
      <c r="F62" s="233" t="str">
        <f>IF(Eingruppierung!F64="","",Eingruppierung!F64)</f>
        <v/>
      </c>
      <c r="G62" s="232">
        <f>IF(Eingruppierung!G64="","",Eingruppierung!G64)</f>
        <v>0</v>
      </c>
      <c r="H62" s="231" t="str">
        <f>IF(Eingruppierung!H64="","",Eingruppierung!H64)</f>
        <v/>
      </c>
      <c r="I62" s="230" t="str">
        <f>IF(Eingruppierung!I64="","",Eingruppierung!I64)</f>
        <v/>
      </c>
      <c r="J62" s="229" t="str">
        <f>IF(Eingruppierung!J64="","",Eingruppierung!J64)</f>
        <v/>
      </c>
      <c r="K62" s="53" t="str">
        <f t="shared" si="2"/>
        <v/>
      </c>
      <c r="L62" s="228" t="str">
        <f>IF(Eingruppierung!L64="","",Eingruppierung!L64)</f>
        <v/>
      </c>
      <c r="M62" s="227" t="str">
        <f>IF(Eingruppierung!M64="","",Eingruppierung!M64)</f>
        <v/>
      </c>
      <c r="N62" s="227">
        <f>IF(Eingruppierung!N64="","",Eingruppierung!N64)</f>
        <v>0</v>
      </c>
      <c r="O62" s="69" t="str">
        <f>IF(Eingruppierung!O63="","",Eingruppierung!O63)</f>
        <v/>
      </c>
      <c r="P62" s="69" t="str">
        <f>IF(Eingruppierung!P63="","",Eingruppierung!P63)</f>
        <v/>
      </c>
      <c r="Q62" s="68" t="str">
        <f>IF(Eingruppierung!Q63="","",Eingruppierung!Q63)</f>
        <v>keine</v>
      </c>
      <c r="R62" s="67" t="str">
        <f>IF(Eingruppierung!R63="","",Eingruppierung!R63)</f>
        <v>Förderung</v>
      </c>
      <c r="S62" s="66">
        <f>IF(Eingruppierung!S63="","",Eingruppierung!S63)</f>
        <v>0</v>
      </c>
      <c r="T62" s="17"/>
      <c r="U62" s="21"/>
      <c r="V62" s="14"/>
      <c r="W62" s="18"/>
      <c r="X62" s="18"/>
      <c r="Y62" s="18"/>
      <c r="Z62" s="18"/>
      <c r="AA62" s="18"/>
      <c r="AB62" s="18"/>
      <c r="AC62" s="14"/>
      <c r="AD62" s="18"/>
      <c r="AE62" s="18"/>
      <c r="AF62" s="18"/>
      <c r="AG62" s="18"/>
      <c r="AH62" s="18"/>
      <c r="AI62" s="18"/>
      <c r="AJ62" s="14"/>
      <c r="AK62" s="14"/>
      <c r="AL62" s="18"/>
      <c r="AM62" s="18"/>
      <c r="AN62" s="18"/>
      <c r="AO62" s="18"/>
      <c r="AP62" s="18"/>
      <c r="AQ62" s="18"/>
      <c r="AR62" s="13"/>
      <c r="AS62" s="15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7"/>
      <c r="BK62" s="16"/>
      <c r="BL62" s="14"/>
      <c r="BM62" s="15"/>
      <c r="BN62" s="14"/>
      <c r="BO62" s="14"/>
      <c r="BP62" s="13"/>
      <c r="BQ62" s="13"/>
      <c r="BR62" s="13"/>
      <c r="BS62" s="13"/>
      <c r="BT62" s="13"/>
      <c r="BU62" s="13"/>
      <c r="BV62" s="13"/>
      <c r="BW62" s="13"/>
      <c r="BX62" s="13"/>
      <c r="BY62" s="13"/>
      <c r="BZ62" s="13"/>
      <c r="CA62" s="13"/>
      <c r="CB62" s="13"/>
      <c r="CC62" s="13"/>
      <c r="CD62" s="13"/>
      <c r="CE62" s="13"/>
      <c r="CF62" s="13"/>
      <c r="CG62" s="13"/>
      <c r="CH62" s="13"/>
      <c r="CI62" s="13"/>
      <c r="CJ62" s="13"/>
      <c r="CK62" s="13"/>
      <c r="CL62" s="13"/>
      <c r="CM62" s="13"/>
      <c r="CN62" s="13"/>
      <c r="CO62" s="13"/>
      <c r="CP62" s="13"/>
      <c r="CQ62" s="13"/>
      <c r="CR62" s="13"/>
      <c r="CS62" s="13"/>
      <c r="CT62" s="13"/>
      <c r="CU62" s="13"/>
      <c r="CV62" s="13"/>
      <c r="CW62" s="13"/>
      <c r="CX62" s="13"/>
      <c r="CY62" s="13"/>
      <c r="CZ62" s="13"/>
      <c r="DA62" s="13"/>
      <c r="DB62" s="13"/>
      <c r="DC62" s="13"/>
      <c r="DD62" s="13"/>
      <c r="DE62" s="13"/>
      <c r="DF62" s="13"/>
      <c r="DG62" s="13"/>
      <c r="DH62" s="13"/>
      <c r="DI62" s="13"/>
      <c r="DJ62" s="13"/>
      <c r="DK62" s="13"/>
      <c r="DL62" s="13"/>
      <c r="DM62" s="13"/>
      <c r="DN62" s="13"/>
      <c r="DO62" s="13"/>
      <c r="DP62" s="13"/>
      <c r="DQ62" s="13"/>
      <c r="DR62" s="13"/>
      <c r="DS62" s="13"/>
      <c r="DT62" s="13"/>
      <c r="DU62" s="13"/>
      <c r="DV62" s="13"/>
      <c r="DW62" s="13"/>
      <c r="DX62" s="13"/>
      <c r="DY62" s="13"/>
      <c r="DZ62" s="13"/>
    </row>
    <row r="63" spans="1:130" s="6" customFormat="1" ht="12.75" customHeight="1" outlineLevel="1" x14ac:dyDescent="0.2">
      <c r="A63" s="28"/>
      <c r="B63" s="236" t="str">
        <f>IF(Eingruppierung!B65="","",Eingruppierung!B65)</f>
        <v/>
      </c>
      <c r="C63" s="237" t="str">
        <f>IF(Eingruppierung!C65="","",Eingruppierung!C65)</f>
        <v/>
      </c>
      <c r="D63" s="234" t="str">
        <f>IF(Eingruppierung!D65="","",Eingruppierung!D65)</f>
        <v/>
      </c>
      <c r="E63" s="232" t="str">
        <f>IF(Eingruppierung!E65="","",Eingruppierung!E65)</f>
        <v/>
      </c>
      <c r="F63" s="233" t="str">
        <f>IF(Eingruppierung!F65="","",Eingruppierung!F65)</f>
        <v/>
      </c>
      <c r="G63" s="232">
        <f>IF(Eingruppierung!G65="","",Eingruppierung!G65)</f>
        <v>0</v>
      </c>
      <c r="H63" s="231" t="str">
        <f>IF(Eingruppierung!H65="","",Eingruppierung!H65)</f>
        <v/>
      </c>
      <c r="I63" s="230" t="str">
        <f>IF(Eingruppierung!I65="","",Eingruppierung!I65)</f>
        <v/>
      </c>
      <c r="J63" s="229" t="str">
        <f>IF(Eingruppierung!J65="","",Eingruppierung!J65)</f>
        <v/>
      </c>
      <c r="K63" s="53" t="str">
        <f t="shared" si="2"/>
        <v/>
      </c>
      <c r="L63" s="228" t="str">
        <f>IF(Eingruppierung!L65="","",Eingruppierung!L65)</f>
        <v/>
      </c>
      <c r="M63" s="227" t="str">
        <f>IF(Eingruppierung!M65="","",Eingruppierung!M65)</f>
        <v/>
      </c>
      <c r="N63" s="227">
        <f>IF(Eingruppierung!N65="","",Eingruppierung!N65)</f>
        <v>0</v>
      </c>
      <c r="O63" s="69" t="str">
        <f>IF(Eingruppierung!O64="","",Eingruppierung!O64)</f>
        <v/>
      </c>
      <c r="P63" s="69" t="str">
        <f>IF(Eingruppierung!P64="","",Eingruppierung!P64)</f>
        <v/>
      </c>
      <c r="Q63" s="68" t="str">
        <f>IF(Eingruppierung!Q64="","",Eingruppierung!Q64)</f>
        <v>keine</v>
      </c>
      <c r="R63" s="67" t="str">
        <f>IF(Eingruppierung!R64="","",Eingruppierung!R64)</f>
        <v>Förderung</v>
      </c>
      <c r="S63" s="66">
        <f>IF(Eingruppierung!S64="","",Eingruppierung!S64)</f>
        <v>0</v>
      </c>
      <c r="T63" s="17"/>
      <c r="U63" s="21"/>
      <c r="V63" s="14"/>
      <c r="W63" s="18"/>
      <c r="X63" s="18"/>
      <c r="Y63" s="18"/>
      <c r="Z63" s="18"/>
      <c r="AA63" s="18"/>
      <c r="AB63" s="18"/>
      <c r="AC63" s="14"/>
      <c r="AD63" s="18"/>
      <c r="AE63" s="18"/>
      <c r="AF63" s="18"/>
      <c r="AG63" s="18"/>
      <c r="AH63" s="18"/>
      <c r="AI63" s="18"/>
      <c r="AJ63" s="14"/>
      <c r="AK63" s="14"/>
      <c r="AL63" s="18"/>
      <c r="AM63" s="18"/>
      <c r="AN63" s="18"/>
      <c r="AO63" s="18"/>
      <c r="AP63" s="18"/>
      <c r="AQ63" s="18"/>
      <c r="AR63" s="13"/>
      <c r="AS63" s="15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7"/>
      <c r="BK63" s="16"/>
      <c r="BL63" s="14"/>
      <c r="BM63" s="15"/>
      <c r="BN63" s="14"/>
      <c r="BO63" s="14"/>
      <c r="BP63" s="13"/>
      <c r="BQ63" s="13"/>
      <c r="BR63" s="13"/>
      <c r="BS63" s="13"/>
      <c r="BT63" s="13"/>
      <c r="BU63" s="13"/>
      <c r="BV63" s="13"/>
      <c r="BW63" s="13"/>
      <c r="BX63" s="13"/>
      <c r="BY63" s="13"/>
      <c r="BZ63" s="13"/>
      <c r="CA63" s="13"/>
      <c r="CB63" s="13"/>
      <c r="CC63" s="13"/>
      <c r="CD63" s="13"/>
      <c r="CE63" s="13"/>
      <c r="CF63" s="13"/>
      <c r="CG63" s="13"/>
      <c r="CH63" s="13"/>
      <c r="CI63" s="13"/>
      <c r="CJ63" s="13"/>
      <c r="CK63" s="13"/>
      <c r="CL63" s="13"/>
      <c r="CM63" s="13"/>
      <c r="CN63" s="13"/>
      <c r="CO63" s="13"/>
      <c r="CP63" s="13"/>
      <c r="CQ63" s="13"/>
      <c r="CR63" s="13"/>
      <c r="CS63" s="13"/>
      <c r="CT63" s="13"/>
      <c r="CU63" s="13"/>
      <c r="CV63" s="13"/>
      <c r="CW63" s="13"/>
      <c r="CX63" s="13"/>
      <c r="CY63" s="13"/>
      <c r="CZ63" s="13"/>
      <c r="DA63" s="13"/>
      <c r="DB63" s="13"/>
      <c r="DC63" s="13"/>
      <c r="DD63" s="13"/>
      <c r="DE63" s="13"/>
      <c r="DF63" s="13"/>
      <c r="DG63" s="13"/>
      <c r="DH63" s="13"/>
      <c r="DI63" s="13"/>
      <c r="DJ63" s="13"/>
      <c r="DK63" s="13"/>
      <c r="DL63" s="13"/>
      <c r="DM63" s="13"/>
      <c r="DN63" s="13"/>
      <c r="DO63" s="13"/>
      <c r="DP63" s="13"/>
      <c r="DQ63" s="13"/>
      <c r="DR63" s="13"/>
      <c r="DS63" s="13"/>
      <c r="DT63" s="13"/>
      <c r="DU63" s="13"/>
      <c r="DV63" s="13"/>
      <c r="DW63" s="13"/>
      <c r="DX63" s="13"/>
      <c r="DY63" s="13"/>
      <c r="DZ63" s="13"/>
    </row>
    <row r="64" spans="1:130" s="6" customFormat="1" ht="12.75" customHeight="1" outlineLevel="1" x14ac:dyDescent="0.2">
      <c r="A64" s="28"/>
      <c r="B64" s="236" t="str">
        <f>IF(Eingruppierung!B66="","",Eingruppierung!B66)</f>
        <v/>
      </c>
      <c r="C64" s="237" t="str">
        <f>IF(Eingruppierung!C66="","",Eingruppierung!C66)</f>
        <v/>
      </c>
      <c r="D64" s="234" t="str">
        <f>IF(Eingruppierung!D66="","",Eingruppierung!D66)</f>
        <v/>
      </c>
      <c r="E64" s="232" t="str">
        <f>IF(Eingruppierung!E66="","",Eingruppierung!E66)</f>
        <v/>
      </c>
      <c r="F64" s="233" t="str">
        <f>IF(Eingruppierung!F66="","",Eingruppierung!F66)</f>
        <v/>
      </c>
      <c r="G64" s="232">
        <f>IF(Eingruppierung!G66="","",Eingruppierung!G66)</f>
        <v>0</v>
      </c>
      <c r="H64" s="231" t="str">
        <f>IF(Eingruppierung!H66="","",Eingruppierung!H66)</f>
        <v/>
      </c>
      <c r="I64" s="230" t="str">
        <f>IF(Eingruppierung!I66="","",Eingruppierung!I66)</f>
        <v/>
      </c>
      <c r="J64" s="229" t="str">
        <f>IF(Eingruppierung!J66="","",Eingruppierung!J66)</f>
        <v/>
      </c>
      <c r="K64" s="53" t="str">
        <f t="shared" si="2"/>
        <v/>
      </c>
      <c r="L64" s="228" t="str">
        <f>IF(Eingruppierung!L66="","",Eingruppierung!L66)</f>
        <v/>
      </c>
      <c r="M64" s="227" t="str">
        <f>IF(Eingruppierung!M66="","",Eingruppierung!M66)</f>
        <v/>
      </c>
      <c r="N64" s="227">
        <f>IF(Eingruppierung!N66="","",Eingruppierung!N66)</f>
        <v>0</v>
      </c>
      <c r="O64" s="69" t="str">
        <f>IF(Eingruppierung!O65="","",Eingruppierung!O65)</f>
        <v/>
      </c>
      <c r="P64" s="69" t="str">
        <f>IF(Eingruppierung!P65="","",Eingruppierung!P65)</f>
        <v/>
      </c>
      <c r="Q64" s="68" t="str">
        <f>IF(Eingruppierung!Q65="","",Eingruppierung!Q65)</f>
        <v>keine</v>
      </c>
      <c r="R64" s="67" t="str">
        <f>IF(Eingruppierung!R65="","",Eingruppierung!R65)</f>
        <v>Förderung</v>
      </c>
      <c r="S64" s="66">
        <f>IF(Eingruppierung!S65="","",Eingruppierung!S65)</f>
        <v>0</v>
      </c>
      <c r="T64" s="17"/>
      <c r="U64" s="21"/>
      <c r="V64" s="14"/>
      <c r="W64" s="18"/>
      <c r="X64" s="18"/>
      <c r="Y64" s="18"/>
      <c r="Z64" s="18"/>
      <c r="AA64" s="18"/>
      <c r="AB64" s="18"/>
      <c r="AC64" s="14"/>
      <c r="AD64" s="18"/>
      <c r="AE64" s="18"/>
      <c r="AF64" s="18"/>
      <c r="AG64" s="18"/>
      <c r="AH64" s="18"/>
      <c r="AI64" s="18"/>
      <c r="AJ64" s="14"/>
      <c r="AK64" s="14"/>
      <c r="AL64" s="18"/>
      <c r="AM64" s="18"/>
      <c r="AN64" s="18"/>
      <c r="AO64" s="18"/>
      <c r="AP64" s="18"/>
      <c r="AQ64" s="18"/>
      <c r="AR64" s="13"/>
      <c r="AS64" s="15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7"/>
      <c r="BK64" s="16"/>
      <c r="BL64" s="14"/>
      <c r="BM64" s="15"/>
      <c r="BN64" s="14"/>
      <c r="BO64" s="14"/>
      <c r="BP64" s="13"/>
      <c r="BQ64" s="13"/>
      <c r="BR64" s="13"/>
      <c r="BS64" s="13"/>
      <c r="BT64" s="13"/>
      <c r="BU64" s="13"/>
      <c r="BV64" s="13"/>
      <c r="BW64" s="13"/>
      <c r="BX64" s="13"/>
      <c r="BY64" s="13"/>
      <c r="BZ64" s="13"/>
      <c r="CA64" s="13"/>
      <c r="CB64" s="13"/>
      <c r="CC64" s="13"/>
      <c r="CD64" s="13"/>
      <c r="CE64" s="13"/>
      <c r="CF64" s="13"/>
      <c r="CG64" s="13"/>
      <c r="CH64" s="13"/>
      <c r="CI64" s="13"/>
      <c r="CJ64" s="13"/>
      <c r="CK64" s="13"/>
      <c r="CL64" s="13"/>
      <c r="CM64" s="13"/>
      <c r="CN64" s="13"/>
      <c r="CO64" s="13"/>
      <c r="CP64" s="13"/>
      <c r="CQ64" s="13"/>
      <c r="CR64" s="13"/>
      <c r="CS64" s="13"/>
      <c r="CT64" s="13"/>
      <c r="CU64" s="13"/>
      <c r="CV64" s="13"/>
      <c r="CW64" s="13"/>
      <c r="CX64" s="13"/>
      <c r="CY64" s="13"/>
      <c r="CZ64" s="13"/>
      <c r="DA64" s="13"/>
      <c r="DB64" s="13"/>
      <c r="DC64" s="13"/>
      <c r="DD64" s="13"/>
      <c r="DE64" s="13"/>
      <c r="DF64" s="13"/>
      <c r="DG64" s="13"/>
      <c r="DH64" s="13"/>
      <c r="DI64" s="13"/>
      <c r="DJ64" s="13"/>
      <c r="DK64" s="13"/>
      <c r="DL64" s="13"/>
      <c r="DM64" s="13"/>
      <c r="DN64" s="13"/>
      <c r="DO64" s="13"/>
      <c r="DP64" s="13"/>
      <c r="DQ64" s="13"/>
      <c r="DR64" s="13"/>
      <c r="DS64" s="13"/>
      <c r="DT64" s="13"/>
      <c r="DU64" s="13"/>
      <c r="DV64" s="13"/>
      <c r="DW64" s="13"/>
      <c r="DX64" s="13"/>
      <c r="DY64" s="13"/>
      <c r="DZ64" s="13"/>
    </row>
    <row r="65" spans="1:130" s="6" customFormat="1" ht="12.75" customHeight="1" outlineLevel="1" x14ac:dyDescent="0.2">
      <c r="A65" s="28"/>
      <c r="B65" s="236" t="str">
        <f>IF(Eingruppierung!B67="","",Eingruppierung!B67)</f>
        <v/>
      </c>
      <c r="C65" s="235" t="str">
        <f>IF(Eingruppierung!C67="","",Eingruppierung!C67)</f>
        <v/>
      </c>
      <c r="D65" s="234" t="str">
        <f>IF(Eingruppierung!D67="","",Eingruppierung!D67)</f>
        <v/>
      </c>
      <c r="E65" s="232" t="str">
        <f>IF(Eingruppierung!E67="","",Eingruppierung!E67)</f>
        <v/>
      </c>
      <c r="F65" s="233" t="str">
        <f>IF(Eingruppierung!F67="","",Eingruppierung!F67)</f>
        <v/>
      </c>
      <c r="G65" s="232">
        <f>IF(Eingruppierung!G67="","",Eingruppierung!G67)</f>
        <v>0</v>
      </c>
      <c r="H65" s="231" t="str">
        <f>IF(Eingruppierung!H67="","",Eingruppierung!H67)</f>
        <v/>
      </c>
      <c r="I65" s="230" t="str">
        <f>IF(Eingruppierung!I67="","",Eingruppierung!I67)</f>
        <v/>
      </c>
      <c r="J65" s="229" t="str">
        <f>IF(Eingruppierung!J67="","",Eingruppierung!J67)</f>
        <v/>
      </c>
      <c r="K65" s="53" t="str">
        <f t="shared" si="2"/>
        <v/>
      </c>
      <c r="L65" s="228" t="str">
        <f>IF(Eingruppierung!L67="","",Eingruppierung!L67)</f>
        <v/>
      </c>
      <c r="M65" s="227" t="str">
        <f>IF(Eingruppierung!M67="","",Eingruppierung!M67)</f>
        <v/>
      </c>
      <c r="N65" s="227">
        <f>IF(Eingruppierung!N67="","",Eingruppierung!N67)</f>
        <v>0</v>
      </c>
      <c r="O65" s="69" t="str">
        <f>IF(Eingruppierung!O66="","",Eingruppierung!O66)</f>
        <v/>
      </c>
      <c r="P65" s="69" t="str">
        <f>IF(Eingruppierung!P66="","",Eingruppierung!P66)</f>
        <v/>
      </c>
      <c r="Q65" s="68" t="str">
        <f>IF(Eingruppierung!Q66="","",Eingruppierung!Q66)</f>
        <v>keine</v>
      </c>
      <c r="R65" s="67" t="str">
        <f>IF(Eingruppierung!R66="","",Eingruppierung!R66)</f>
        <v>Förderung</v>
      </c>
      <c r="S65" s="66">
        <f>IF(Eingruppierung!S66="","",Eingruppierung!S66)</f>
        <v>0</v>
      </c>
      <c r="T65" s="17"/>
      <c r="U65" s="21"/>
      <c r="V65" s="14"/>
      <c r="W65" s="18"/>
      <c r="X65" s="18"/>
      <c r="Y65" s="18"/>
      <c r="Z65" s="18"/>
      <c r="AA65" s="18"/>
      <c r="AB65" s="18"/>
      <c r="AC65" s="14"/>
      <c r="AD65" s="18"/>
      <c r="AE65" s="18"/>
      <c r="AF65" s="18"/>
      <c r="AG65" s="18"/>
      <c r="AH65" s="18"/>
      <c r="AI65" s="18"/>
      <c r="AJ65" s="14"/>
      <c r="AK65" s="14"/>
      <c r="AL65" s="18"/>
      <c r="AM65" s="18"/>
      <c r="AN65" s="18"/>
      <c r="AO65" s="18"/>
      <c r="AP65" s="18"/>
      <c r="AQ65" s="18"/>
      <c r="AR65" s="13"/>
      <c r="AS65" s="15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7"/>
      <c r="BK65" s="16"/>
      <c r="BL65" s="14"/>
      <c r="BM65" s="15"/>
      <c r="BN65" s="14"/>
      <c r="BO65" s="14"/>
      <c r="BP65" s="13"/>
      <c r="BQ65" s="13"/>
      <c r="BR65" s="13"/>
      <c r="BS65" s="13"/>
      <c r="BT65" s="13"/>
      <c r="BU65" s="13"/>
      <c r="BV65" s="13"/>
      <c r="BW65" s="13"/>
      <c r="BX65" s="13"/>
      <c r="BY65" s="13"/>
      <c r="BZ65" s="13"/>
      <c r="CA65" s="13"/>
      <c r="CB65" s="13"/>
      <c r="CC65" s="13"/>
      <c r="CD65" s="13"/>
      <c r="CE65" s="13"/>
      <c r="CF65" s="13"/>
      <c r="CG65" s="13"/>
      <c r="CH65" s="13"/>
      <c r="CI65" s="13"/>
      <c r="CJ65" s="13"/>
      <c r="CK65" s="13"/>
      <c r="CL65" s="13"/>
      <c r="CM65" s="13"/>
      <c r="CN65" s="13"/>
      <c r="CO65" s="13"/>
      <c r="CP65" s="13"/>
      <c r="CQ65" s="13"/>
      <c r="CR65" s="13"/>
      <c r="CS65" s="13"/>
      <c r="CT65" s="13"/>
      <c r="CU65" s="13"/>
      <c r="CV65" s="13"/>
      <c r="CW65" s="13"/>
      <c r="CX65" s="13"/>
      <c r="CY65" s="13"/>
      <c r="CZ65" s="13"/>
      <c r="DA65" s="13"/>
      <c r="DB65" s="13"/>
      <c r="DC65" s="13"/>
      <c r="DD65" s="13"/>
      <c r="DE65" s="13"/>
      <c r="DF65" s="13"/>
      <c r="DG65" s="13"/>
      <c r="DH65" s="13"/>
      <c r="DI65" s="13"/>
      <c r="DJ65" s="13"/>
      <c r="DK65" s="13"/>
      <c r="DL65" s="13"/>
      <c r="DM65" s="13"/>
      <c r="DN65" s="13"/>
      <c r="DO65" s="13"/>
      <c r="DP65" s="13"/>
      <c r="DQ65" s="13"/>
      <c r="DR65" s="13"/>
      <c r="DS65" s="13"/>
      <c r="DT65" s="13"/>
      <c r="DU65" s="13"/>
      <c r="DV65" s="13"/>
      <c r="DW65" s="13"/>
      <c r="DX65" s="13"/>
      <c r="DY65" s="13"/>
      <c r="DZ65" s="13"/>
    </row>
    <row r="66" spans="1:130" s="6" customFormat="1" ht="12.75" customHeight="1" outlineLevel="1" thickBot="1" x14ac:dyDescent="0.25">
      <c r="A66" s="28"/>
      <c r="B66" s="226" t="str">
        <f>IF(Eingruppierung!B68="","",Eingruppierung!B68)</f>
        <v/>
      </c>
      <c r="C66" s="225" t="str">
        <f>IF(Eingruppierung!C68="","",Eingruppierung!C68)</f>
        <v/>
      </c>
      <c r="D66" s="224" t="str">
        <f>IF(Eingruppierung!D68="","",Eingruppierung!D68)</f>
        <v/>
      </c>
      <c r="E66" s="222" t="str">
        <f>IF(Eingruppierung!E68="","",Eingruppierung!E68)</f>
        <v/>
      </c>
      <c r="F66" s="223" t="str">
        <f>IF(Eingruppierung!F68="","",Eingruppierung!F68)</f>
        <v/>
      </c>
      <c r="G66" s="222">
        <f>IF(Eingruppierung!G68="","",Eingruppierung!G68)</f>
        <v>0</v>
      </c>
      <c r="H66" s="221" t="str">
        <f>IF(Eingruppierung!H68="","",Eingruppierung!H68)</f>
        <v/>
      </c>
      <c r="I66" s="220" t="str">
        <f>IF(Eingruppierung!I68="","",Eingruppierung!I68)</f>
        <v/>
      </c>
      <c r="J66" s="219" t="str">
        <f>IF(Eingruppierung!J68="","",Eingruppierung!J68)</f>
        <v/>
      </c>
      <c r="K66" s="53" t="str">
        <f t="shared" si="2"/>
        <v/>
      </c>
      <c r="L66" s="218" t="str">
        <f>IF(Eingruppierung!L68="","",Eingruppierung!L68)</f>
        <v/>
      </c>
      <c r="M66" s="217" t="str">
        <f>IF(Eingruppierung!M68="","",Eingruppierung!M68)</f>
        <v/>
      </c>
      <c r="N66" s="217">
        <f>IF(Eingruppierung!N68="","",Eingruppierung!N68)</f>
        <v>0</v>
      </c>
      <c r="O66" s="69" t="str">
        <f>IF(Eingruppierung!O67="","",Eingruppierung!O67)</f>
        <v/>
      </c>
      <c r="P66" s="69" t="str">
        <f>IF(Eingruppierung!P67="","",Eingruppierung!P67)</f>
        <v/>
      </c>
      <c r="Q66" s="68" t="str">
        <f>IF(Eingruppierung!Q67="","",Eingruppierung!Q67)</f>
        <v>keine</v>
      </c>
      <c r="R66" s="67" t="str">
        <f>IF(Eingruppierung!R67="","",Eingruppierung!R67)</f>
        <v>Förderung</v>
      </c>
      <c r="S66" s="66">
        <f>IF(Eingruppierung!S67="","",Eingruppierung!S67)</f>
        <v>0</v>
      </c>
      <c r="T66" s="17"/>
      <c r="U66" s="21"/>
      <c r="V66" s="14"/>
      <c r="W66" s="18"/>
      <c r="X66" s="18"/>
      <c r="Y66" s="18"/>
      <c r="Z66" s="18"/>
      <c r="AA66" s="18"/>
      <c r="AB66" s="18"/>
      <c r="AC66" s="14"/>
      <c r="AD66" s="18"/>
      <c r="AE66" s="18"/>
      <c r="AF66" s="18"/>
      <c r="AG66" s="18"/>
      <c r="AH66" s="18"/>
      <c r="AI66" s="18"/>
      <c r="AJ66" s="14"/>
      <c r="AK66" s="14"/>
      <c r="AL66" s="18"/>
      <c r="AM66" s="18"/>
      <c r="AN66" s="18"/>
      <c r="AO66" s="18"/>
      <c r="AP66" s="18"/>
      <c r="AQ66" s="18"/>
      <c r="AR66" s="13"/>
      <c r="AS66" s="15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7"/>
      <c r="BK66" s="16"/>
      <c r="BL66" s="14"/>
      <c r="BM66" s="15"/>
      <c r="BN66" s="14"/>
      <c r="BO66" s="14"/>
      <c r="BP66" s="13"/>
      <c r="BQ66" s="13"/>
      <c r="BR66" s="13"/>
      <c r="BS66" s="13"/>
      <c r="BT66" s="13"/>
      <c r="BU66" s="13"/>
      <c r="BV66" s="13"/>
      <c r="BW66" s="13"/>
      <c r="BX66" s="13"/>
      <c r="BY66" s="13"/>
      <c r="BZ66" s="13"/>
      <c r="CA66" s="13"/>
      <c r="CB66" s="13"/>
      <c r="CC66" s="13"/>
      <c r="CD66" s="13"/>
      <c r="CE66" s="13"/>
      <c r="CF66" s="13"/>
      <c r="CG66" s="13"/>
      <c r="CH66" s="13"/>
      <c r="CI66" s="13"/>
      <c r="CJ66" s="13"/>
      <c r="CK66" s="13"/>
      <c r="CL66" s="13"/>
      <c r="CM66" s="13"/>
      <c r="CN66" s="13"/>
      <c r="CO66" s="13"/>
      <c r="CP66" s="13"/>
      <c r="CQ66" s="13"/>
      <c r="CR66" s="13"/>
      <c r="CS66" s="13"/>
      <c r="CT66" s="13"/>
      <c r="CU66" s="13"/>
      <c r="CV66" s="13"/>
      <c r="CW66" s="13"/>
      <c r="CX66" s="13"/>
      <c r="CY66" s="13"/>
      <c r="CZ66" s="13"/>
      <c r="DA66" s="13"/>
      <c r="DB66" s="13"/>
      <c r="DC66" s="13"/>
      <c r="DD66" s="13"/>
      <c r="DE66" s="13"/>
      <c r="DF66" s="13"/>
      <c r="DG66" s="13"/>
      <c r="DH66" s="13"/>
      <c r="DI66" s="13"/>
      <c r="DJ66" s="13"/>
      <c r="DK66" s="13"/>
      <c r="DL66" s="13"/>
      <c r="DM66" s="13"/>
      <c r="DN66" s="13"/>
      <c r="DO66" s="13"/>
      <c r="DP66" s="13"/>
      <c r="DQ66" s="13"/>
      <c r="DR66" s="13"/>
      <c r="DS66" s="13"/>
      <c r="DT66" s="13"/>
      <c r="DU66" s="13"/>
      <c r="DV66" s="13"/>
      <c r="DW66" s="13"/>
      <c r="DX66" s="13"/>
      <c r="DY66" s="13"/>
      <c r="DZ66" s="13"/>
    </row>
    <row r="67" spans="1:130" s="6" customFormat="1" ht="9" customHeight="1" thickBot="1" x14ac:dyDescent="0.25">
      <c r="B67" s="14"/>
      <c r="C67" s="13"/>
      <c r="D67" s="13"/>
      <c r="E67" s="130"/>
      <c r="F67" s="130"/>
      <c r="G67" s="130"/>
      <c r="H67" s="130"/>
      <c r="I67" s="129"/>
      <c r="J67" s="129"/>
      <c r="K67" s="477"/>
      <c r="L67" s="477"/>
      <c r="M67" s="477"/>
      <c r="N67" s="477"/>
      <c r="O67" s="50" t="str">
        <f>IF(Eingruppierung!O68="","",Eingruppierung!O68)</f>
        <v/>
      </c>
      <c r="P67" s="50" t="str">
        <f>IF(Eingruppierung!P68="","",Eingruppierung!P68)</f>
        <v/>
      </c>
      <c r="Q67" s="49" t="str">
        <f>IF(Eingruppierung!Q68="","",Eingruppierung!Q68)</f>
        <v>keine</v>
      </c>
      <c r="R67" s="48" t="str">
        <f>IF(Eingruppierung!R68="","",Eingruppierung!R68)</f>
        <v>Förderung</v>
      </c>
      <c r="S67" s="47">
        <f>IF(Eingruppierung!S68="","",Eingruppierung!S68)</f>
        <v>0</v>
      </c>
      <c r="T67" s="23"/>
      <c r="U67" s="128"/>
      <c r="V67" s="13"/>
      <c r="W67" s="13"/>
      <c r="X67" s="13"/>
      <c r="Y67" s="13"/>
      <c r="Z67" s="13"/>
      <c r="AA67" s="13"/>
      <c r="AB67" s="13"/>
      <c r="AC67" s="13"/>
      <c r="AD67" s="13"/>
      <c r="AE67" s="13"/>
      <c r="AF67" s="13"/>
      <c r="AG67" s="13"/>
      <c r="AH67" s="13"/>
      <c r="AI67" s="13"/>
      <c r="AJ67" s="13"/>
      <c r="AK67" s="13"/>
      <c r="AL67" s="13"/>
      <c r="AM67" s="13"/>
      <c r="AN67" s="13"/>
      <c r="AO67" s="13"/>
      <c r="AP67" s="13"/>
      <c r="AQ67" s="13"/>
      <c r="AR67" s="13"/>
      <c r="AS67" s="13"/>
      <c r="AT67" s="13"/>
      <c r="AU67" s="13"/>
      <c r="AV67" s="13"/>
      <c r="AW67" s="13"/>
      <c r="AX67" s="13"/>
      <c r="AY67" s="13"/>
      <c r="AZ67" s="13"/>
      <c r="BA67" s="13"/>
      <c r="BB67" s="13"/>
      <c r="BC67" s="13"/>
      <c r="BD67" s="13"/>
      <c r="BE67" s="13"/>
      <c r="BF67" s="13"/>
      <c r="BG67" s="13"/>
      <c r="BH67" s="13"/>
      <c r="BI67" s="13"/>
      <c r="BJ67" s="13"/>
      <c r="BK67" s="13"/>
      <c r="BL67" s="13"/>
      <c r="BM67" s="13"/>
      <c r="BN67" s="13"/>
      <c r="BO67" s="13"/>
      <c r="BP67" s="13"/>
      <c r="BQ67" s="13"/>
      <c r="BR67" s="13"/>
      <c r="BS67" s="13"/>
      <c r="BT67" s="13"/>
      <c r="BU67" s="13"/>
      <c r="BV67" s="13"/>
      <c r="BW67" s="13"/>
      <c r="BX67" s="13"/>
      <c r="BY67" s="13"/>
      <c r="BZ67" s="13"/>
      <c r="CA67" s="13"/>
      <c r="CB67" s="13"/>
      <c r="CC67" s="13"/>
      <c r="CD67" s="13"/>
      <c r="CE67" s="13"/>
      <c r="CF67" s="13"/>
      <c r="CG67" s="13"/>
      <c r="CH67" s="13"/>
      <c r="CI67" s="13"/>
      <c r="CJ67" s="13"/>
      <c r="CK67" s="13"/>
      <c r="CL67" s="13"/>
      <c r="CM67" s="13"/>
      <c r="CN67" s="13"/>
      <c r="CO67" s="13"/>
      <c r="CP67" s="13"/>
      <c r="CQ67" s="13"/>
      <c r="CR67" s="13"/>
      <c r="CS67" s="13"/>
      <c r="CT67" s="13"/>
      <c r="CU67" s="13"/>
      <c r="CV67" s="13"/>
      <c r="CW67" s="13"/>
      <c r="CX67" s="13"/>
      <c r="CY67" s="13"/>
      <c r="CZ67" s="13"/>
      <c r="DA67" s="13"/>
      <c r="DB67" s="13"/>
      <c r="DC67" s="13"/>
      <c r="DD67" s="13"/>
      <c r="DE67" s="13"/>
      <c r="DF67" s="13"/>
      <c r="DG67" s="13"/>
      <c r="DH67" s="13"/>
      <c r="DI67" s="13"/>
      <c r="DJ67" s="13"/>
      <c r="DK67" s="13"/>
      <c r="DL67" s="13"/>
      <c r="DM67" s="13"/>
      <c r="DN67" s="13"/>
      <c r="DO67" s="13"/>
      <c r="DP67" s="13"/>
      <c r="DQ67" s="13"/>
      <c r="DR67" s="13"/>
      <c r="DS67" s="13"/>
      <c r="DT67" s="13"/>
      <c r="DU67" s="13"/>
      <c r="DV67" s="13"/>
      <c r="DW67" s="13"/>
      <c r="DX67" s="13"/>
      <c r="DY67" s="13"/>
      <c r="DZ67" s="13"/>
    </row>
    <row r="68" spans="1:130" s="10" customFormat="1" ht="17.25" customHeight="1" outlineLevel="1" x14ac:dyDescent="0.2">
      <c r="B68" s="608">
        <f>IF(Eingruppierung!B71="","",Eingruppierung!B71)</f>
        <v>0</v>
      </c>
      <c r="C68" s="608"/>
      <c r="D68" s="609"/>
      <c r="E68" s="609"/>
      <c r="F68" s="609"/>
      <c r="G68" s="609"/>
      <c r="H68" s="609"/>
      <c r="I68" s="609"/>
      <c r="J68" s="609"/>
      <c r="K68" s="609"/>
      <c r="L68" s="609"/>
      <c r="M68" s="609"/>
      <c r="N68" s="14"/>
      <c r="O68" s="477"/>
      <c r="P68" s="23"/>
      <c r="Q68" s="23"/>
      <c r="R68" s="23"/>
      <c r="S68" s="23"/>
      <c r="T68" s="125"/>
      <c r="U68" s="14"/>
      <c r="V68" s="14"/>
      <c r="W68" s="14"/>
      <c r="X68" s="14"/>
      <c r="Y68" s="14"/>
      <c r="Z68" s="14"/>
      <c r="AA68" s="14"/>
      <c r="AB68" s="14"/>
      <c r="AC68" s="14"/>
      <c r="AD68" s="14"/>
      <c r="AE68" s="14"/>
      <c r="AF68" s="14"/>
      <c r="AG68" s="14"/>
      <c r="AH68" s="14"/>
      <c r="AI68" s="14"/>
      <c r="AJ68" s="14"/>
      <c r="AK68" s="14"/>
      <c r="AL68" s="14"/>
      <c r="AM68" s="14"/>
      <c r="AN68" s="14"/>
      <c r="AO68" s="14"/>
      <c r="AP68" s="14"/>
      <c r="AQ68" s="14"/>
      <c r="AR68" s="14"/>
      <c r="AS68" s="14"/>
      <c r="AT68" s="14"/>
      <c r="AU68" s="14"/>
      <c r="AV68" s="14"/>
      <c r="AW68" s="14"/>
      <c r="AX68" s="14"/>
      <c r="AY68" s="14"/>
      <c r="AZ68" s="14"/>
      <c r="BA68" s="14"/>
      <c r="BB68" s="14"/>
      <c r="BC68" s="14"/>
      <c r="BD68" s="14"/>
      <c r="BE68" s="14"/>
      <c r="BF68" s="14"/>
      <c r="BG68" s="14"/>
      <c r="BH68" s="14"/>
      <c r="BI68" s="14"/>
      <c r="BJ68" s="14"/>
      <c r="BK68" s="14"/>
      <c r="BL68" s="14"/>
      <c r="BM68" s="14"/>
      <c r="BN68" s="14"/>
      <c r="BO68" s="14"/>
      <c r="BP68" s="14"/>
      <c r="BQ68" s="14"/>
      <c r="BR68" s="14"/>
      <c r="BS68" s="14"/>
      <c r="BT68" s="14"/>
      <c r="BU68" s="14"/>
      <c r="BV68" s="14"/>
      <c r="BW68" s="14"/>
      <c r="BX68" s="14"/>
      <c r="BY68" s="14"/>
      <c r="BZ68" s="14"/>
      <c r="CA68" s="14"/>
      <c r="CB68" s="14"/>
      <c r="CC68" s="14"/>
      <c r="CD68" s="14"/>
      <c r="CE68" s="14"/>
      <c r="CF68" s="14"/>
      <c r="CG68" s="14"/>
      <c r="CH68" s="14"/>
      <c r="CI68" s="14"/>
      <c r="CJ68" s="14"/>
      <c r="CK68" s="14"/>
      <c r="CL68" s="14"/>
      <c r="CM68" s="14"/>
      <c r="CN68" s="14"/>
      <c r="CO68" s="14"/>
      <c r="CP68" s="14"/>
      <c r="CQ68" s="14"/>
      <c r="CR68" s="14"/>
      <c r="CS68" s="14"/>
      <c r="CT68" s="14"/>
      <c r="CU68" s="14"/>
      <c r="CV68" s="14"/>
      <c r="CW68" s="14"/>
      <c r="CX68" s="14"/>
      <c r="CY68" s="14"/>
      <c r="CZ68" s="14"/>
      <c r="DA68" s="14"/>
      <c r="DB68" s="14"/>
      <c r="DC68" s="14"/>
      <c r="DD68" s="14"/>
      <c r="DE68" s="14"/>
      <c r="DF68" s="14"/>
      <c r="DG68" s="14"/>
      <c r="DH68" s="14"/>
      <c r="DI68" s="14"/>
      <c r="DJ68" s="14"/>
      <c r="DK68" s="14"/>
      <c r="DL68" s="14"/>
      <c r="DM68" s="14"/>
      <c r="DN68" s="14"/>
      <c r="DO68" s="14"/>
      <c r="DP68" s="14"/>
      <c r="DQ68" s="14"/>
      <c r="DR68" s="14"/>
      <c r="DS68" s="14"/>
      <c r="DT68" s="14"/>
      <c r="DU68" s="14"/>
      <c r="DV68" s="14"/>
      <c r="DW68" s="14"/>
      <c r="DX68" s="14"/>
      <c r="DY68" s="14"/>
      <c r="DZ68" s="14"/>
    </row>
    <row r="69" spans="1:130" s="6" customFormat="1" ht="7.5" customHeight="1" outlineLevel="1" thickBot="1" x14ac:dyDescent="0.25">
      <c r="B69" s="127"/>
      <c r="E69" s="8"/>
      <c r="F69" s="12"/>
      <c r="G69" s="8"/>
      <c r="I69" s="8"/>
      <c r="K69" s="13"/>
      <c r="L69" s="13"/>
      <c r="M69" s="13"/>
      <c r="N69" s="13"/>
      <c r="O69" s="126"/>
      <c r="P69" s="126"/>
      <c r="Q69" s="126"/>
      <c r="R69" s="126"/>
      <c r="S69" s="5"/>
      <c r="T69" s="125"/>
      <c r="U69" s="13"/>
      <c r="V69" s="13"/>
      <c r="W69" s="13"/>
      <c r="X69" s="13"/>
      <c r="Y69" s="13"/>
      <c r="Z69" s="13"/>
      <c r="AA69" s="13"/>
      <c r="AB69" s="13"/>
      <c r="AC69" s="13"/>
      <c r="AD69" s="13"/>
      <c r="AE69" s="13"/>
      <c r="AF69" s="13"/>
      <c r="AG69" s="13"/>
      <c r="AH69" s="13"/>
      <c r="AI69" s="13"/>
      <c r="AJ69" s="13"/>
      <c r="AK69" s="13"/>
      <c r="AL69" s="13"/>
      <c r="AM69" s="13"/>
      <c r="AN69" s="13"/>
      <c r="AO69" s="13"/>
      <c r="AP69" s="13"/>
      <c r="AQ69" s="13"/>
      <c r="AR69" s="13"/>
      <c r="AS69" s="13"/>
      <c r="AT69" s="13"/>
      <c r="AU69" s="13"/>
      <c r="AV69" s="13"/>
      <c r="AW69" s="13"/>
      <c r="AX69" s="13"/>
      <c r="AY69" s="13"/>
      <c r="AZ69" s="13"/>
      <c r="BA69" s="13"/>
      <c r="BB69" s="13"/>
      <c r="BC69" s="13"/>
      <c r="BD69" s="13"/>
      <c r="BE69" s="13"/>
      <c r="BF69" s="13"/>
      <c r="BG69" s="13"/>
      <c r="BH69" s="13"/>
      <c r="BI69" s="13"/>
      <c r="BJ69" s="13"/>
      <c r="BK69" s="13"/>
      <c r="BL69" s="13"/>
      <c r="BM69" s="13"/>
      <c r="BN69" s="13"/>
      <c r="BO69" s="13"/>
      <c r="BP69" s="13"/>
      <c r="BQ69" s="13"/>
      <c r="BR69" s="13"/>
      <c r="BS69" s="13"/>
      <c r="BT69" s="13"/>
      <c r="BU69" s="13"/>
      <c r="BV69" s="13"/>
      <c r="BW69" s="13"/>
      <c r="BX69" s="13"/>
      <c r="BY69" s="13"/>
      <c r="BZ69" s="13"/>
      <c r="CA69" s="13"/>
      <c r="CB69" s="13"/>
      <c r="CC69" s="13"/>
      <c r="CD69" s="13"/>
      <c r="CE69" s="13"/>
      <c r="CF69" s="13"/>
      <c r="CG69" s="13"/>
      <c r="CH69" s="13"/>
      <c r="CI69" s="13"/>
      <c r="CJ69" s="13"/>
      <c r="CK69" s="13"/>
      <c r="CL69" s="13"/>
      <c r="CM69" s="13"/>
      <c r="CN69" s="13"/>
      <c r="CO69" s="13"/>
      <c r="CP69" s="13"/>
      <c r="CQ69" s="13"/>
      <c r="CR69" s="13"/>
      <c r="CS69" s="13"/>
      <c r="CT69" s="13"/>
      <c r="CU69" s="13"/>
      <c r="CV69" s="13"/>
      <c r="CW69" s="13"/>
      <c r="CX69" s="13"/>
      <c r="CY69" s="13"/>
      <c r="CZ69" s="13"/>
      <c r="DA69" s="13"/>
      <c r="DB69" s="13"/>
      <c r="DC69" s="13"/>
      <c r="DD69" s="13"/>
      <c r="DE69" s="13"/>
      <c r="DF69" s="13"/>
      <c r="DG69" s="13"/>
      <c r="DH69" s="13"/>
      <c r="DI69" s="13"/>
      <c r="DJ69" s="13"/>
      <c r="DK69" s="13"/>
      <c r="DL69" s="13"/>
      <c r="DM69" s="13"/>
      <c r="DN69" s="13"/>
      <c r="DO69" s="13"/>
      <c r="DP69" s="13"/>
      <c r="DQ69" s="13"/>
      <c r="DR69" s="13"/>
      <c r="DS69" s="13"/>
      <c r="DT69" s="13"/>
      <c r="DU69" s="13"/>
      <c r="DV69" s="13"/>
      <c r="DW69" s="13"/>
      <c r="DX69" s="13"/>
      <c r="DY69" s="13"/>
      <c r="DZ69" s="13"/>
    </row>
    <row r="70" spans="1:130" s="10" customFormat="1" ht="65.099999999999994" customHeight="1" outlineLevel="1" thickBot="1" x14ac:dyDescent="0.25">
      <c r="B70" s="124" t="s">
        <v>14</v>
      </c>
      <c r="C70" s="123" t="s">
        <v>15</v>
      </c>
      <c r="D70" s="122" t="s">
        <v>150</v>
      </c>
      <c r="E70" s="121" t="s">
        <v>149</v>
      </c>
      <c r="F70" s="121" t="s">
        <v>148</v>
      </c>
      <c r="G70" s="120" t="s">
        <v>147</v>
      </c>
      <c r="H70" s="119" t="s">
        <v>16</v>
      </c>
      <c r="I70" s="118" t="s">
        <v>17</v>
      </c>
      <c r="J70" s="153" t="s">
        <v>146</v>
      </c>
      <c r="K70" s="104"/>
      <c r="L70" s="116" t="s">
        <v>145</v>
      </c>
      <c r="M70" s="115" t="s">
        <v>144</v>
      </c>
      <c r="N70" s="115" t="s">
        <v>143</v>
      </c>
      <c r="O70" s="126"/>
      <c r="P70" s="126"/>
      <c r="Q70" s="126"/>
      <c r="R70" s="126"/>
      <c r="S70" s="5"/>
      <c r="T70" s="104"/>
      <c r="U70" s="102"/>
      <c r="V70" s="105"/>
      <c r="W70" s="14"/>
      <c r="X70" s="14"/>
      <c r="Y70" s="14"/>
      <c r="Z70" s="14"/>
      <c r="AA70" s="14"/>
      <c r="AB70" s="14"/>
      <c r="AC70" s="105"/>
      <c r="AD70" s="14"/>
      <c r="AE70" s="14"/>
      <c r="AF70" s="14"/>
      <c r="AG70" s="14"/>
      <c r="AH70" s="14"/>
      <c r="AI70" s="14"/>
      <c r="AJ70" s="14"/>
      <c r="AK70" s="105"/>
      <c r="AL70" s="14"/>
      <c r="AM70" s="14"/>
      <c r="AN70" s="14"/>
      <c r="AO70" s="14"/>
      <c r="AP70" s="14"/>
      <c r="AQ70" s="14"/>
      <c r="AR70" s="14"/>
      <c r="AS70" s="102"/>
      <c r="AT70" s="104"/>
      <c r="AU70" s="104"/>
      <c r="AV70" s="102"/>
      <c r="AW70" s="102"/>
      <c r="AX70" s="102"/>
      <c r="AY70" s="102"/>
      <c r="AZ70" s="104"/>
      <c r="BA70" s="104"/>
      <c r="BB70" s="102"/>
      <c r="BC70" s="102"/>
      <c r="BD70" s="102"/>
      <c r="BE70" s="102"/>
      <c r="BF70" s="103"/>
      <c r="BG70" s="102"/>
      <c r="BH70" s="102"/>
      <c r="BI70" s="102"/>
      <c r="BJ70" s="14"/>
      <c r="BK70" s="14"/>
      <c r="BL70" s="14"/>
      <c r="BM70" s="14"/>
      <c r="BN70" s="14"/>
      <c r="BO70" s="14"/>
      <c r="BP70" s="14"/>
      <c r="BQ70" s="14"/>
      <c r="BR70" s="14"/>
      <c r="BS70" s="14"/>
      <c r="BT70" s="14"/>
      <c r="BU70" s="14"/>
      <c r="BV70" s="14"/>
      <c r="BW70" s="14"/>
      <c r="BX70" s="14"/>
      <c r="BY70" s="14"/>
      <c r="BZ70" s="14"/>
      <c r="CA70" s="14"/>
      <c r="CB70" s="14"/>
      <c r="CC70" s="14"/>
      <c r="CD70" s="14"/>
      <c r="CE70" s="14"/>
      <c r="CF70" s="14"/>
      <c r="CG70" s="14"/>
      <c r="CH70" s="14"/>
      <c r="CI70" s="14"/>
      <c r="CJ70" s="14"/>
      <c r="CK70" s="14"/>
      <c r="CL70" s="14"/>
      <c r="CM70" s="14"/>
      <c r="CN70" s="14"/>
      <c r="CO70" s="14"/>
      <c r="CP70" s="14"/>
      <c r="CQ70" s="14"/>
      <c r="CR70" s="14"/>
      <c r="CS70" s="14"/>
      <c r="CT70" s="14"/>
      <c r="CU70" s="14"/>
      <c r="CV70" s="14"/>
      <c r="CW70" s="14"/>
      <c r="CX70" s="14"/>
      <c r="CY70" s="14"/>
      <c r="CZ70" s="14"/>
      <c r="DA70" s="14"/>
      <c r="DB70" s="14"/>
      <c r="DC70" s="14"/>
      <c r="DD70" s="14"/>
      <c r="DE70" s="14"/>
      <c r="DF70" s="14"/>
      <c r="DG70" s="14"/>
      <c r="DH70" s="14"/>
      <c r="DI70" s="14"/>
      <c r="DJ70" s="14"/>
      <c r="DK70" s="14"/>
      <c r="DL70" s="14"/>
      <c r="DM70" s="14"/>
      <c r="DN70" s="14"/>
      <c r="DO70" s="14"/>
      <c r="DP70" s="14"/>
      <c r="DQ70" s="14"/>
      <c r="DR70" s="14"/>
      <c r="DS70" s="14"/>
      <c r="DT70" s="14"/>
      <c r="DU70" s="14"/>
      <c r="DV70" s="14"/>
      <c r="DW70" s="14"/>
      <c r="DX70" s="14"/>
      <c r="DY70" s="14"/>
      <c r="DZ70" s="14"/>
    </row>
    <row r="71" spans="1:130" s="10" customFormat="1" ht="12.75" customHeight="1" outlineLevel="1" thickBot="1" x14ac:dyDescent="0.25">
      <c r="A71" s="101"/>
      <c r="B71" s="247" t="str">
        <f>IF(Eingruppierung!B74="","",Eingruppierung!B74)</f>
        <v/>
      </c>
      <c r="C71" s="246" t="str">
        <f>IF(Eingruppierung!C74="","",Eingruppierung!C74)</f>
        <v/>
      </c>
      <c r="D71" s="245" t="str">
        <f>IF(Eingruppierung!D74="","",Eingruppierung!D74)</f>
        <v/>
      </c>
      <c r="E71" s="243" t="str">
        <f>IF(Eingruppierung!E74="","",Eingruppierung!E74)</f>
        <v/>
      </c>
      <c r="F71" s="244" t="str">
        <f>IF(Eingruppierung!F74="","",Eingruppierung!F74)</f>
        <v/>
      </c>
      <c r="G71" s="243">
        <f>IF(Eingruppierung!G74="","",Eingruppierung!G74)</f>
        <v>0</v>
      </c>
      <c r="H71" s="242" t="str">
        <f>IF(Eingruppierung!H74="","",Eingruppierung!H74)</f>
        <v/>
      </c>
      <c r="I71" s="241" t="str">
        <f>IF(Eingruppierung!I74="","",Eingruppierung!I74)</f>
        <v/>
      </c>
      <c r="J71" s="240" t="str">
        <f>IF(Eingruppierung!J74="","",Eingruppierung!J74)</f>
        <v/>
      </c>
      <c r="K71" s="53" t="str">
        <f t="shared" ref="K71:K81" si="3">IF(AND(H71="",I71=""),"",IF(OR(H71&lt;$H$11,H71&gt;$I$11,I71&lt;H71,I71&lt;$H$11,I71&gt;$I$11),"!!!",""))</f>
        <v/>
      </c>
      <c r="L71" s="239" t="str">
        <f>IF(Eingruppierung!L74="","",Eingruppierung!L74)</f>
        <v/>
      </c>
      <c r="M71" s="238" t="str">
        <f>IF(Eingruppierung!M74="","",Eingruppierung!M74)</f>
        <v/>
      </c>
      <c r="N71" s="238">
        <f>IF(Eingruppierung!N74="","",Eingruppierung!N74)</f>
        <v>0</v>
      </c>
      <c r="O71" s="114" t="s">
        <v>142</v>
      </c>
      <c r="P71" s="114" t="s">
        <v>141</v>
      </c>
      <c r="Q71" s="113" t="s">
        <v>140</v>
      </c>
      <c r="R71" s="112" t="s">
        <v>139</v>
      </c>
      <c r="S71" s="111" t="s">
        <v>138</v>
      </c>
      <c r="T71" s="17"/>
      <c r="U71" s="21"/>
      <c r="V71" s="14"/>
      <c r="W71" s="18"/>
      <c r="X71" s="18"/>
      <c r="Y71" s="18"/>
      <c r="Z71" s="18"/>
      <c r="AA71" s="18"/>
      <c r="AB71" s="18"/>
      <c r="AC71" s="14"/>
      <c r="AD71" s="18"/>
      <c r="AE71" s="18"/>
      <c r="AF71" s="18"/>
      <c r="AG71" s="18"/>
      <c r="AH71" s="18"/>
      <c r="AI71" s="18"/>
      <c r="AJ71" s="14"/>
      <c r="AK71" s="14"/>
      <c r="AL71" s="18"/>
      <c r="AM71" s="18"/>
      <c r="AN71" s="18"/>
      <c r="AO71" s="18"/>
      <c r="AP71" s="18"/>
      <c r="AQ71" s="18"/>
      <c r="AR71" s="14"/>
      <c r="AS71" s="15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7"/>
      <c r="BK71" s="16"/>
      <c r="BL71" s="14"/>
      <c r="BM71" s="15"/>
      <c r="BN71" s="14"/>
      <c r="BO71" s="14"/>
      <c r="BP71" s="14"/>
      <c r="BQ71" s="14"/>
      <c r="BR71" s="14"/>
      <c r="BS71" s="14"/>
      <c r="BT71" s="14"/>
      <c r="BU71" s="14"/>
      <c r="BV71" s="14"/>
      <c r="BW71" s="14"/>
      <c r="BX71" s="14"/>
      <c r="BY71" s="14"/>
      <c r="BZ71" s="14"/>
      <c r="CA71" s="14"/>
      <c r="CB71" s="14"/>
      <c r="CC71" s="14"/>
      <c r="CD71" s="14"/>
      <c r="CE71" s="14"/>
      <c r="CF71" s="14"/>
      <c r="CG71" s="14"/>
      <c r="CH71" s="14"/>
      <c r="CI71" s="14"/>
      <c r="CJ71" s="14"/>
      <c r="CK71" s="14"/>
      <c r="CL71" s="14"/>
      <c r="CM71" s="14"/>
      <c r="CN71" s="14"/>
      <c r="CO71" s="14"/>
      <c r="CP71" s="14"/>
      <c r="CQ71" s="14"/>
      <c r="CR71" s="14"/>
      <c r="CS71" s="14"/>
      <c r="CT71" s="14"/>
      <c r="CU71" s="14"/>
      <c r="CV71" s="14"/>
      <c r="CW71" s="14"/>
      <c r="CX71" s="14"/>
      <c r="CY71" s="14"/>
      <c r="CZ71" s="14"/>
      <c r="DA71" s="14"/>
      <c r="DB71" s="14"/>
      <c r="DC71" s="14"/>
      <c r="DD71" s="14"/>
      <c r="DE71" s="14"/>
      <c r="DF71" s="14"/>
      <c r="DG71" s="14"/>
      <c r="DH71" s="14"/>
      <c r="DI71" s="14"/>
      <c r="DJ71" s="14"/>
      <c r="DK71" s="14"/>
      <c r="DL71" s="14"/>
      <c r="DM71" s="14"/>
      <c r="DN71" s="14"/>
      <c r="DO71" s="14"/>
      <c r="DP71" s="14"/>
      <c r="DQ71" s="14"/>
      <c r="DR71" s="14"/>
      <c r="DS71" s="14"/>
      <c r="DT71" s="14"/>
      <c r="DU71" s="14"/>
      <c r="DV71" s="14"/>
      <c r="DW71" s="14"/>
      <c r="DX71" s="14"/>
      <c r="DY71" s="14"/>
      <c r="DZ71" s="14"/>
    </row>
    <row r="72" spans="1:130" s="6" customFormat="1" ht="12.75" customHeight="1" outlineLevel="1" x14ac:dyDescent="0.2">
      <c r="A72" s="28"/>
      <c r="B72" s="236" t="str">
        <f>IF(Eingruppierung!B75="","",Eingruppierung!B75)</f>
        <v/>
      </c>
      <c r="C72" s="237" t="str">
        <f>IF(Eingruppierung!C75="","",Eingruppierung!C75)</f>
        <v/>
      </c>
      <c r="D72" s="234" t="str">
        <f>IF(Eingruppierung!D75="","",Eingruppierung!D75)</f>
        <v/>
      </c>
      <c r="E72" s="232" t="str">
        <f>IF(Eingruppierung!E75="","",Eingruppierung!E75)</f>
        <v/>
      </c>
      <c r="F72" s="233" t="str">
        <f>IF(Eingruppierung!F75="","",Eingruppierung!F75)</f>
        <v/>
      </c>
      <c r="G72" s="232">
        <f>IF(Eingruppierung!G75="","",Eingruppierung!G75)</f>
        <v>0</v>
      </c>
      <c r="H72" s="231" t="str">
        <f>IF(Eingruppierung!H75="","",Eingruppierung!H75)</f>
        <v/>
      </c>
      <c r="I72" s="230" t="str">
        <f>IF(Eingruppierung!I75="","",Eingruppierung!I75)</f>
        <v/>
      </c>
      <c r="J72" s="229" t="str">
        <f>IF(Eingruppierung!J75="","",Eingruppierung!J75)</f>
        <v/>
      </c>
      <c r="K72" s="53" t="str">
        <f t="shared" si="3"/>
        <v/>
      </c>
      <c r="L72" s="228" t="str">
        <f>IF(Eingruppierung!L75="","",Eingruppierung!L75)</f>
        <v/>
      </c>
      <c r="M72" s="227" t="str">
        <f>IF(Eingruppierung!M75="","",Eingruppierung!M75)</f>
        <v/>
      </c>
      <c r="N72" s="227">
        <f>IF(Eingruppierung!N75="","",Eingruppierung!N75)</f>
        <v>0</v>
      </c>
      <c r="O72" s="90" t="str">
        <f>IF(Eingruppierung!O74="","",Eingruppierung!O74)</f>
        <v/>
      </c>
      <c r="P72" s="90" t="str">
        <f>IF(Eingruppierung!P74="","",Eingruppierung!P74)</f>
        <v/>
      </c>
      <c r="Q72" s="89" t="str">
        <f>IF(Eingruppierung!Q74="","",Eingruppierung!Q74)</f>
        <v>keine</v>
      </c>
      <c r="R72" s="88" t="str">
        <f>IF(Eingruppierung!R74="","",Eingruppierung!R74)</f>
        <v>Förderung</v>
      </c>
      <c r="S72" s="87">
        <f>IF(Eingruppierung!S74="","",Eingruppierung!S74)</f>
        <v>0</v>
      </c>
      <c r="T72" s="17"/>
      <c r="U72" s="21"/>
      <c r="V72" s="14"/>
      <c r="W72" s="18"/>
      <c r="X72" s="18"/>
      <c r="Y72" s="18"/>
      <c r="Z72" s="18"/>
      <c r="AA72" s="18"/>
      <c r="AB72" s="18"/>
      <c r="AC72" s="14"/>
      <c r="AD72" s="18"/>
      <c r="AE72" s="18"/>
      <c r="AF72" s="18"/>
      <c r="AG72" s="18"/>
      <c r="AH72" s="18"/>
      <c r="AI72" s="18"/>
      <c r="AJ72" s="14"/>
      <c r="AK72" s="14"/>
      <c r="AL72" s="18"/>
      <c r="AM72" s="18"/>
      <c r="AN72" s="18"/>
      <c r="AO72" s="18"/>
      <c r="AP72" s="18"/>
      <c r="AQ72" s="18"/>
      <c r="AR72" s="13"/>
      <c r="AS72" s="15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7"/>
      <c r="BK72" s="16"/>
      <c r="BL72" s="14"/>
      <c r="BM72" s="15"/>
      <c r="BN72" s="14"/>
      <c r="BO72" s="14"/>
      <c r="BP72" s="13"/>
      <c r="BQ72" s="13"/>
      <c r="BR72" s="13"/>
      <c r="BS72" s="13"/>
      <c r="BT72" s="13"/>
      <c r="BU72" s="13"/>
      <c r="BV72" s="13"/>
      <c r="BW72" s="13"/>
      <c r="BX72" s="13"/>
      <c r="BY72" s="13"/>
      <c r="BZ72" s="13"/>
      <c r="CA72" s="13"/>
      <c r="CB72" s="13"/>
      <c r="CC72" s="13"/>
      <c r="CD72" s="13"/>
      <c r="CE72" s="13"/>
      <c r="CF72" s="13"/>
      <c r="CG72" s="13"/>
      <c r="CH72" s="13"/>
      <c r="CI72" s="13"/>
      <c r="CJ72" s="13"/>
      <c r="CK72" s="13"/>
      <c r="CL72" s="13"/>
      <c r="CM72" s="13"/>
      <c r="CN72" s="13"/>
      <c r="CO72" s="13"/>
      <c r="CP72" s="13"/>
      <c r="CQ72" s="13"/>
      <c r="CR72" s="13"/>
      <c r="CS72" s="13"/>
      <c r="CT72" s="13"/>
      <c r="CU72" s="13"/>
      <c r="CV72" s="13"/>
      <c r="CW72" s="13"/>
      <c r="CX72" s="13"/>
      <c r="CY72" s="13"/>
      <c r="CZ72" s="13"/>
      <c r="DA72" s="13"/>
      <c r="DB72" s="13"/>
      <c r="DC72" s="13"/>
      <c r="DD72" s="13"/>
      <c r="DE72" s="13"/>
      <c r="DF72" s="13"/>
      <c r="DG72" s="13"/>
      <c r="DH72" s="13"/>
      <c r="DI72" s="13"/>
      <c r="DJ72" s="13"/>
      <c r="DK72" s="13"/>
      <c r="DL72" s="13"/>
      <c r="DM72" s="13"/>
      <c r="DN72" s="13"/>
      <c r="DO72" s="13"/>
      <c r="DP72" s="13"/>
      <c r="DQ72" s="13"/>
      <c r="DR72" s="13"/>
      <c r="DS72" s="13"/>
      <c r="DT72" s="13"/>
      <c r="DU72" s="13"/>
      <c r="DV72" s="13"/>
      <c r="DW72" s="13"/>
      <c r="DX72" s="13"/>
      <c r="DY72" s="13"/>
      <c r="DZ72" s="13"/>
    </row>
    <row r="73" spans="1:130" s="6" customFormat="1" ht="12.75" customHeight="1" outlineLevel="1" x14ac:dyDescent="0.2">
      <c r="A73" s="28"/>
      <c r="B73" s="236" t="str">
        <f>IF(Eingruppierung!B76="","",Eingruppierung!B76)</f>
        <v/>
      </c>
      <c r="C73" s="237" t="str">
        <f>IF(Eingruppierung!C76="","",Eingruppierung!C76)</f>
        <v/>
      </c>
      <c r="D73" s="234" t="str">
        <f>IF(Eingruppierung!D76="","",Eingruppierung!D76)</f>
        <v/>
      </c>
      <c r="E73" s="232" t="str">
        <f>IF(Eingruppierung!E76="","",Eingruppierung!E76)</f>
        <v/>
      </c>
      <c r="F73" s="233" t="str">
        <f>IF(Eingruppierung!F76="","",Eingruppierung!F76)</f>
        <v/>
      </c>
      <c r="G73" s="232">
        <f>IF(Eingruppierung!G76="","",Eingruppierung!G76)</f>
        <v>0</v>
      </c>
      <c r="H73" s="231" t="str">
        <f>IF(Eingruppierung!H76="","",Eingruppierung!H76)</f>
        <v/>
      </c>
      <c r="I73" s="230" t="str">
        <f>IF(Eingruppierung!I76="","",Eingruppierung!I76)</f>
        <v/>
      </c>
      <c r="J73" s="229" t="str">
        <f>IF(Eingruppierung!J76="","",Eingruppierung!J76)</f>
        <v/>
      </c>
      <c r="K73" s="53" t="str">
        <f t="shared" si="3"/>
        <v/>
      </c>
      <c r="L73" s="228" t="str">
        <f>IF(Eingruppierung!L76="","",Eingruppierung!L76)</f>
        <v/>
      </c>
      <c r="M73" s="227" t="str">
        <f>IF(Eingruppierung!M76="","",Eingruppierung!M76)</f>
        <v/>
      </c>
      <c r="N73" s="227">
        <f>IF(Eingruppierung!N76="","",Eingruppierung!N76)</f>
        <v>0</v>
      </c>
      <c r="O73" s="69" t="str">
        <f>IF(Eingruppierung!O75="","",Eingruppierung!O75)</f>
        <v/>
      </c>
      <c r="P73" s="69" t="str">
        <f>IF(Eingruppierung!P75="","",Eingruppierung!P75)</f>
        <v/>
      </c>
      <c r="Q73" s="68" t="str">
        <f>IF(Eingruppierung!Q75="","",Eingruppierung!Q75)</f>
        <v>keine</v>
      </c>
      <c r="R73" s="67" t="str">
        <f>IF(Eingruppierung!R75="","",Eingruppierung!R75)</f>
        <v>Förderung</v>
      </c>
      <c r="S73" s="66">
        <f>IF(Eingruppierung!S75="","",Eingruppierung!S75)</f>
        <v>0</v>
      </c>
      <c r="T73" s="17"/>
      <c r="U73" s="21"/>
      <c r="V73" s="14"/>
      <c r="W73" s="18"/>
      <c r="X73" s="18"/>
      <c r="Y73" s="18"/>
      <c r="Z73" s="18"/>
      <c r="AA73" s="18"/>
      <c r="AB73" s="18"/>
      <c r="AC73" s="14"/>
      <c r="AD73" s="18"/>
      <c r="AE73" s="18"/>
      <c r="AF73" s="18"/>
      <c r="AG73" s="18"/>
      <c r="AH73" s="18"/>
      <c r="AI73" s="18"/>
      <c r="AJ73" s="14"/>
      <c r="AK73" s="14"/>
      <c r="AL73" s="18"/>
      <c r="AM73" s="18"/>
      <c r="AN73" s="18"/>
      <c r="AO73" s="18"/>
      <c r="AP73" s="18"/>
      <c r="AQ73" s="18"/>
      <c r="AR73" s="13"/>
      <c r="AS73" s="15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7"/>
      <c r="BK73" s="16"/>
      <c r="BL73" s="14"/>
      <c r="BM73" s="15"/>
      <c r="BN73" s="14"/>
      <c r="BO73" s="14"/>
      <c r="BP73" s="13"/>
      <c r="BQ73" s="13"/>
      <c r="BR73" s="13"/>
      <c r="BS73" s="13"/>
      <c r="BT73" s="13"/>
      <c r="BU73" s="13"/>
      <c r="BV73" s="13"/>
      <c r="BW73" s="13"/>
      <c r="BX73" s="13"/>
      <c r="BY73" s="13"/>
      <c r="BZ73" s="13"/>
      <c r="CA73" s="13"/>
      <c r="CB73" s="13"/>
      <c r="CC73" s="13"/>
      <c r="CD73" s="13"/>
      <c r="CE73" s="13"/>
      <c r="CF73" s="13"/>
      <c r="CG73" s="13"/>
      <c r="CH73" s="13"/>
      <c r="CI73" s="13"/>
      <c r="CJ73" s="13"/>
      <c r="CK73" s="13"/>
      <c r="CL73" s="13"/>
      <c r="CM73" s="13"/>
      <c r="CN73" s="13"/>
      <c r="CO73" s="13"/>
      <c r="CP73" s="13"/>
      <c r="CQ73" s="13"/>
      <c r="CR73" s="13"/>
      <c r="CS73" s="13"/>
      <c r="CT73" s="13"/>
      <c r="CU73" s="13"/>
      <c r="CV73" s="13"/>
      <c r="CW73" s="13"/>
      <c r="CX73" s="13"/>
      <c r="CY73" s="13"/>
      <c r="CZ73" s="13"/>
      <c r="DA73" s="13"/>
      <c r="DB73" s="13"/>
      <c r="DC73" s="13"/>
      <c r="DD73" s="13"/>
      <c r="DE73" s="13"/>
      <c r="DF73" s="13"/>
      <c r="DG73" s="13"/>
      <c r="DH73" s="13"/>
      <c r="DI73" s="13"/>
      <c r="DJ73" s="13"/>
      <c r="DK73" s="13"/>
      <c r="DL73" s="13"/>
      <c r="DM73" s="13"/>
      <c r="DN73" s="13"/>
      <c r="DO73" s="13"/>
      <c r="DP73" s="13"/>
      <c r="DQ73" s="13"/>
      <c r="DR73" s="13"/>
      <c r="DS73" s="13"/>
      <c r="DT73" s="13"/>
      <c r="DU73" s="13"/>
      <c r="DV73" s="13"/>
      <c r="DW73" s="13"/>
      <c r="DX73" s="13"/>
      <c r="DY73" s="13"/>
      <c r="DZ73" s="13"/>
    </row>
    <row r="74" spans="1:130" s="6" customFormat="1" ht="12.75" customHeight="1" outlineLevel="1" x14ac:dyDescent="0.2">
      <c r="A74" s="28"/>
      <c r="B74" s="236" t="str">
        <f>IF(Eingruppierung!B77="","",Eingruppierung!B77)</f>
        <v/>
      </c>
      <c r="C74" s="235" t="str">
        <f>IF(Eingruppierung!C77="","",Eingruppierung!C77)</f>
        <v/>
      </c>
      <c r="D74" s="234" t="str">
        <f>IF(Eingruppierung!D77="","",Eingruppierung!D77)</f>
        <v/>
      </c>
      <c r="E74" s="232" t="str">
        <f>IF(Eingruppierung!E77="","",Eingruppierung!E77)</f>
        <v/>
      </c>
      <c r="F74" s="233" t="str">
        <f>IF(Eingruppierung!F77="","",Eingruppierung!F77)</f>
        <v/>
      </c>
      <c r="G74" s="232">
        <f>IF(Eingruppierung!G77="","",Eingruppierung!G77)</f>
        <v>0</v>
      </c>
      <c r="H74" s="231" t="str">
        <f>IF(Eingruppierung!H77="","",Eingruppierung!H77)</f>
        <v/>
      </c>
      <c r="I74" s="230" t="str">
        <f>IF(Eingruppierung!I77="","",Eingruppierung!I77)</f>
        <v/>
      </c>
      <c r="J74" s="229" t="str">
        <f>IF(Eingruppierung!J77="","",Eingruppierung!J77)</f>
        <v/>
      </c>
      <c r="K74" s="53" t="str">
        <f t="shared" si="3"/>
        <v/>
      </c>
      <c r="L74" s="228" t="str">
        <f>IF(Eingruppierung!L77="","",Eingruppierung!L77)</f>
        <v/>
      </c>
      <c r="M74" s="227" t="str">
        <f>IF(Eingruppierung!M77="","",Eingruppierung!M77)</f>
        <v/>
      </c>
      <c r="N74" s="227">
        <f>IF(Eingruppierung!N77="","",Eingruppierung!N77)</f>
        <v>0</v>
      </c>
      <c r="O74" s="69" t="str">
        <f>IF(Eingruppierung!O76="","",Eingruppierung!O76)</f>
        <v/>
      </c>
      <c r="P74" s="69" t="str">
        <f>IF(Eingruppierung!P76="","",Eingruppierung!P76)</f>
        <v/>
      </c>
      <c r="Q74" s="68" t="str">
        <f>IF(Eingruppierung!Q76="","",Eingruppierung!Q76)</f>
        <v>keine</v>
      </c>
      <c r="R74" s="67" t="str">
        <f>IF(Eingruppierung!R76="","",Eingruppierung!R76)</f>
        <v>Förderung</v>
      </c>
      <c r="S74" s="66">
        <f>IF(Eingruppierung!S76="","",Eingruppierung!S76)</f>
        <v>0</v>
      </c>
      <c r="T74" s="17"/>
      <c r="U74" s="21"/>
      <c r="V74" s="14"/>
      <c r="W74" s="18"/>
      <c r="X74" s="18"/>
      <c r="Y74" s="18"/>
      <c r="Z74" s="18"/>
      <c r="AA74" s="18"/>
      <c r="AB74" s="18"/>
      <c r="AC74" s="14"/>
      <c r="AD74" s="18"/>
      <c r="AE74" s="18"/>
      <c r="AF74" s="18"/>
      <c r="AG74" s="18"/>
      <c r="AH74" s="18"/>
      <c r="AI74" s="18"/>
      <c r="AJ74" s="14"/>
      <c r="AK74" s="14"/>
      <c r="AL74" s="18"/>
      <c r="AM74" s="18"/>
      <c r="AN74" s="18"/>
      <c r="AO74" s="18"/>
      <c r="AP74" s="18"/>
      <c r="AQ74" s="18"/>
      <c r="AR74" s="13"/>
      <c r="AS74" s="15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7"/>
      <c r="BK74" s="16"/>
      <c r="BL74" s="14"/>
      <c r="BM74" s="15"/>
      <c r="BN74" s="14"/>
      <c r="BO74" s="14"/>
      <c r="BP74" s="13"/>
      <c r="BQ74" s="13"/>
      <c r="BR74" s="13"/>
      <c r="BS74" s="13"/>
      <c r="BT74" s="13"/>
      <c r="BU74" s="13"/>
      <c r="BV74" s="13"/>
      <c r="BW74" s="13"/>
      <c r="BX74" s="13"/>
      <c r="BY74" s="13"/>
      <c r="BZ74" s="13"/>
      <c r="CA74" s="13"/>
      <c r="CB74" s="13"/>
      <c r="CC74" s="13"/>
      <c r="CD74" s="13"/>
      <c r="CE74" s="13"/>
      <c r="CF74" s="13"/>
      <c r="CG74" s="13"/>
      <c r="CH74" s="13"/>
      <c r="CI74" s="13"/>
      <c r="CJ74" s="13"/>
      <c r="CK74" s="13"/>
      <c r="CL74" s="13"/>
      <c r="CM74" s="13"/>
      <c r="CN74" s="13"/>
      <c r="CO74" s="13"/>
      <c r="CP74" s="13"/>
      <c r="CQ74" s="13"/>
      <c r="CR74" s="13"/>
      <c r="CS74" s="13"/>
      <c r="CT74" s="13"/>
      <c r="CU74" s="13"/>
      <c r="CV74" s="13"/>
      <c r="CW74" s="13"/>
      <c r="CX74" s="13"/>
      <c r="CY74" s="13"/>
      <c r="CZ74" s="13"/>
      <c r="DA74" s="13"/>
      <c r="DB74" s="13"/>
      <c r="DC74" s="13"/>
      <c r="DD74" s="13"/>
      <c r="DE74" s="13"/>
      <c r="DF74" s="13"/>
      <c r="DG74" s="13"/>
      <c r="DH74" s="13"/>
      <c r="DI74" s="13"/>
      <c r="DJ74" s="13"/>
      <c r="DK74" s="13"/>
      <c r="DL74" s="13"/>
      <c r="DM74" s="13"/>
      <c r="DN74" s="13"/>
      <c r="DO74" s="13"/>
      <c r="DP74" s="13"/>
      <c r="DQ74" s="13"/>
      <c r="DR74" s="13"/>
      <c r="DS74" s="13"/>
      <c r="DT74" s="13"/>
      <c r="DU74" s="13"/>
      <c r="DV74" s="13"/>
      <c r="DW74" s="13"/>
      <c r="DX74" s="13"/>
      <c r="DY74" s="13"/>
      <c r="DZ74" s="13"/>
    </row>
    <row r="75" spans="1:130" s="6" customFormat="1" ht="12.75" customHeight="1" outlineLevel="1" x14ac:dyDescent="0.2">
      <c r="A75" s="28"/>
      <c r="B75" s="236" t="str">
        <f>IF(Eingruppierung!B78="","",Eingruppierung!B78)</f>
        <v/>
      </c>
      <c r="C75" s="237" t="str">
        <f>IF(Eingruppierung!C78="","",Eingruppierung!C78)</f>
        <v/>
      </c>
      <c r="D75" s="234" t="str">
        <f>IF(Eingruppierung!D78="","",Eingruppierung!D78)</f>
        <v/>
      </c>
      <c r="E75" s="232" t="str">
        <f>IF(Eingruppierung!E78="","",Eingruppierung!E78)</f>
        <v/>
      </c>
      <c r="F75" s="233" t="str">
        <f>IF(Eingruppierung!F78="","",Eingruppierung!F78)</f>
        <v/>
      </c>
      <c r="G75" s="232">
        <f>IF(Eingruppierung!G78="","",Eingruppierung!G78)</f>
        <v>0</v>
      </c>
      <c r="H75" s="231" t="str">
        <f>IF(Eingruppierung!H78="","",Eingruppierung!H78)</f>
        <v/>
      </c>
      <c r="I75" s="230" t="str">
        <f>IF(Eingruppierung!I78="","",Eingruppierung!I78)</f>
        <v/>
      </c>
      <c r="J75" s="229" t="str">
        <f>IF(Eingruppierung!J78="","",Eingruppierung!J78)</f>
        <v/>
      </c>
      <c r="K75" s="53" t="str">
        <f t="shared" si="3"/>
        <v/>
      </c>
      <c r="L75" s="228" t="str">
        <f>IF(Eingruppierung!L78="","",Eingruppierung!L78)</f>
        <v/>
      </c>
      <c r="M75" s="227" t="str">
        <f>IF(Eingruppierung!M78="","",Eingruppierung!M78)</f>
        <v/>
      </c>
      <c r="N75" s="227">
        <f>IF(Eingruppierung!N78="","",Eingruppierung!N78)</f>
        <v>0</v>
      </c>
      <c r="O75" s="69" t="str">
        <f>IF(Eingruppierung!O77="","",Eingruppierung!O77)</f>
        <v/>
      </c>
      <c r="P75" s="69" t="str">
        <f>IF(Eingruppierung!P77="","",Eingruppierung!P77)</f>
        <v/>
      </c>
      <c r="Q75" s="68" t="str">
        <f>IF(Eingruppierung!Q77="","",Eingruppierung!Q77)</f>
        <v>keine</v>
      </c>
      <c r="R75" s="67" t="str">
        <f>IF(Eingruppierung!R77="","",Eingruppierung!R77)</f>
        <v>Förderung</v>
      </c>
      <c r="S75" s="66">
        <f>IF(Eingruppierung!S77="","",Eingruppierung!S77)</f>
        <v>0</v>
      </c>
      <c r="T75" s="17"/>
      <c r="U75" s="21"/>
      <c r="V75" s="14"/>
      <c r="W75" s="18"/>
      <c r="X75" s="18"/>
      <c r="Y75" s="18"/>
      <c r="Z75" s="18"/>
      <c r="AA75" s="18"/>
      <c r="AB75" s="18"/>
      <c r="AC75" s="14"/>
      <c r="AD75" s="18"/>
      <c r="AE75" s="18"/>
      <c r="AF75" s="18"/>
      <c r="AG75" s="18"/>
      <c r="AH75" s="18"/>
      <c r="AI75" s="18"/>
      <c r="AJ75" s="14"/>
      <c r="AK75" s="14"/>
      <c r="AL75" s="18"/>
      <c r="AM75" s="18"/>
      <c r="AN75" s="18"/>
      <c r="AO75" s="18"/>
      <c r="AP75" s="18"/>
      <c r="AQ75" s="18"/>
      <c r="AR75" s="13"/>
      <c r="AS75" s="15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7"/>
      <c r="BK75" s="16"/>
      <c r="BL75" s="14"/>
      <c r="BM75" s="15"/>
      <c r="BN75" s="14"/>
      <c r="BO75" s="14"/>
      <c r="BP75" s="13"/>
      <c r="BQ75" s="13"/>
      <c r="BR75" s="13"/>
      <c r="BS75" s="13"/>
      <c r="BT75" s="13"/>
      <c r="BU75" s="13"/>
      <c r="BV75" s="13"/>
      <c r="BW75" s="13"/>
      <c r="BX75" s="13"/>
      <c r="BY75" s="13"/>
      <c r="BZ75" s="13"/>
      <c r="CA75" s="13"/>
      <c r="CB75" s="13"/>
      <c r="CC75" s="13"/>
      <c r="CD75" s="13"/>
      <c r="CE75" s="13"/>
      <c r="CF75" s="13"/>
      <c r="CG75" s="13"/>
      <c r="CH75" s="13"/>
      <c r="CI75" s="13"/>
      <c r="CJ75" s="13"/>
      <c r="CK75" s="13"/>
      <c r="CL75" s="13"/>
      <c r="CM75" s="13"/>
      <c r="CN75" s="13"/>
      <c r="CO75" s="13"/>
      <c r="CP75" s="13"/>
      <c r="CQ75" s="13"/>
      <c r="CR75" s="13"/>
      <c r="CS75" s="13"/>
      <c r="CT75" s="13"/>
      <c r="CU75" s="13"/>
      <c r="CV75" s="13"/>
      <c r="CW75" s="13"/>
      <c r="CX75" s="13"/>
      <c r="CY75" s="13"/>
      <c r="CZ75" s="13"/>
      <c r="DA75" s="13"/>
      <c r="DB75" s="13"/>
      <c r="DC75" s="13"/>
      <c r="DD75" s="13"/>
      <c r="DE75" s="13"/>
      <c r="DF75" s="13"/>
      <c r="DG75" s="13"/>
      <c r="DH75" s="13"/>
      <c r="DI75" s="13"/>
      <c r="DJ75" s="13"/>
      <c r="DK75" s="13"/>
      <c r="DL75" s="13"/>
      <c r="DM75" s="13"/>
      <c r="DN75" s="13"/>
      <c r="DO75" s="13"/>
      <c r="DP75" s="13"/>
      <c r="DQ75" s="13"/>
      <c r="DR75" s="13"/>
      <c r="DS75" s="13"/>
      <c r="DT75" s="13"/>
      <c r="DU75" s="13"/>
      <c r="DV75" s="13"/>
      <c r="DW75" s="13"/>
      <c r="DX75" s="13"/>
      <c r="DY75" s="13"/>
      <c r="DZ75" s="13"/>
    </row>
    <row r="76" spans="1:130" s="6" customFormat="1" ht="12.75" customHeight="1" outlineLevel="1" x14ac:dyDescent="0.2">
      <c r="A76" s="28"/>
      <c r="B76" s="236" t="str">
        <f>IF(Eingruppierung!B79="","",Eingruppierung!B79)</f>
        <v/>
      </c>
      <c r="C76" s="237" t="str">
        <f>IF(Eingruppierung!C79="","",Eingruppierung!C79)</f>
        <v/>
      </c>
      <c r="D76" s="234" t="str">
        <f>IF(Eingruppierung!D79="","",Eingruppierung!D79)</f>
        <v/>
      </c>
      <c r="E76" s="232" t="str">
        <f>IF(Eingruppierung!E79="","",Eingruppierung!E79)</f>
        <v/>
      </c>
      <c r="F76" s="233" t="str">
        <f>IF(Eingruppierung!F79="","",Eingruppierung!F79)</f>
        <v/>
      </c>
      <c r="G76" s="232">
        <f>IF(Eingruppierung!G79="","",Eingruppierung!G79)</f>
        <v>0</v>
      </c>
      <c r="H76" s="231" t="str">
        <f>IF(Eingruppierung!H79="","",Eingruppierung!H79)</f>
        <v/>
      </c>
      <c r="I76" s="230" t="str">
        <f>IF(Eingruppierung!I79="","",Eingruppierung!I79)</f>
        <v/>
      </c>
      <c r="J76" s="229" t="str">
        <f>IF(Eingruppierung!J79="","",Eingruppierung!J79)</f>
        <v/>
      </c>
      <c r="K76" s="53" t="str">
        <f t="shared" si="3"/>
        <v/>
      </c>
      <c r="L76" s="228" t="str">
        <f>IF(Eingruppierung!L79="","",Eingruppierung!L79)</f>
        <v/>
      </c>
      <c r="M76" s="227" t="str">
        <f>IF(Eingruppierung!M79="","",Eingruppierung!M79)</f>
        <v/>
      </c>
      <c r="N76" s="227">
        <f>IF(Eingruppierung!N79="","",Eingruppierung!N79)</f>
        <v>0</v>
      </c>
      <c r="O76" s="69" t="str">
        <f>IF(Eingruppierung!O78="","",Eingruppierung!O78)</f>
        <v/>
      </c>
      <c r="P76" s="69" t="str">
        <f>IF(Eingruppierung!P78="","",Eingruppierung!P78)</f>
        <v/>
      </c>
      <c r="Q76" s="68" t="str">
        <f>IF(Eingruppierung!Q78="","",Eingruppierung!Q78)</f>
        <v>keine</v>
      </c>
      <c r="R76" s="67" t="str">
        <f>IF(Eingruppierung!R78="","",Eingruppierung!R78)</f>
        <v>Förderung</v>
      </c>
      <c r="S76" s="66">
        <f>IF(Eingruppierung!S78="","",Eingruppierung!S78)</f>
        <v>0</v>
      </c>
      <c r="T76" s="17"/>
      <c r="U76" s="21"/>
      <c r="V76" s="14"/>
      <c r="W76" s="18"/>
      <c r="X76" s="18"/>
      <c r="Y76" s="18"/>
      <c r="Z76" s="18"/>
      <c r="AA76" s="18"/>
      <c r="AB76" s="18"/>
      <c r="AC76" s="14"/>
      <c r="AD76" s="18"/>
      <c r="AE76" s="18"/>
      <c r="AF76" s="18"/>
      <c r="AG76" s="18"/>
      <c r="AH76" s="18"/>
      <c r="AI76" s="18"/>
      <c r="AJ76" s="14"/>
      <c r="AK76" s="14"/>
      <c r="AL76" s="18"/>
      <c r="AM76" s="18"/>
      <c r="AN76" s="18"/>
      <c r="AO76" s="18"/>
      <c r="AP76" s="18"/>
      <c r="AQ76" s="18"/>
      <c r="AR76" s="13"/>
      <c r="AS76" s="15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7"/>
      <c r="BK76" s="16"/>
      <c r="BL76" s="14"/>
      <c r="BM76" s="15"/>
      <c r="BN76" s="14"/>
      <c r="BO76" s="14"/>
      <c r="BP76" s="13"/>
      <c r="BQ76" s="13"/>
      <c r="BR76" s="13"/>
      <c r="BS76" s="13"/>
      <c r="BT76" s="13"/>
      <c r="BU76" s="13"/>
      <c r="BV76" s="13"/>
      <c r="BW76" s="13"/>
      <c r="BX76" s="13"/>
      <c r="BY76" s="13"/>
      <c r="BZ76" s="13"/>
      <c r="CA76" s="13"/>
      <c r="CB76" s="13"/>
      <c r="CC76" s="13"/>
      <c r="CD76" s="13"/>
      <c r="CE76" s="13"/>
      <c r="CF76" s="13"/>
      <c r="CG76" s="13"/>
      <c r="CH76" s="13"/>
      <c r="CI76" s="13"/>
      <c r="CJ76" s="13"/>
      <c r="CK76" s="13"/>
      <c r="CL76" s="13"/>
      <c r="CM76" s="13"/>
      <c r="CN76" s="13"/>
      <c r="CO76" s="13"/>
      <c r="CP76" s="13"/>
      <c r="CQ76" s="13"/>
      <c r="CR76" s="13"/>
      <c r="CS76" s="13"/>
      <c r="CT76" s="13"/>
      <c r="CU76" s="13"/>
      <c r="CV76" s="13"/>
      <c r="CW76" s="13"/>
      <c r="CX76" s="13"/>
      <c r="CY76" s="13"/>
      <c r="CZ76" s="13"/>
      <c r="DA76" s="13"/>
      <c r="DB76" s="13"/>
      <c r="DC76" s="13"/>
      <c r="DD76" s="13"/>
      <c r="DE76" s="13"/>
      <c r="DF76" s="13"/>
      <c r="DG76" s="13"/>
      <c r="DH76" s="13"/>
      <c r="DI76" s="13"/>
      <c r="DJ76" s="13"/>
      <c r="DK76" s="13"/>
      <c r="DL76" s="13"/>
      <c r="DM76" s="13"/>
      <c r="DN76" s="13"/>
      <c r="DO76" s="13"/>
      <c r="DP76" s="13"/>
      <c r="DQ76" s="13"/>
      <c r="DR76" s="13"/>
      <c r="DS76" s="13"/>
      <c r="DT76" s="13"/>
      <c r="DU76" s="13"/>
      <c r="DV76" s="13"/>
      <c r="DW76" s="13"/>
      <c r="DX76" s="13"/>
      <c r="DY76" s="13"/>
      <c r="DZ76" s="13"/>
    </row>
    <row r="77" spans="1:130" s="6" customFormat="1" ht="12.75" customHeight="1" outlineLevel="1" x14ac:dyDescent="0.2">
      <c r="A77" s="28"/>
      <c r="B77" s="236" t="str">
        <f>IF(Eingruppierung!B80="","",Eingruppierung!B80)</f>
        <v/>
      </c>
      <c r="C77" s="235" t="str">
        <f>IF(Eingruppierung!C80="","",Eingruppierung!C80)</f>
        <v/>
      </c>
      <c r="D77" s="234" t="str">
        <f>IF(Eingruppierung!D80="","",Eingruppierung!D80)</f>
        <v/>
      </c>
      <c r="E77" s="232" t="str">
        <f>IF(Eingruppierung!E80="","",Eingruppierung!E80)</f>
        <v/>
      </c>
      <c r="F77" s="233" t="str">
        <f>IF(Eingruppierung!F80="","",Eingruppierung!F80)</f>
        <v/>
      </c>
      <c r="G77" s="232">
        <f>IF(Eingruppierung!G80="","",Eingruppierung!G80)</f>
        <v>0</v>
      </c>
      <c r="H77" s="231" t="str">
        <f>IF(Eingruppierung!H80="","",Eingruppierung!H80)</f>
        <v/>
      </c>
      <c r="I77" s="230" t="str">
        <f>IF(Eingruppierung!I80="","",Eingruppierung!I80)</f>
        <v/>
      </c>
      <c r="J77" s="229" t="str">
        <f>IF(Eingruppierung!J80="","",Eingruppierung!J80)</f>
        <v/>
      </c>
      <c r="K77" s="53" t="str">
        <f t="shared" si="3"/>
        <v/>
      </c>
      <c r="L77" s="228" t="str">
        <f>IF(Eingruppierung!L80="","",Eingruppierung!L80)</f>
        <v/>
      </c>
      <c r="M77" s="227" t="str">
        <f>IF(Eingruppierung!M80="","",Eingruppierung!M80)</f>
        <v/>
      </c>
      <c r="N77" s="227">
        <f>IF(Eingruppierung!N80="","",Eingruppierung!N80)</f>
        <v>0</v>
      </c>
      <c r="O77" s="69" t="str">
        <f>IF(Eingruppierung!O79="","",Eingruppierung!O79)</f>
        <v/>
      </c>
      <c r="P77" s="69" t="str">
        <f>IF(Eingruppierung!P79="","",Eingruppierung!P79)</f>
        <v/>
      </c>
      <c r="Q77" s="68" t="str">
        <f>IF(Eingruppierung!Q79="","",Eingruppierung!Q79)</f>
        <v>keine</v>
      </c>
      <c r="R77" s="67" t="str">
        <f>IF(Eingruppierung!R79="","",Eingruppierung!R79)</f>
        <v>Förderung</v>
      </c>
      <c r="S77" s="66">
        <f>IF(Eingruppierung!S79="","",Eingruppierung!S79)</f>
        <v>0</v>
      </c>
      <c r="T77" s="17"/>
      <c r="U77" s="21"/>
      <c r="V77" s="14"/>
      <c r="W77" s="18"/>
      <c r="X77" s="18"/>
      <c r="Y77" s="18"/>
      <c r="Z77" s="18"/>
      <c r="AA77" s="18"/>
      <c r="AB77" s="18"/>
      <c r="AC77" s="14"/>
      <c r="AD77" s="18"/>
      <c r="AE77" s="18"/>
      <c r="AF77" s="18"/>
      <c r="AG77" s="18"/>
      <c r="AH77" s="18"/>
      <c r="AI77" s="18"/>
      <c r="AJ77" s="14"/>
      <c r="AK77" s="14"/>
      <c r="AL77" s="18"/>
      <c r="AM77" s="18"/>
      <c r="AN77" s="18"/>
      <c r="AO77" s="18"/>
      <c r="AP77" s="18"/>
      <c r="AQ77" s="18"/>
      <c r="AR77" s="13"/>
      <c r="AS77" s="15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7"/>
      <c r="BK77" s="16"/>
      <c r="BL77" s="14"/>
      <c r="BM77" s="15"/>
      <c r="BN77" s="14"/>
      <c r="BO77" s="14"/>
      <c r="BP77" s="13"/>
      <c r="BQ77" s="13"/>
      <c r="BR77" s="13"/>
      <c r="BS77" s="13"/>
      <c r="BT77" s="13"/>
      <c r="BU77" s="13"/>
      <c r="BV77" s="13"/>
      <c r="BW77" s="13"/>
      <c r="BX77" s="13"/>
      <c r="BY77" s="13"/>
      <c r="BZ77" s="13"/>
      <c r="CA77" s="13"/>
      <c r="CB77" s="13"/>
      <c r="CC77" s="13"/>
      <c r="CD77" s="13"/>
      <c r="CE77" s="13"/>
      <c r="CF77" s="13"/>
      <c r="CG77" s="13"/>
      <c r="CH77" s="13"/>
      <c r="CI77" s="13"/>
      <c r="CJ77" s="13"/>
      <c r="CK77" s="13"/>
      <c r="CL77" s="13"/>
      <c r="CM77" s="13"/>
      <c r="CN77" s="13"/>
      <c r="CO77" s="13"/>
      <c r="CP77" s="13"/>
      <c r="CQ77" s="13"/>
      <c r="CR77" s="13"/>
      <c r="CS77" s="13"/>
      <c r="CT77" s="13"/>
      <c r="CU77" s="13"/>
      <c r="CV77" s="13"/>
      <c r="CW77" s="13"/>
      <c r="CX77" s="13"/>
      <c r="CY77" s="13"/>
      <c r="CZ77" s="13"/>
      <c r="DA77" s="13"/>
      <c r="DB77" s="13"/>
      <c r="DC77" s="13"/>
      <c r="DD77" s="13"/>
      <c r="DE77" s="13"/>
      <c r="DF77" s="13"/>
      <c r="DG77" s="13"/>
      <c r="DH77" s="13"/>
      <c r="DI77" s="13"/>
      <c r="DJ77" s="13"/>
      <c r="DK77" s="13"/>
      <c r="DL77" s="13"/>
      <c r="DM77" s="13"/>
      <c r="DN77" s="13"/>
      <c r="DO77" s="13"/>
      <c r="DP77" s="13"/>
      <c r="DQ77" s="13"/>
      <c r="DR77" s="13"/>
      <c r="DS77" s="13"/>
      <c r="DT77" s="13"/>
      <c r="DU77" s="13"/>
      <c r="DV77" s="13"/>
      <c r="DW77" s="13"/>
      <c r="DX77" s="13"/>
      <c r="DY77" s="13"/>
      <c r="DZ77" s="13"/>
    </row>
    <row r="78" spans="1:130" s="6" customFormat="1" ht="12.75" customHeight="1" outlineLevel="1" x14ac:dyDescent="0.2">
      <c r="A78" s="28"/>
      <c r="B78" s="236" t="str">
        <f>IF(Eingruppierung!B81="","",Eingruppierung!B81)</f>
        <v/>
      </c>
      <c r="C78" s="237" t="str">
        <f>IF(Eingruppierung!C81="","",Eingruppierung!C81)</f>
        <v/>
      </c>
      <c r="D78" s="234" t="str">
        <f>IF(Eingruppierung!D81="","",Eingruppierung!D81)</f>
        <v/>
      </c>
      <c r="E78" s="232" t="str">
        <f>IF(Eingruppierung!E81="","",Eingruppierung!E81)</f>
        <v/>
      </c>
      <c r="F78" s="233" t="str">
        <f>IF(Eingruppierung!F81="","",Eingruppierung!F81)</f>
        <v/>
      </c>
      <c r="G78" s="232">
        <f>IF(Eingruppierung!G81="","",Eingruppierung!G81)</f>
        <v>0</v>
      </c>
      <c r="H78" s="231" t="str">
        <f>IF(Eingruppierung!H81="","",Eingruppierung!H81)</f>
        <v/>
      </c>
      <c r="I78" s="230" t="str">
        <f>IF(Eingruppierung!I81="","",Eingruppierung!I81)</f>
        <v/>
      </c>
      <c r="J78" s="229" t="str">
        <f>IF(Eingruppierung!J81="","",Eingruppierung!J81)</f>
        <v/>
      </c>
      <c r="K78" s="53" t="str">
        <f t="shared" si="3"/>
        <v/>
      </c>
      <c r="L78" s="228" t="str">
        <f>IF(Eingruppierung!L81="","",Eingruppierung!L81)</f>
        <v/>
      </c>
      <c r="M78" s="227" t="str">
        <f>IF(Eingruppierung!M81="","",Eingruppierung!M81)</f>
        <v/>
      </c>
      <c r="N78" s="227">
        <f>IF(Eingruppierung!N81="","",Eingruppierung!N81)</f>
        <v>0</v>
      </c>
      <c r="O78" s="69" t="str">
        <f>IF(Eingruppierung!O80="","",Eingruppierung!O80)</f>
        <v/>
      </c>
      <c r="P78" s="69" t="str">
        <f>IF(Eingruppierung!P80="","",Eingruppierung!P80)</f>
        <v/>
      </c>
      <c r="Q78" s="68" t="str">
        <f>IF(Eingruppierung!Q80="","",Eingruppierung!Q80)</f>
        <v>keine</v>
      </c>
      <c r="R78" s="67" t="str">
        <f>IF(Eingruppierung!R80="","",Eingruppierung!R80)</f>
        <v>Förderung</v>
      </c>
      <c r="S78" s="66">
        <f>IF(Eingruppierung!S80="","",Eingruppierung!S80)</f>
        <v>0</v>
      </c>
      <c r="T78" s="17"/>
      <c r="U78" s="21"/>
      <c r="V78" s="14"/>
      <c r="W78" s="18"/>
      <c r="X78" s="18"/>
      <c r="Y78" s="18"/>
      <c r="Z78" s="18"/>
      <c r="AA78" s="18"/>
      <c r="AB78" s="18"/>
      <c r="AC78" s="14"/>
      <c r="AD78" s="18"/>
      <c r="AE78" s="18"/>
      <c r="AF78" s="18"/>
      <c r="AG78" s="18"/>
      <c r="AH78" s="18"/>
      <c r="AI78" s="18"/>
      <c r="AJ78" s="14"/>
      <c r="AK78" s="14"/>
      <c r="AL78" s="18"/>
      <c r="AM78" s="18"/>
      <c r="AN78" s="18"/>
      <c r="AO78" s="18"/>
      <c r="AP78" s="18"/>
      <c r="AQ78" s="18"/>
      <c r="AR78" s="13"/>
      <c r="AS78" s="15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7"/>
      <c r="BK78" s="16"/>
      <c r="BL78" s="14"/>
      <c r="BM78" s="15"/>
      <c r="BN78" s="14"/>
      <c r="BO78" s="14"/>
      <c r="BP78" s="13"/>
      <c r="BQ78" s="13"/>
      <c r="BR78" s="13"/>
      <c r="BS78" s="13"/>
      <c r="BT78" s="13"/>
      <c r="BU78" s="13"/>
      <c r="BV78" s="13"/>
      <c r="BW78" s="13"/>
      <c r="BX78" s="13"/>
      <c r="BY78" s="13"/>
      <c r="BZ78" s="13"/>
      <c r="CA78" s="13"/>
      <c r="CB78" s="13"/>
      <c r="CC78" s="13"/>
      <c r="CD78" s="13"/>
      <c r="CE78" s="13"/>
      <c r="CF78" s="13"/>
      <c r="CG78" s="13"/>
      <c r="CH78" s="13"/>
      <c r="CI78" s="13"/>
      <c r="CJ78" s="13"/>
      <c r="CK78" s="13"/>
      <c r="CL78" s="13"/>
      <c r="CM78" s="13"/>
      <c r="CN78" s="13"/>
      <c r="CO78" s="13"/>
      <c r="CP78" s="13"/>
      <c r="CQ78" s="13"/>
      <c r="CR78" s="13"/>
      <c r="CS78" s="13"/>
      <c r="CT78" s="13"/>
      <c r="CU78" s="13"/>
      <c r="CV78" s="13"/>
      <c r="CW78" s="13"/>
      <c r="CX78" s="13"/>
      <c r="CY78" s="13"/>
      <c r="CZ78" s="13"/>
      <c r="DA78" s="13"/>
      <c r="DB78" s="13"/>
      <c r="DC78" s="13"/>
      <c r="DD78" s="13"/>
      <c r="DE78" s="13"/>
      <c r="DF78" s="13"/>
      <c r="DG78" s="13"/>
      <c r="DH78" s="13"/>
      <c r="DI78" s="13"/>
      <c r="DJ78" s="13"/>
      <c r="DK78" s="13"/>
      <c r="DL78" s="13"/>
      <c r="DM78" s="13"/>
      <c r="DN78" s="13"/>
      <c r="DO78" s="13"/>
      <c r="DP78" s="13"/>
      <c r="DQ78" s="13"/>
      <c r="DR78" s="13"/>
      <c r="DS78" s="13"/>
      <c r="DT78" s="13"/>
      <c r="DU78" s="13"/>
      <c r="DV78" s="13"/>
      <c r="DW78" s="13"/>
      <c r="DX78" s="13"/>
      <c r="DY78" s="13"/>
      <c r="DZ78" s="13"/>
    </row>
    <row r="79" spans="1:130" s="6" customFormat="1" ht="12.75" customHeight="1" outlineLevel="1" x14ac:dyDescent="0.2">
      <c r="A79" s="28"/>
      <c r="B79" s="236" t="str">
        <f>IF(Eingruppierung!B82="","",Eingruppierung!B82)</f>
        <v/>
      </c>
      <c r="C79" s="237" t="str">
        <f>IF(Eingruppierung!C82="","",Eingruppierung!C82)</f>
        <v/>
      </c>
      <c r="D79" s="234" t="str">
        <f>IF(Eingruppierung!D82="","",Eingruppierung!D82)</f>
        <v/>
      </c>
      <c r="E79" s="232" t="str">
        <f>IF(Eingruppierung!E82="","",Eingruppierung!E82)</f>
        <v/>
      </c>
      <c r="F79" s="233" t="str">
        <f>IF(Eingruppierung!F82="","",Eingruppierung!F82)</f>
        <v/>
      </c>
      <c r="G79" s="232">
        <f>IF(Eingruppierung!G82="","",Eingruppierung!G82)</f>
        <v>0</v>
      </c>
      <c r="H79" s="231" t="str">
        <f>IF(Eingruppierung!H82="","",Eingruppierung!H82)</f>
        <v/>
      </c>
      <c r="I79" s="230" t="str">
        <f>IF(Eingruppierung!I82="","",Eingruppierung!I82)</f>
        <v/>
      </c>
      <c r="J79" s="229" t="str">
        <f>IF(Eingruppierung!J82="","",Eingruppierung!J82)</f>
        <v/>
      </c>
      <c r="K79" s="53" t="str">
        <f t="shared" si="3"/>
        <v/>
      </c>
      <c r="L79" s="228" t="str">
        <f>IF(Eingruppierung!L82="","",Eingruppierung!L82)</f>
        <v/>
      </c>
      <c r="M79" s="227" t="str">
        <f>IF(Eingruppierung!M82="","",Eingruppierung!M82)</f>
        <v/>
      </c>
      <c r="N79" s="227">
        <f>IF(Eingruppierung!N82="","",Eingruppierung!N82)</f>
        <v>0</v>
      </c>
      <c r="O79" s="69" t="str">
        <f>IF(Eingruppierung!O81="","",Eingruppierung!O81)</f>
        <v/>
      </c>
      <c r="P79" s="69" t="str">
        <f>IF(Eingruppierung!P81="","",Eingruppierung!P81)</f>
        <v/>
      </c>
      <c r="Q79" s="68" t="str">
        <f>IF(Eingruppierung!Q81="","",Eingruppierung!Q81)</f>
        <v>keine</v>
      </c>
      <c r="R79" s="67" t="str">
        <f>IF(Eingruppierung!R81="","",Eingruppierung!R81)</f>
        <v>Förderung</v>
      </c>
      <c r="S79" s="66">
        <f>IF(Eingruppierung!S81="","",Eingruppierung!S81)</f>
        <v>0</v>
      </c>
      <c r="T79" s="17"/>
      <c r="U79" s="21"/>
      <c r="V79" s="14"/>
      <c r="W79" s="18"/>
      <c r="X79" s="18"/>
      <c r="Y79" s="18"/>
      <c r="Z79" s="18"/>
      <c r="AA79" s="18"/>
      <c r="AB79" s="18"/>
      <c r="AC79" s="14"/>
      <c r="AD79" s="18"/>
      <c r="AE79" s="18"/>
      <c r="AF79" s="18"/>
      <c r="AG79" s="18"/>
      <c r="AH79" s="18"/>
      <c r="AI79" s="18"/>
      <c r="AJ79" s="14"/>
      <c r="AK79" s="14"/>
      <c r="AL79" s="18"/>
      <c r="AM79" s="18"/>
      <c r="AN79" s="18"/>
      <c r="AO79" s="18"/>
      <c r="AP79" s="18"/>
      <c r="AQ79" s="18"/>
      <c r="AR79" s="13"/>
      <c r="AS79" s="15"/>
      <c r="AT79" s="17"/>
      <c r="AU79" s="17"/>
      <c r="AV79" s="17"/>
      <c r="AW79" s="17"/>
      <c r="AX79" s="17"/>
      <c r="AY79" s="17"/>
      <c r="AZ79" s="17"/>
      <c r="BA79" s="17"/>
      <c r="BB79" s="17"/>
      <c r="BC79" s="17"/>
      <c r="BD79" s="17"/>
      <c r="BE79" s="17"/>
      <c r="BF79" s="17"/>
      <c r="BG79" s="17"/>
      <c r="BH79" s="17"/>
      <c r="BI79" s="17"/>
      <c r="BJ79" s="17"/>
      <c r="BK79" s="16"/>
      <c r="BL79" s="14"/>
      <c r="BM79" s="15"/>
      <c r="BN79" s="14"/>
      <c r="BO79" s="14"/>
      <c r="BP79" s="13"/>
      <c r="BQ79" s="13"/>
      <c r="BR79" s="13"/>
      <c r="BS79" s="13"/>
      <c r="BT79" s="13"/>
      <c r="BU79" s="13"/>
      <c r="BV79" s="13"/>
      <c r="BW79" s="13"/>
      <c r="BX79" s="13"/>
      <c r="BY79" s="13"/>
      <c r="BZ79" s="13"/>
      <c r="CA79" s="13"/>
      <c r="CB79" s="13"/>
      <c r="CC79" s="13"/>
      <c r="CD79" s="13"/>
      <c r="CE79" s="13"/>
      <c r="CF79" s="13"/>
      <c r="CG79" s="13"/>
      <c r="CH79" s="13"/>
      <c r="CI79" s="13"/>
      <c r="CJ79" s="13"/>
      <c r="CK79" s="13"/>
      <c r="CL79" s="13"/>
      <c r="CM79" s="13"/>
      <c r="CN79" s="13"/>
      <c r="CO79" s="13"/>
      <c r="CP79" s="13"/>
      <c r="CQ79" s="13"/>
      <c r="CR79" s="13"/>
      <c r="CS79" s="13"/>
      <c r="CT79" s="13"/>
      <c r="CU79" s="13"/>
      <c r="CV79" s="13"/>
      <c r="CW79" s="13"/>
      <c r="CX79" s="13"/>
      <c r="CY79" s="13"/>
      <c r="CZ79" s="13"/>
      <c r="DA79" s="13"/>
      <c r="DB79" s="13"/>
      <c r="DC79" s="13"/>
      <c r="DD79" s="13"/>
      <c r="DE79" s="13"/>
      <c r="DF79" s="13"/>
      <c r="DG79" s="13"/>
      <c r="DH79" s="13"/>
      <c r="DI79" s="13"/>
      <c r="DJ79" s="13"/>
      <c r="DK79" s="13"/>
      <c r="DL79" s="13"/>
      <c r="DM79" s="13"/>
      <c r="DN79" s="13"/>
      <c r="DO79" s="13"/>
      <c r="DP79" s="13"/>
      <c r="DQ79" s="13"/>
      <c r="DR79" s="13"/>
      <c r="DS79" s="13"/>
      <c r="DT79" s="13"/>
      <c r="DU79" s="13"/>
      <c r="DV79" s="13"/>
      <c r="DW79" s="13"/>
      <c r="DX79" s="13"/>
      <c r="DY79" s="13"/>
      <c r="DZ79" s="13"/>
    </row>
    <row r="80" spans="1:130" s="6" customFormat="1" ht="12.75" customHeight="1" outlineLevel="1" x14ac:dyDescent="0.2">
      <c r="A80" s="28"/>
      <c r="B80" s="236" t="str">
        <f>IF(Eingruppierung!B83="","",Eingruppierung!B83)</f>
        <v/>
      </c>
      <c r="C80" s="235" t="str">
        <f>IF(Eingruppierung!C83="","",Eingruppierung!C83)</f>
        <v/>
      </c>
      <c r="D80" s="234" t="str">
        <f>IF(Eingruppierung!D83="","",Eingruppierung!D83)</f>
        <v/>
      </c>
      <c r="E80" s="232" t="str">
        <f>IF(Eingruppierung!E83="","",Eingruppierung!E83)</f>
        <v/>
      </c>
      <c r="F80" s="233" t="str">
        <f>IF(Eingruppierung!F83="","",Eingruppierung!F83)</f>
        <v/>
      </c>
      <c r="G80" s="232">
        <f>IF(Eingruppierung!G83="","",Eingruppierung!G83)</f>
        <v>0</v>
      </c>
      <c r="H80" s="231" t="str">
        <f>IF(Eingruppierung!H83="","",Eingruppierung!H83)</f>
        <v/>
      </c>
      <c r="I80" s="230" t="str">
        <f>IF(Eingruppierung!I83="","",Eingruppierung!I83)</f>
        <v/>
      </c>
      <c r="J80" s="229" t="str">
        <f>IF(Eingruppierung!J83="","",Eingruppierung!J83)</f>
        <v/>
      </c>
      <c r="K80" s="53" t="str">
        <f t="shared" si="3"/>
        <v/>
      </c>
      <c r="L80" s="228" t="str">
        <f>IF(Eingruppierung!L83="","",Eingruppierung!L83)</f>
        <v/>
      </c>
      <c r="M80" s="227" t="str">
        <f>IF(Eingruppierung!M83="","",Eingruppierung!M83)</f>
        <v/>
      </c>
      <c r="N80" s="227">
        <f>IF(Eingruppierung!N83="","",Eingruppierung!N83)</f>
        <v>0</v>
      </c>
      <c r="O80" s="69" t="str">
        <f>IF(Eingruppierung!O82="","",Eingruppierung!O82)</f>
        <v/>
      </c>
      <c r="P80" s="69" t="str">
        <f>IF(Eingruppierung!P82="","",Eingruppierung!P82)</f>
        <v/>
      </c>
      <c r="Q80" s="68" t="str">
        <f>IF(Eingruppierung!Q82="","",Eingruppierung!Q82)</f>
        <v>keine</v>
      </c>
      <c r="R80" s="67" t="str">
        <f>IF(Eingruppierung!R82="","",Eingruppierung!R82)</f>
        <v>Förderung</v>
      </c>
      <c r="S80" s="66">
        <f>IF(Eingruppierung!S82="","",Eingruppierung!S82)</f>
        <v>0</v>
      </c>
      <c r="T80" s="17"/>
      <c r="U80" s="21"/>
      <c r="V80" s="14"/>
      <c r="W80" s="18"/>
      <c r="X80" s="18"/>
      <c r="Y80" s="18"/>
      <c r="Z80" s="18"/>
      <c r="AA80" s="18"/>
      <c r="AB80" s="18"/>
      <c r="AC80" s="14"/>
      <c r="AD80" s="18"/>
      <c r="AE80" s="18"/>
      <c r="AF80" s="18"/>
      <c r="AG80" s="18"/>
      <c r="AH80" s="18"/>
      <c r="AI80" s="18"/>
      <c r="AJ80" s="14"/>
      <c r="AK80" s="14"/>
      <c r="AL80" s="18"/>
      <c r="AM80" s="18"/>
      <c r="AN80" s="18"/>
      <c r="AO80" s="18"/>
      <c r="AP80" s="18"/>
      <c r="AQ80" s="18"/>
      <c r="AR80" s="13"/>
      <c r="AS80" s="15"/>
      <c r="AT80" s="17"/>
      <c r="AU80" s="17"/>
      <c r="AV80" s="17"/>
      <c r="AW80" s="17"/>
      <c r="AX80" s="17"/>
      <c r="AY80" s="17"/>
      <c r="AZ80" s="17"/>
      <c r="BA80" s="17"/>
      <c r="BB80" s="17"/>
      <c r="BC80" s="17"/>
      <c r="BD80" s="17"/>
      <c r="BE80" s="17"/>
      <c r="BF80" s="17"/>
      <c r="BG80" s="17"/>
      <c r="BH80" s="17"/>
      <c r="BI80" s="17"/>
      <c r="BJ80" s="17"/>
      <c r="BK80" s="16"/>
      <c r="BL80" s="14"/>
      <c r="BM80" s="15"/>
      <c r="BN80" s="14"/>
      <c r="BO80" s="14"/>
      <c r="BP80" s="13"/>
      <c r="BQ80" s="13"/>
      <c r="BR80" s="13"/>
      <c r="BS80" s="13"/>
      <c r="BT80" s="13"/>
      <c r="BU80" s="13"/>
      <c r="BV80" s="13"/>
      <c r="BW80" s="13"/>
      <c r="BX80" s="13"/>
      <c r="BY80" s="13"/>
      <c r="BZ80" s="13"/>
      <c r="CA80" s="13"/>
      <c r="CB80" s="13"/>
      <c r="CC80" s="13"/>
      <c r="CD80" s="13"/>
      <c r="CE80" s="13"/>
      <c r="CF80" s="13"/>
      <c r="CG80" s="13"/>
      <c r="CH80" s="13"/>
      <c r="CI80" s="13"/>
      <c r="CJ80" s="13"/>
      <c r="CK80" s="13"/>
      <c r="CL80" s="13"/>
      <c r="CM80" s="13"/>
      <c r="CN80" s="13"/>
      <c r="CO80" s="13"/>
      <c r="CP80" s="13"/>
      <c r="CQ80" s="13"/>
      <c r="CR80" s="13"/>
      <c r="CS80" s="13"/>
      <c r="CT80" s="13"/>
      <c r="CU80" s="13"/>
      <c r="CV80" s="13"/>
      <c r="CW80" s="13"/>
      <c r="CX80" s="13"/>
      <c r="CY80" s="13"/>
      <c r="CZ80" s="13"/>
      <c r="DA80" s="13"/>
      <c r="DB80" s="13"/>
      <c r="DC80" s="13"/>
      <c r="DD80" s="13"/>
      <c r="DE80" s="13"/>
      <c r="DF80" s="13"/>
      <c r="DG80" s="13"/>
      <c r="DH80" s="13"/>
      <c r="DI80" s="13"/>
      <c r="DJ80" s="13"/>
      <c r="DK80" s="13"/>
      <c r="DL80" s="13"/>
      <c r="DM80" s="13"/>
      <c r="DN80" s="13"/>
      <c r="DO80" s="13"/>
      <c r="DP80" s="13"/>
      <c r="DQ80" s="13"/>
      <c r="DR80" s="13"/>
      <c r="DS80" s="13"/>
      <c r="DT80" s="13"/>
      <c r="DU80" s="13"/>
      <c r="DV80" s="13"/>
      <c r="DW80" s="13"/>
      <c r="DX80" s="13"/>
      <c r="DY80" s="13"/>
      <c r="DZ80" s="13"/>
    </row>
    <row r="81" spans="1:130" s="6" customFormat="1" ht="12.75" customHeight="1" outlineLevel="1" thickBot="1" x14ac:dyDescent="0.25">
      <c r="A81" s="28"/>
      <c r="B81" s="226" t="str">
        <f>IF(Eingruppierung!B84="","",Eingruppierung!B84)</f>
        <v/>
      </c>
      <c r="C81" s="225" t="str">
        <f>IF(Eingruppierung!C84="","",Eingruppierung!C84)</f>
        <v/>
      </c>
      <c r="D81" s="224" t="str">
        <f>IF(Eingruppierung!D84="","",Eingruppierung!D84)</f>
        <v/>
      </c>
      <c r="E81" s="222" t="str">
        <f>IF(Eingruppierung!E84="","",Eingruppierung!E84)</f>
        <v/>
      </c>
      <c r="F81" s="223" t="str">
        <f>IF(Eingruppierung!F84="","",Eingruppierung!F84)</f>
        <v/>
      </c>
      <c r="G81" s="222">
        <f>IF(Eingruppierung!G84="","",Eingruppierung!G84)</f>
        <v>0</v>
      </c>
      <c r="H81" s="221" t="str">
        <f>IF(Eingruppierung!H84="","",Eingruppierung!H84)</f>
        <v/>
      </c>
      <c r="I81" s="220" t="str">
        <f>IF(Eingruppierung!I84="","",Eingruppierung!I84)</f>
        <v/>
      </c>
      <c r="J81" s="219" t="str">
        <f>IF(Eingruppierung!J84="","",Eingruppierung!J84)</f>
        <v/>
      </c>
      <c r="K81" s="53" t="str">
        <f t="shared" si="3"/>
        <v/>
      </c>
      <c r="L81" s="218" t="str">
        <f>IF(Eingruppierung!L84="","",Eingruppierung!L84)</f>
        <v/>
      </c>
      <c r="M81" s="217" t="str">
        <f>IF(Eingruppierung!M84="","",Eingruppierung!M84)</f>
        <v/>
      </c>
      <c r="N81" s="217">
        <f>IF(Eingruppierung!N84="","",Eingruppierung!N84)</f>
        <v>0</v>
      </c>
      <c r="O81" s="69" t="str">
        <f>IF(Eingruppierung!O83="","",Eingruppierung!O83)</f>
        <v/>
      </c>
      <c r="P81" s="69" t="str">
        <f>IF(Eingruppierung!P83="","",Eingruppierung!P83)</f>
        <v/>
      </c>
      <c r="Q81" s="68" t="str">
        <f>IF(Eingruppierung!Q83="","",Eingruppierung!Q83)</f>
        <v>keine</v>
      </c>
      <c r="R81" s="67" t="str">
        <f>IF(Eingruppierung!R83="","",Eingruppierung!R83)</f>
        <v>Förderung</v>
      </c>
      <c r="S81" s="66">
        <f>IF(Eingruppierung!S83="","",Eingruppierung!S83)</f>
        <v>0</v>
      </c>
      <c r="T81" s="17"/>
      <c r="U81" s="21"/>
      <c r="V81" s="14"/>
      <c r="W81" s="18"/>
      <c r="X81" s="18"/>
      <c r="Y81" s="18"/>
      <c r="Z81" s="18"/>
      <c r="AA81" s="18"/>
      <c r="AB81" s="18"/>
      <c r="AC81" s="14"/>
      <c r="AD81" s="18"/>
      <c r="AE81" s="18"/>
      <c r="AF81" s="18"/>
      <c r="AG81" s="18"/>
      <c r="AH81" s="18"/>
      <c r="AI81" s="18"/>
      <c r="AJ81" s="14"/>
      <c r="AK81" s="14"/>
      <c r="AL81" s="18"/>
      <c r="AM81" s="18"/>
      <c r="AN81" s="18"/>
      <c r="AO81" s="18"/>
      <c r="AP81" s="18"/>
      <c r="AQ81" s="18"/>
      <c r="AR81" s="13"/>
      <c r="AS81" s="15"/>
      <c r="AT81" s="17"/>
      <c r="AU81" s="17"/>
      <c r="AV81" s="17"/>
      <c r="AW81" s="17"/>
      <c r="AX81" s="17"/>
      <c r="AY81" s="17"/>
      <c r="AZ81" s="17"/>
      <c r="BA81" s="17"/>
      <c r="BB81" s="17"/>
      <c r="BC81" s="17"/>
      <c r="BD81" s="17"/>
      <c r="BE81" s="17"/>
      <c r="BF81" s="17"/>
      <c r="BG81" s="17"/>
      <c r="BH81" s="17"/>
      <c r="BI81" s="17"/>
      <c r="BJ81" s="17"/>
      <c r="BK81" s="16"/>
      <c r="BL81" s="14"/>
      <c r="BM81" s="15"/>
      <c r="BN81" s="14"/>
      <c r="BO81" s="14"/>
      <c r="BP81" s="13"/>
      <c r="BQ81" s="13"/>
      <c r="BR81" s="13"/>
      <c r="BS81" s="13"/>
      <c r="BT81" s="13"/>
      <c r="BU81" s="13"/>
      <c r="BV81" s="13"/>
      <c r="BW81" s="13"/>
      <c r="BX81" s="13"/>
      <c r="BY81" s="13"/>
      <c r="BZ81" s="13"/>
      <c r="CA81" s="13"/>
      <c r="CB81" s="13"/>
      <c r="CC81" s="13"/>
      <c r="CD81" s="13"/>
      <c r="CE81" s="13"/>
      <c r="CF81" s="13"/>
      <c r="CG81" s="13"/>
      <c r="CH81" s="13"/>
      <c r="CI81" s="13"/>
      <c r="CJ81" s="13"/>
      <c r="CK81" s="13"/>
      <c r="CL81" s="13"/>
      <c r="CM81" s="13"/>
      <c r="CN81" s="13"/>
      <c r="CO81" s="13"/>
      <c r="CP81" s="13"/>
      <c r="CQ81" s="13"/>
      <c r="CR81" s="13"/>
      <c r="CS81" s="13"/>
      <c r="CT81" s="13"/>
      <c r="CU81" s="13"/>
      <c r="CV81" s="13"/>
      <c r="CW81" s="13"/>
      <c r="CX81" s="13"/>
      <c r="CY81" s="13"/>
      <c r="CZ81" s="13"/>
      <c r="DA81" s="13"/>
      <c r="DB81" s="13"/>
      <c r="DC81" s="13"/>
      <c r="DD81" s="13"/>
      <c r="DE81" s="13"/>
      <c r="DF81" s="13"/>
      <c r="DG81" s="13"/>
      <c r="DH81" s="13"/>
      <c r="DI81" s="13"/>
      <c r="DJ81" s="13"/>
      <c r="DK81" s="13"/>
      <c r="DL81" s="13"/>
      <c r="DM81" s="13"/>
      <c r="DN81" s="13"/>
      <c r="DO81" s="13"/>
      <c r="DP81" s="13"/>
      <c r="DQ81" s="13"/>
      <c r="DR81" s="13"/>
      <c r="DS81" s="13"/>
      <c r="DT81" s="13"/>
      <c r="DU81" s="13"/>
      <c r="DV81" s="13"/>
      <c r="DW81" s="13"/>
      <c r="DX81" s="13"/>
      <c r="DY81" s="13"/>
      <c r="DZ81" s="13"/>
    </row>
    <row r="82" spans="1:130" s="6" customFormat="1" ht="13.5" thickBot="1" x14ac:dyDescent="0.25">
      <c r="B82" s="14"/>
      <c r="C82" s="13"/>
      <c r="D82" s="13"/>
      <c r="E82" s="130"/>
      <c r="F82" s="130"/>
      <c r="G82" s="130"/>
      <c r="H82" s="130"/>
      <c r="I82" s="129"/>
      <c r="J82" s="129"/>
      <c r="K82" s="477"/>
      <c r="L82" s="477"/>
      <c r="M82" s="477"/>
      <c r="N82" s="477"/>
      <c r="O82" s="50" t="str">
        <f>IF(Eingruppierung!O84="","",Eingruppierung!O84)</f>
        <v/>
      </c>
      <c r="P82" s="50" t="str">
        <f>IF(Eingruppierung!P84="","",Eingruppierung!P84)</f>
        <v/>
      </c>
      <c r="Q82" s="49" t="str">
        <f>IF(Eingruppierung!Q84="","",Eingruppierung!Q84)</f>
        <v>keine</v>
      </c>
      <c r="R82" s="48" t="str">
        <f>IF(Eingruppierung!R84="","",Eingruppierung!R84)</f>
        <v>Förderung</v>
      </c>
      <c r="S82" s="47">
        <f>IF(Eingruppierung!S84="","",Eingruppierung!S84)</f>
        <v>0</v>
      </c>
      <c r="T82" s="23"/>
      <c r="U82" s="128"/>
      <c r="V82" s="13"/>
      <c r="W82" s="13"/>
      <c r="X82" s="13"/>
      <c r="Y82" s="13"/>
      <c r="Z82" s="13"/>
      <c r="AA82" s="13"/>
      <c r="AB82" s="13"/>
      <c r="AC82" s="13"/>
      <c r="AD82" s="13"/>
      <c r="AE82" s="13"/>
      <c r="AF82" s="13"/>
      <c r="AG82" s="13"/>
      <c r="AH82" s="13"/>
      <c r="AI82" s="13"/>
      <c r="AJ82" s="13"/>
      <c r="AK82" s="13"/>
      <c r="AL82" s="13"/>
      <c r="AM82" s="13"/>
      <c r="AN82" s="13"/>
      <c r="AO82" s="13"/>
      <c r="AP82" s="13"/>
      <c r="AQ82" s="13"/>
      <c r="AR82" s="13"/>
      <c r="AS82" s="13"/>
      <c r="AT82" s="13"/>
      <c r="AU82" s="13"/>
      <c r="AV82" s="13"/>
      <c r="AW82" s="13"/>
      <c r="AX82" s="13"/>
      <c r="AY82" s="13"/>
      <c r="AZ82" s="13"/>
      <c r="BA82" s="13"/>
      <c r="BB82" s="13"/>
      <c r="BC82" s="13"/>
      <c r="BD82" s="13"/>
      <c r="BE82" s="13"/>
      <c r="BF82" s="13"/>
      <c r="BG82" s="13"/>
      <c r="BH82" s="13"/>
      <c r="BI82" s="13"/>
      <c r="BJ82" s="13"/>
      <c r="BK82" s="13"/>
      <c r="BL82" s="13"/>
      <c r="BM82" s="13"/>
      <c r="BN82" s="13"/>
      <c r="BO82" s="13"/>
      <c r="BP82" s="13"/>
      <c r="BQ82" s="13"/>
      <c r="BR82" s="13"/>
      <c r="BS82" s="13"/>
      <c r="BT82" s="13"/>
      <c r="BU82" s="13"/>
      <c r="BV82" s="13"/>
      <c r="BW82" s="13"/>
      <c r="BX82" s="13"/>
      <c r="BY82" s="13"/>
      <c r="BZ82" s="13"/>
      <c r="CA82" s="13"/>
      <c r="CB82" s="13"/>
      <c r="CC82" s="13"/>
      <c r="CD82" s="13"/>
      <c r="CE82" s="13"/>
      <c r="CF82" s="13"/>
      <c r="CG82" s="13"/>
      <c r="CH82" s="13"/>
      <c r="CI82" s="13"/>
      <c r="CJ82" s="13"/>
      <c r="CK82" s="13"/>
      <c r="CL82" s="13"/>
      <c r="CM82" s="13"/>
      <c r="CN82" s="13"/>
      <c r="CO82" s="13"/>
      <c r="CP82" s="13"/>
      <c r="CQ82" s="13"/>
      <c r="CR82" s="13"/>
      <c r="CS82" s="13"/>
      <c r="CT82" s="13"/>
      <c r="CU82" s="13"/>
      <c r="CV82" s="13"/>
      <c r="CW82" s="13"/>
      <c r="CX82" s="13"/>
      <c r="CY82" s="13"/>
      <c r="CZ82" s="13"/>
      <c r="DA82" s="13"/>
      <c r="DB82" s="13"/>
      <c r="DC82" s="13"/>
      <c r="DD82" s="13"/>
      <c r="DE82" s="13"/>
      <c r="DF82" s="13"/>
      <c r="DG82" s="13"/>
      <c r="DH82" s="13"/>
      <c r="DI82" s="13"/>
      <c r="DJ82" s="13"/>
      <c r="DK82" s="13"/>
      <c r="DL82" s="13"/>
      <c r="DM82" s="13"/>
      <c r="DN82" s="13"/>
      <c r="DO82" s="13"/>
      <c r="DP82" s="13"/>
      <c r="DQ82" s="13"/>
      <c r="DR82" s="13"/>
      <c r="DS82" s="13"/>
      <c r="DT82" s="13"/>
      <c r="DU82" s="13"/>
      <c r="DV82" s="13"/>
      <c r="DW82" s="13"/>
      <c r="DX82" s="13"/>
      <c r="DY82" s="13"/>
      <c r="DZ82" s="13"/>
    </row>
    <row r="83" spans="1:130" s="10" customFormat="1" ht="17.25" customHeight="1" outlineLevel="1" x14ac:dyDescent="0.2">
      <c r="B83" s="608">
        <f>IF(Eingruppierung!B87="","",Eingruppierung!B87)</f>
        <v>0</v>
      </c>
      <c r="C83" s="608"/>
      <c r="D83" s="609"/>
      <c r="E83" s="609"/>
      <c r="F83" s="609"/>
      <c r="G83" s="609"/>
      <c r="H83" s="609"/>
      <c r="I83" s="609"/>
      <c r="J83" s="609"/>
      <c r="K83" s="609"/>
      <c r="L83" s="609"/>
      <c r="M83" s="609"/>
      <c r="N83" s="14"/>
      <c r="O83" s="477"/>
      <c r="P83" s="23"/>
      <c r="Q83" s="23"/>
      <c r="R83" s="23"/>
      <c r="S83" s="23"/>
      <c r="T83" s="125"/>
      <c r="U83" s="14"/>
      <c r="V83" s="14"/>
      <c r="W83" s="14"/>
      <c r="X83" s="14"/>
      <c r="Y83" s="14"/>
      <c r="Z83" s="14"/>
      <c r="AA83" s="14"/>
      <c r="AB83" s="14"/>
      <c r="AC83" s="14"/>
      <c r="AD83" s="14"/>
      <c r="AE83" s="14"/>
      <c r="AF83" s="14"/>
      <c r="AG83" s="14"/>
      <c r="AH83" s="14"/>
      <c r="AI83" s="14"/>
      <c r="AJ83" s="14"/>
      <c r="AK83" s="14"/>
      <c r="AL83" s="14"/>
      <c r="AM83" s="14"/>
      <c r="AN83" s="14"/>
      <c r="AO83" s="14"/>
      <c r="AP83" s="14"/>
      <c r="AQ83" s="14"/>
      <c r="AR83" s="14"/>
      <c r="AS83" s="14"/>
      <c r="AT83" s="14"/>
      <c r="AU83" s="14"/>
      <c r="AV83" s="14"/>
      <c r="AW83" s="14"/>
      <c r="AX83" s="14"/>
      <c r="AY83" s="14"/>
      <c r="AZ83" s="14"/>
      <c r="BA83" s="14"/>
      <c r="BB83" s="14"/>
      <c r="BC83" s="14"/>
      <c r="BD83" s="14"/>
      <c r="BE83" s="14"/>
      <c r="BF83" s="14"/>
      <c r="BG83" s="14"/>
      <c r="BH83" s="14"/>
      <c r="BI83" s="14"/>
      <c r="BJ83" s="14"/>
      <c r="BK83" s="14"/>
      <c r="BL83" s="14"/>
      <c r="BM83" s="14"/>
      <c r="BN83" s="14"/>
      <c r="BO83" s="14"/>
      <c r="BP83" s="14"/>
      <c r="BQ83" s="14"/>
      <c r="BR83" s="14"/>
      <c r="BS83" s="14"/>
      <c r="BT83" s="14"/>
      <c r="BU83" s="14"/>
      <c r="BV83" s="14"/>
      <c r="BW83" s="14"/>
      <c r="BX83" s="14"/>
      <c r="BY83" s="14"/>
      <c r="BZ83" s="14"/>
      <c r="CA83" s="14"/>
      <c r="CB83" s="14"/>
      <c r="CC83" s="14"/>
      <c r="CD83" s="14"/>
      <c r="CE83" s="14"/>
      <c r="CF83" s="14"/>
      <c r="CG83" s="14"/>
      <c r="CH83" s="14"/>
      <c r="CI83" s="14"/>
      <c r="CJ83" s="14"/>
      <c r="CK83" s="14"/>
      <c r="CL83" s="14"/>
      <c r="CM83" s="14"/>
      <c r="CN83" s="14"/>
      <c r="CO83" s="14"/>
      <c r="CP83" s="14"/>
      <c r="CQ83" s="14"/>
      <c r="CR83" s="14"/>
      <c r="CS83" s="14"/>
      <c r="CT83" s="14"/>
      <c r="CU83" s="14"/>
      <c r="CV83" s="14"/>
      <c r="CW83" s="14"/>
      <c r="CX83" s="14"/>
      <c r="CY83" s="14"/>
      <c r="CZ83" s="14"/>
      <c r="DA83" s="14"/>
      <c r="DB83" s="14"/>
      <c r="DC83" s="14"/>
      <c r="DD83" s="14"/>
      <c r="DE83" s="14"/>
      <c r="DF83" s="14"/>
      <c r="DG83" s="14"/>
      <c r="DH83" s="14"/>
      <c r="DI83" s="14"/>
      <c r="DJ83" s="14"/>
      <c r="DK83" s="14"/>
      <c r="DL83" s="14"/>
      <c r="DM83" s="14"/>
      <c r="DN83" s="14"/>
      <c r="DO83" s="14"/>
      <c r="DP83" s="14"/>
      <c r="DQ83" s="14"/>
      <c r="DR83" s="14"/>
      <c r="DS83" s="14"/>
      <c r="DT83" s="14"/>
      <c r="DU83" s="14"/>
      <c r="DV83" s="14"/>
      <c r="DW83" s="14"/>
      <c r="DX83" s="14"/>
      <c r="DY83" s="14"/>
      <c r="DZ83" s="14"/>
    </row>
    <row r="84" spans="1:130" s="6" customFormat="1" ht="7.5" customHeight="1" outlineLevel="1" thickBot="1" x14ac:dyDescent="0.25">
      <c r="B84" s="127"/>
      <c r="E84" s="8"/>
      <c r="F84" s="12"/>
      <c r="G84" s="8"/>
      <c r="I84" s="8"/>
      <c r="K84" s="13"/>
      <c r="L84" s="13"/>
      <c r="M84" s="13"/>
      <c r="N84" s="13"/>
      <c r="O84" s="126"/>
      <c r="P84" s="126"/>
      <c r="Q84" s="126"/>
      <c r="R84" s="126"/>
      <c r="S84" s="5"/>
      <c r="T84" s="125"/>
      <c r="U84" s="13"/>
      <c r="V84" s="13"/>
      <c r="W84" s="13"/>
      <c r="X84" s="13"/>
      <c r="Y84" s="13"/>
      <c r="Z84" s="13"/>
      <c r="AA84" s="13"/>
      <c r="AB84" s="13"/>
      <c r="AC84" s="13"/>
      <c r="AD84" s="13"/>
      <c r="AE84" s="13"/>
      <c r="AF84" s="13"/>
      <c r="AG84" s="13"/>
      <c r="AH84" s="13"/>
      <c r="AI84" s="13"/>
      <c r="AJ84" s="13"/>
      <c r="AK84" s="13"/>
      <c r="AL84" s="13"/>
      <c r="AM84" s="13"/>
      <c r="AN84" s="13"/>
      <c r="AO84" s="13"/>
      <c r="AP84" s="13"/>
      <c r="AQ84" s="13"/>
      <c r="AR84" s="13"/>
      <c r="AS84" s="13"/>
      <c r="AT84" s="13"/>
      <c r="AU84" s="13"/>
      <c r="AV84" s="13"/>
      <c r="AW84" s="13"/>
      <c r="AX84" s="13"/>
      <c r="AY84" s="13"/>
      <c r="AZ84" s="13"/>
      <c r="BA84" s="13"/>
      <c r="BB84" s="13"/>
      <c r="BC84" s="13"/>
      <c r="BD84" s="13"/>
      <c r="BE84" s="13"/>
      <c r="BF84" s="13"/>
      <c r="BG84" s="13"/>
      <c r="BH84" s="13"/>
      <c r="BI84" s="13"/>
      <c r="BJ84" s="13"/>
      <c r="BK84" s="13"/>
      <c r="BL84" s="13"/>
      <c r="BM84" s="13"/>
      <c r="BN84" s="13"/>
      <c r="BO84" s="13"/>
      <c r="BP84" s="13"/>
      <c r="BQ84" s="13"/>
      <c r="BR84" s="13"/>
      <c r="BS84" s="13"/>
      <c r="BT84" s="13"/>
      <c r="BU84" s="13"/>
      <c r="BV84" s="13"/>
      <c r="BW84" s="13"/>
      <c r="BX84" s="13"/>
      <c r="BY84" s="13"/>
      <c r="BZ84" s="13"/>
      <c r="CA84" s="13"/>
      <c r="CB84" s="13"/>
      <c r="CC84" s="13"/>
      <c r="CD84" s="13"/>
      <c r="CE84" s="13"/>
      <c r="CF84" s="13"/>
      <c r="CG84" s="13"/>
      <c r="CH84" s="13"/>
      <c r="CI84" s="13"/>
      <c r="CJ84" s="13"/>
      <c r="CK84" s="13"/>
      <c r="CL84" s="13"/>
      <c r="CM84" s="13"/>
      <c r="CN84" s="13"/>
      <c r="CO84" s="13"/>
      <c r="CP84" s="13"/>
      <c r="CQ84" s="13"/>
      <c r="CR84" s="13"/>
      <c r="CS84" s="13"/>
      <c r="CT84" s="13"/>
      <c r="CU84" s="13"/>
      <c r="CV84" s="13"/>
      <c r="CW84" s="13"/>
      <c r="CX84" s="13"/>
      <c r="CY84" s="13"/>
      <c r="CZ84" s="13"/>
      <c r="DA84" s="13"/>
      <c r="DB84" s="13"/>
      <c r="DC84" s="13"/>
      <c r="DD84" s="13"/>
      <c r="DE84" s="13"/>
      <c r="DF84" s="13"/>
      <c r="DG84" s="13"/>
      <c r="DH84" s="13"/>
      <c r="DI84" s="13"/>
      <c r="DJ84" s="13"/>
      <c r="DK84" s="13"/>
      <c r="DL84" s="13"/>
      <c r="DM84" s="13"/>
      <c r="DN84" s="13"/>
      <c r="DO84" s="13"/>
      <c r="DP84" s="13"/>
      <c r="DQ84" s="13"/>
      <c r="DR84" s="13"/>
      <c r="DS84" s="13"/>
      <c r="DT84" s="13"/>
      <c r="DU84" s="13"/>
      <c r="DV84" s="13"/>
      <c r="DW84" s="13"/>
      <c r="DX84" s="13"/>
      <c r="DY84" s="13"/>
      <c r="DZ84" s="13"/>
    </row>
    <row r="85" spans="1:130" s="10" customFormat="1" ht="65.099999999999994" customHeight="1" outlineLevel="1" thickBot="1" x14ac:dyDescent="0.25">
      <c r="B85" s="124" t="s">
        <v>14</v>
      </c>
      <c r="C85" s="123" t="s">
        <v>15</v>
      </c>
      <c r="D85" s="122" t="s">
        <v>150</v>
      </c>
      <c r="E85" s="121" t="s">
        <v>149</v>
      </c>
      <c r="F85" s="121" t="s">
        <v>148</v>
      </c>
      <c r="G85" s="120" t="s">
        <v>147</v>
      </c>
      <c r="H85" s="119" t="s">
        <v>16</v>
      </c>
      <c r="I85" s="118" t="s">
        <v>17</v>
      </c>
      <c r="J85" s="153" t="s">
        <v>146</v>
      </c>
      <c r="K85" s="104"/>
      <c r="L85" s="116" t="s">
        <v>145</v>
      </c>
      <c r="M85" s="115" t="s">
        <v>144</v>
      </c>
      <c r="N85" s="115" t="s">
        <v>143</v>
      </c>
      <c r="O85" s="126"/>
      <c r="P85" s="126"/>
      <c r="Q85" s="126"/>
      <c r="R85" s="126"/>
      <c r="S85" s="5"/>
      <c r="T85" s="104"/>
      <c r="U85" s="102"/>
      <c r="V85" s="105"/>
      <c r="W85" s="14"/>
      <c r="X85" s="14"/>
      <c r="Y85" s="14"/>
      <c r="Z85" s="14"/>
      <c r="AA85" s="14"/>
      <c r="AB85" s="14"/>
      <c r="AC85" s="105"/>
      <c r="AD85" s="14"/>
      <c r="AE85" s="14"/>
      <c r="AF85" s="14"/>
      <c r="AG85" s="14"/>
      <c r="AH85" s="14"/>
      <c r="AI85" s="14"/>
      <c r="AJ85" s="14"/>
      <c r="AK85" s="105"/>
      <c r="AL85" s="14"/>
      <c r="AM85" s="14"/>
      <c r="AN85" s="14"/>
      <c r="AO85" s="14"/>
      <c r="AP85" s="14"/>
      <c r="AQ85" s="14"/>
      <c r="AR85" s="14"/>
      <c r="AS85" s="102"/>
      <c r="AT85" s="104"/>
      <c r="AU85" s="104"/>
      <c r="AV85" s="102"/>
      <c r="AW85" s="102"/>
      <c r="AX85" s="102"/>
      <c r="AY85" s="102"/>
      <c r="AZ85" s="104"/>
      <c r="BA85" s="104"/>
      <c r="BB85" s="102"/>
      <c r="BC85" s="102"/>
      <c r="BD85" s="102"/>
      <c r="BE85" s="102"/>
      <c r="BF85" s="103"/>
      <c r="BG85" s="102"/>
      <c r="BH85" s="102"/>
      <c r="BI85" s="102"/>
      <c r="BJ85" s="14"/>
      <c r="BK85" s="14"/>
      <c r="BL85" s="14"/>
      <c r="BM85" s="14"/>
      <c r="BN85" s="14"/>
      <c r="BO85" s="14"/>
      <c r="BP85" s="14"/>
      <c r="BQ85" s="14"/>
      <c r="BR85" s="14"/>
      <c r="BS85" s="14"/>
      <c r="BT85" s="14"/>
      <c r="BU85" s="14"/>
      <c r="BV85" s="14"/>
      <c r="BW85" s="14"/>
      <c r="BX85" s="14"/>
      <c r="BY85" s="14"/>
      <c r="BZ85" s="14"/>
      <c r="CA85" s="14"/>
      <c r="CB85" s="14"/>
      <c r="CC85" s="14"/>
      <c r="CD85" s="14"/>
      <c r="CE85" s="14"/>
      <c r="CF85" s="14"/>
      <c r="CG85" s="14"/>
      <c r="CH85" s="14"/>
      <c r="CI85" s="14"/>
      <c r="CJ85" s="14"/>
      <c r="CK85" s="14"/>
      <c r="CL85" s="14"/>
      <c r="CM85" s="14"/>
      <c r="CN85" s="14"/>
      <c r="CO85" s="14"/>
      <c r="CP85" s="14"/>
      <c r="CQ85" s="14"/>
      <c r="CR85" s="14"/>
      <c r="CS85" s="14"/>
      <c r="CT85" s="14"/>
      <c r="CU85" s="14"/>
      <c r="CV85" s="14"/>
      <c r="CW85" s="14"/>
      <c r="CX85" s="14"/>
      <c r="CY85" s="14"/>
      <c r="CZ85" s="14"/>
      <c r="DA85" s="14"/>
      <c r="DB85" s="14"/>
      <c r="DC85" s="14"/>
      <c r="DD85" s="14"/>
      <c r="DE85" s="14"/>
      <c r="DF85" s="14"/>
      <c r="DG85" s="14"/>
      <c r="DH85" s="14"/>
      <c r="DI85" s="14"/>
      <c r="DJ85" s="14"/>
      <c r="DK85" s="14"/>
      <c r="DL85" s="14"/>
      <c r="DM85" s="14"/>
      <c r="DN85" s="14"/>
      <c r="DO85" s="14"/>
      <c r="DP85" s="14"/>
      <c r="DQ85" s="14"/>
      <c r="DR85" s="14"/>
      <c r="DS85" s="14"/>
      <c r="DT85" s="14"/>
      <c r="DU85" s="14"/>
      <c r="DV85" s="14"/>
      <c r="DW85" s="14"/>
      <c r="DX85" s="14"/>
      <c r="DY85" s="14"/>
      <c r="DZ85" s="14"/>
    </row>
    <row r="86" spans="1:130" s="10" customFormat="1" ht="12.75" customHeight="1" outlineLevel="1" thickBot="1" x14ac:dyDescent="0.25">
      <c r="A86" s="101"/>
      <c r="B86" s="247" t="str">
        <f>IF(Eingruppierung!B90="","",Eingruppierung!B90)</f>
        <v/>
      </c>
      <c r="C86" s="246" t="str">
        <f>IF(Eingruppierung!C90="","",Eingruppierung!C90)</f>
        <v/>
      </c>
      <c r="D86" s="245" t="str">
        <f>IF(Eingruppierung!D90="","",Eingruppierung!D90)</f>
        <v/>
      </c>
      <c r="E86" s="243" t="str">
        <f>IF(Eingruppierung!E90="","",Eingruppierung!E90)</f>
        <v/>
      </c>
      <c r="F86" s="244" t="str">
        <f>IF(Eingruppierung!F90="","",Eingruppierung!F90)</f>
        <v/>
      </c>
      <c r="G86" s="243">
        <f>IF(Eingruppierung!G90="","",Eingruppierung!G90)</f>
        <v>0</v>
      </c>
      <c r="H86" s="242" t="str">
        <f>IF(Eingruppierung!H90="","",Eingruppierung!H90)</f>
        <v/>
      </c>
      <c r="I86" s="241" t="str">
        <f>IF(Eingruppierung!I90="","",Eingruppierung!I90)</f>
        <v/>
      </c>
      <c r="J86" s="240" t="str">
        <f>IF(Eingruppierung!J90="","",Eingruppierung!J90)</f>
        <v/>
      </c>
      <c r="K86" s="53" t="str">
        <f t="shared" ref="K86:K96" si="4">IF(AND(H86="",I86=""),"",IF(OR(H86&lt;$H$11,H86&gt;$I$11,I86&lt;H86,I86&lt;$H$11,I86&gt;$I$11),"!!!",""))</f>
        <v/>
      </c>
      <c r="L86" s="239" t="str">
        <f>IF(Eingruppierung!L90="","",Eingruppierung!L90)</f>
        <v/>
      </c>
      <c r="M86" s="238" t="str">
        <f>IF(Eingruppierung!M90="","",Eingruppierung!M90)</f>
        <v/>
      </c>
      <c r="N86" s="238">
        <f>IF(Eingruppierung!N90="","",Eingruppierung!N90)</f>
        <v>0</v>
      </c>
      <c r="O86" s="114" t="s">
        <v>142</v>
      </c>
      <c r="P86" s="114" t="s">
        <v>141</v>
      </c>
      <c r="Q86" s="113" t="s">
        <v>140</v>
      </c>
      <c r="R86" s="112" t="s">
        <v>139</v>
      </c>
      <c r="S86" s="111" t="s">
        <v>138</v>
      </c>
      <c r="T86" s="17"/>
      <c r="U86" s="21"/>
      <c r="V86" s="14"/>
      <c r="W86" s="18"/>
      <c r="X86" s="18"/>
      <c r="Y86" s="18"/>
      <c r="Z86" s="18"/>
      <c r="AA86" s="18"/>
      <c r="AB86" s="18"/>
      <c r="AC86" s="14"/>
      <c r="AD86" s="18"/>
      <c r="AE86" s="18"/>
      <c r="AF86" s="18"/>
      <c r="AG86" s="18"/>
      <c r="AH86" s="18"/>
      <c r="AI86" s="18"/>
      <c r="AJ86" s="14"/>
      <c r="AK86" s="14"/>
      <c r="AL86" s="18"/>
      <c r="AM86" s="18"/>
      <c r="AN86" s="18"/>
      <c r="AO86" s="18"/>
      <c r="AP86" s="18"/>
      <c r="AQ86" s="18"/>
      <c r="AR86" s="14"/>
      <c r="AS86" s="15"/>
      <c r="AT86" s="17"/>
      <c r="AU86" s="17"/>
      <c r="AV86" s="17"/>
      <c r="AW86" s="17"/>
      <c r="AX86" s="17"/>
      <c r="AY86" s="17"/>
      <c r="AZ86" s="17"/>
      <c r="BA86" s="17"/>
      <c r="BB86" s="17"/>
      <c r="BC86" s="17"/>
      <c r="BD86" s="17"/>
      <c r="BE86" s="17"/>
      <c r="BF86" s="17"/>
      <c r="BG86" s="17"/>
      <c r="BH86" s="17"/>
      <c r="BI86" s="17"/>
      <c r="BJ86" s="17"/>
      <c r="BK86" s="16"/>
      <c r="BL86" s="14"/>
      <c r="BM86" s="15"/>
      <c r="BN86" s="14"/>
      <c r="BO86" s="14"/>
      <c r="BP86" s="14"/>
      <c r="BQ86" s="14"/>
      <c r="BR86" s="14"/>
      <c r="BS86" s="14"/>
      <c r="BT86" s="14"/>
      <c r="BU86" s="14"/>
      <c r="BV86" s="14"/>
      <c r="BW86" s="14"/>
      <c r="BX86" s="14"/>
      <c r="BY86" s="14"/>
      <c r="BZ86" s="14"/>
      <c r="CA86" s="14"/>
      <c r="CB86" s="14"/>
      <c r="CC86" s="14"/>
      <c r="CD86" s="14"/>
      <c r="CE86" s="14"/>
      <c r="CF86" s="14"/>
      <c r="CG86" s="14"/>
      <c r="CH86" s="14"/>
      <c r="CI86" s="14"/>
      <c r="CJ86" s="14"/>
      <c r="CK86" s="14"/>
      <c r="CL86" s="14"/>
      <c r="CM86" s="14"/>
      <c r="CN86" s="14"/>
      <c r="CO86" s="14"/>
      <c r="CP86" s="14"/>
      <c r="CQ86" s="14"/>
      <c r="CR86" s="14"/>
      <c r="CS86" s="14"/>
      <c r="CT86" s="14"/>
      <c r="CU86" s="14"/>
      <c r="CV86" s="14"/>
      <c r="CW86" s="14"/>
      <c r="CX86" s="14"/>
      <c r="CY86" s="14"/>
      <c r="CZ86" s="14"/>
      <c r="DA86" s="14"/>
      <c r="DB86" s="14"/>
      <c r="DC86" s="14"/>
      <c r="DD86" s="14"/>
      <c r="DE86" s="14"/>
      <c r="DF86" s="14"/>
      <c r="DG86" s="14"/>
      <c r="DH86" s="14"/>
      <c r="DI86" s="14"/>
      <c r="DJ86" s="14"/>
      <c r="DK86" s="14"/>
      <c r="DL86" s="14"/>
      <c r="DM86" s="14"/>
      <c r="DN86" s="14"/>
      <c r="DO86" s="14"/>
      <c r="DP86" s="14"/>
      <c r="DQ86" s="14"/>
      <c r="DR86" s="14"/>
      <c r="DS86" s="14"/>
      <c r="DT86" s="14"/>
      <c r="DU86" s="14"/>
      <c r="DV86" s="14"/>
      <c r="DW86" s="14"/>
      <c r="DX86" s="14"/>
      <c r="DY86" s="14"/>
      <c r="DZ86" s="14"/>
    </row>
    <row r="87" spans="1:130" s="6" customFormat="1" ht="12.75" customHeight="1" outlineLevel="1" x14ac:dyDescent="0.2">
      <c r="A87" s="28"/>
      <c r="B87" s="236" t="str">
        <f>IF(Eingruppierung!B91="","",Eingruppierung!B91)</f>
        <v/>
      </c>
      <c r="C87" s="237" t="str">
        <f>IF(Eingruppierung!C91="","",Eingruppierung!C91)</f>
        <v/>
      </c>
      <c r="D87" s="234" t="str">
        <f>IF(Eingruppierung!D91="","",Eingruppierung!D91)</f>
        <v/>
      </c>
      <c r="E87" s="232" t="str">
        <f>IF(Eingruppierung!E91="","",Eingruppierung!E91)</f>
        <v/>
      </c>
      <c r="F87" s="233" t="str">
        <f>IF(Eingruppierung!F91="","",Eingruppierung!F91)</f>
        <v/>
      </c>
      <c r="G87" s="232">
        <f>IF(Eingruppierung!G91="","",Eingruppierung!G91)</f>
        <v>0</v>
      </c>
      <c r="H87" s="231" t="str">
        <f>IF(Eingruppierung!H91="","",Eingruppierung!H91)</f>
        <v/>
      </c>
      <c r="I87" s="230" t="str">
        <f>IF(Eingruppierung!I91="","",Eingruppierung!I91)</f>
        <v/>
      </c>
      <c r="J87" s="229" t="str">
        <f>IF(Eingruppierung!J91="","",Eingruppierung!J91)</f>
        <v/>
      </c>
      <c r="K87" s="53" t="str">
        <f t="shared" si="4"/>
        <v/>
      </c>
      <c r="L87" s="228" t="str">
        <f>IF(Eingruppierung!L91="","",Eingruppierung!L91)</f>
        <v/>
      </c>
      <c r="M87" s="227" t="str">
        <f>IF(Eingruppierung!M91="","",Eingruppierung!M91)</f>
        <v/>
      </c>
      <c r="N87" s="227">
        <f>IF(Eingruppierung!N91="","",Eingruppierung!N91)</f>
        <v>0</v>
      </c>
      <c r="O87" s="90" t="str">
        <f>IF(Eingruppierung!O90="","",Eingruppierung!O90)</f>
        <v/>
      </c>
      <c r="P87" s="90" t="str">
        <f>IF(Eingruppierung!P90="","",Eingruppierung!P90)</f>
        <v/>
      </c>
      <c r="Q87" s="89" t="str">
        <f>IF(Eingruppierung!Q90="","",Eingruppierung!Q90)</f>
        <v>keine</v>
      </c>
      <c r="R87" s="88" t="str">
        <f>IF(Eingruppierung!R90="","",Eingruppierung!R90)</f>
        <v>Förderung</v>
      </c>
      <c r="S87" s="87">
        <f>IF(Eingruppierung!S90="","",Eingruppierung!S90)</f>
        <v>0</v>
      </c>
      <c r="T87" s="17"/>
      <c r="U87" s="21"/>
      <c r="V87" s="14"/>
      <c r="W87" s="18"/>
      <c r="X87" s="18"/>
      <c r="Y87" s="18"/>
      <c r="Z87" s="18"/>
      <c r="AA87" s="18"/>
      <c r="AB87" s="18"/>
      <c r="AC87" s="14"/>
      <c r="AD87" s="18"/>
      <c r="AE87" s="18"/>
      <c r="AF87" s="18"/>
      <c r="AG87" s="18"/>
      <c r="AH87" s="18"/>
      <c r="AI87" s="18"/>
      <c r="AJ87" s="14"/>
      <c r="AK87" s="14"/>
      <c r="AL87" s="18"/>
      <c r="AM87" s="18"/>
      <c r="AN87" s="18"/>
      <c r="AO87" s="18"/>
      <c r="AP87" s="18"/>
      <c r="AQ87" s="18"/>
      <c r="AR87" s="13"/>
      <c r="AS87" s="15"/>
      <c r="AT87" s="17"/>
      <c r="AU87" s="17"/>
      <c r="AV87" s="17"/>
      <c r="AW87" s="17"/>
      <c r="AX87" s="17"/>
      <c r="AY87" s="17"/>
      <c r="AZ87" s="17"/>
      <c r="BA87" s="17"/>
      <c r="BB87" s="17"/>
      <c r="BC87" s="17"/>
      <c r="BD87" s="17"/>
      <c r="BE87" s="17"/>
      <c r="BF87" s="17"/>
      <c r="BG87" s="17"/>
      <c r="BH87" s="17"/>
      <c r="BI87" s="17"/>
      <c r="BJ87" s="17"/>
      <c r="BK87" s="16"/>
      <c r="BL87" s="14"/>
      <c r="BM87" s="15"/>
      <c r="BN87" s="14"/>
      <c r="BO87" s="14"/>
      <c r="BP87" s="13"/>
      <c r="BQ87" s="13"/>
      <c r="BR87" s="13"/>
      <c r="BS87" s="13"/>
      <c r="BT87" s="13"/>
      <c r="BU87" s="13"/>
      <c r="BV87" s="13"/>
      <c r="BW87" s="13"/>
      <c r="BX87" s="13"/>
      <c r="BY87" s="13"/>
      <c r="BZ87" s="13"/>
      <c r="CA87" s="13"/>
      <c r="CB87" s="13"/>
      <c r="CC87" s="13"/>
      <c r="CD87" s="13"/>
      <c r="CE87" s="13"/>
      <c r="CF87" s="13"/>
      <c r="CG87" s="13"/>
      <c r="CH87" s="13"/>
      <c r="CI87" s="13"/>
      <c r="CJ87" s="13"/>
      <c r="CK87" s="13"/>
      <c r="CL87" s="13"/>
      <c r="CM87" s="13"/>
      <c r="CN87" s="13"/>
      <c r="CO87" s="13"/>
      <c r="CP87" s="13"/>
      <c r="CQ87" s="13"/>
      <c r="CR87" s="13"/>
      <c r="CS87" s="13"/>
      <c r="CT87" s="13"/>
      <c r="CU87" s="13"/>
      <c r="CV87" s="13"/>
      <c r="CW87" s="13"/>
      <c r="CX87" s="13"/>
      <c r="CY87" s="13"/>
      <c r="CZ87" s="13"/>
      <c r="DA87" s="13"/>
      <c r="DB87" s="13"/>
      <c r="DC87" s="13"/>
      <c r="DD87" s="13"/>
      <c r="DE87" s="13"/>
      <c r="DF87" s="13"/>
      <c r="DG87" s="13"/>
      <c r="DH87" s="13"/>
      <c r="DI87" s="13"/>
      <c r="DJ87" s="13"/>
      <c r="DK87" s="13"/>
      <c r="DL87" s="13"/>
      <c r="DM87" s="13"/>
      <c r="DN87" s="13"/>
      <c r="DO87" s="13"/>
      <c r="DP87" s="13"/>
      <c r="DQ87" s="13"/>
      <c r="DR87" s="13"/>
      <c r="DS87" s="13"/>
      <c r="DT87" s="13"/>
      <c r="DU87" s="13"/>
      <c r="DV87" s="13"/>
      <c r="DW87" s="13"/>
      <c r="DX87" s="13"/>
      <c r="DY87" s="13"/>
      <c r="DZ87" s="13"/>
    </row>
    <row r="88" spans="1:130" s="6" customFormat="1" ht="12.75" customHeight="1" outlineLevel="1" x14ac:dyDescent="0.2">
      <c r="A88" s="28"/>
      <c r="B88" s="236" t="str">
        <f>IF(Eingruppierung!B92="","",Eingruppierung!B92)</f>
        <v/>
      </c>
      <c r="C88" s="237" t="str">
        <f>IF(Eingruppierung!C92="","",Eingruppierung!C92)</f>
        <v/>
      </c>
      <c r="D88" s="234" t="str">
        <f>IF(Eingruppierung!D92="","",Eingruppierung!D92)</f>
        <v/>
      </c>
      <c r="E88" s="232" t="str">
        <f>IF(Eingruppierung!E92="","",Eingruppierung!E92)</f>
        <v/>
      </c>
      <c r="F88" s="233" t="str">
        <f>IF(Eingruppierung!F92="","",Eingruppierung!F92)</f>
        <v/>
      </c>
      <c r="G88" s="232">
        <f>IF(Eingruppierung!G92="","",Eingruppierung!G92)</f>
        <v>0</v>
      </c>
      <c r="H88" s="231" t="str">
        <f>IF(Eingruppierung!H92="","",Eingruppierung!H92)</f>
        <v/>
      </c>
      <c r="I88" s="230" t="str">
        <f>IF(Eingruppierung!I92="","",Eingruppierung!I92)</f>
        <v/>
      </c>
      <c r="J88" s="229" t="str">
        <f>IF(Eingruppierung!J92="","",Eingruppierung!J92)</f>
        <v/>
      </c>
      <c r="K88" s="53" t="str">
        <f t="shared" si="4"/>
        <v/>
      </c>
      <c r="L88" s="228" t="str">
        <f>IF(Eingruppierung!L92="","",Eingruppierung!L92)</f>
        <v/>
      </c>
      <c r="M88" s="227" t="str">
        <f>IF(Eingruppierung!M92="","",Eingruppierung!M92)</f>
        <v/>
      </c>
      <c r="N88" s="227">
        <f>IF(Eingruppierung!N92="","",Eingruppierung!N92)</f>
        <v>0</v>
      </c>
      <c r="O88" s="69" t="str">
        <f>IF(Eingruppierung!O91="","",Eingruppierung!O91)</f>
        <v/>
      </c>
      <c r="P88" s="69" t="str">
        <f>IF(Eingruppierung!P91="","",Eingruppierung!P91)</f>
        <v/>
      </c>
      <c r="Q88" s="68" t="str">
        <f>IF(Eingruppierung!Q91="","",Eingruppierung!Q91)</f>
        <v>keine</v>
      </c>
      <c r="R88" s="67" t="str">
        <f>IF(Eingruppierung!R91="","",Eingruppierung!R91)</f>
        <v>Förderung</v>
      </c>
      <c r="S88" s="66">
        <f>IF(Eingruppierung!S91="","",Eingruppierung!S91)</f>
        <v>0</v>
      </c>
      <c r="T88" s="17"/>
      <c r="U88" s="21"/>
      <c r="V88" s="14"/>
      <c r="W88" s="18"/>
      <c r="X88" s="18"/>
      <c r="Y88" s="18"/>
      <c r="Z88" s="18"/>
      <c r="AA88" s="18"/>
      <c r="AB88" s="18"/>
      <c r="AC88" s="14"/>
      <c r="AD88" s="18"/>
      <c r="AE88" s="18"/>
      <c r="AF88" s="18"/>
      <c r="AG88" s="18"/>
      <c r="AH88" s="18"/>
      <c r="AI88" s="18"/>
      <c r="AJ88" s="14"/>
      <c r="AK88" s="14"/>
      <c r="AL88" s="18"/>
      <c r="AM88" s="18"/>
      <c r="AN88" s="18"/>
      <c r="AO88" s="18"/>
      <c r="AP88" s="18"/>
      <c r="AQ88" s="18"/>
      <c r="AR88" s="13"/>
      <c r="AS88" s="15"/>
      <c r="AT88" s="17"/>
      <c r="AU88" s="17"/>
      <c r="AV88" s="17"/>
      <c r="AW88" s="17"/>
      <c r="AX88" s="17"/>
      <c r="AY88" s="17"/>
      <c r="AZ88" s="17"/>
      <c r="BA88" s="17"/>
      <c r="BB88" s="17"/>
      <c r="BC88" s="17"/>
      <c r="BD88" s="17"/>
      <c r="BE88" s="17"/>
      <c r="BF88" s="17"/>
      <c r="BG88" s="17"/>
      <c r="BH88" s="17"/>
      <c r="BI88" s="17"/>
      <c r="BJ88" s="17"/>
      <c r="BK88" s="16"/>
      <c r="BL88" s="14"/>
      <c r="BM88" s="15"/>
      <c r="BN88" s="14"/>
      <c r="BO88" s="14"/>
      <c r="BP88" s="13"/>
      <c r="BQ88" s="13"/>
      <c r="BR88" s="13"/>
      <c r="BS88" s="13"/>
      <c r="BT88" s="13"/>
      <c r="BU88" s="13"/>
      <c r="BV88" s="13"/>
      <c r="BW88" s="13"/>
      <c r="BX88" s="13"/>
      <c r="BY88" s="13"/>
      <c r="BZ88" s="13"/>
      <c r="CA88" s="13"/>
      <c r="CB88" s="13"/>
      <c r="CC88" s="13"/>
      <c r="CD88" s="13"/>
      <c r="CE88" s="13"/>
      <c r="CF88" s="13"/>
      <c r="CG88" s="13"/>
      <c r="CH88" s="13"/>
      <c r="CI88" s="13"/>
      <c r="CJ88" s="13"/>
      <c r="CK88" s="13"/>
      <c r="CL88" s="13"/>
      <c r="CM88" s="13"/>
      <c r="CN88" s="13"/>
      <c r="CO88" s="13"/>
      <c r="CP88" s="13"/>
      <c r="CQ88" s="13"/>
      <c r="CR88" s="13"/>
      <c r="CS88" s="13"/>
      <c r="CT88" s="13"/>
      <c r="CU88" s="13"/>
      <c r="CV88" s="13"/>
      <c r="CW88" s="13"/>
      <c r="CX88" s="13"/>
      <c r="CY88" s="13"/>
      <c r="CZ88" s="13"/>
      <c r="DA88" s="13"/>
      <c r="DB88" s="13"/>
      <c r="DC88" s="13"/>
      <c r="DD88" s="13"/>
      <c r="DE88" s="13"/>
      <c r="DF88" s="13"/>
      <c r="DG88" s="13"/>
      <c r="DH88" s="13"/>
      <c r="DI88" s="13"/>
      <c r="DJ88" s="13"/>
      <c r="DK88" s="13"/>
      <c r="DL88" s="13"/>
      <c r="DM88" s="13"/>
      <c r="DN88" s="13"/>
      <c r="DO88" s="13"/>
      <c r="DP88" s="13"/>
      <c r="DQ88" s="13"/>
      <c r="DR88" s="13"/>
      <c r="DS88" s="13"/>
      <c r="DT88" s="13"/>
      <c r="DU88" s="13"/>
      <c r="DV88" s="13"/>
      <c r="DW88" s="13"/>
      <c r="DX88" s="13"/>
      <c r="DY88" s="13"/>
      <c r="DZ88" s="13"/>
    </row>
    <row r="89" spans="1:130" s="6" customFormat="1" ht="12.75" customHeight="1" outlineLevel="1" x14ac:dyDescent="0.2">
      <c r="A89" s="28"/>
      <c r="B89" s="236" t="str">
        <f>IF(Eingruppierung!B93="","",Eingruppierung!B93)</f>
        <v/>
      </c>
      <c r="C89" s="235" t="str">
        <f>IF(Eingruppierung!C93="","",Eingruppierung!C93)</f>
        <v/>
      </c>
      <c r="D89" s="234" t="str">
        <f>IF(Eingruppierung!D93="","",Eingruppierung!D93)</f>
        <v/>
      </c>
      <c r="E89" s="232" t="str">
        <f>IF(Eingruppierung!E93="","",Eingruppierung!E93)</f>
        <v/>
      </c>
      <c r="F89" s="233" t="str">
        <f>IF(Eingruppierung!F93="","",Eingruppierung!F93)</f>
        <v/>
      </c>
      <c r="G89" s="232">
        <f>IF(Eingruppierung!G93="","",Eingruppierung!G93)</f>
        <v>0</v>
      </c>
      <c r="H89" s="231" t="str">
        <f>IF(Eingruppierung!H93="","",Eingruppierung!H93)</f>
        <v/>
      </c>
      <c r="I89" s="230" t="str">
        <f>IF(Eingruppierung!I93="","",Eingruppierung!I93)</f>
        <v/>
      </c>
      <c r="J89" s="229" t="str">
        <f>IF(Eingruppierung!J93="","",Eingruppierung!J93)</f>
        <v/>
      </c>
      <c r="K89" s="53" t="str">
        <f t="shared" si="4"/>
        <v/>
      </c>
      <c r="L89" s="228" t="str">
        <f>IF(Eingruppierung!L93="","",Eingruppierung!L93)</f>
        <v/>
      </c>
      <c r="M89" s="227" t="str">
        <f>IF(Eingruppierung!M93="","",Eingruppierung!M93)</f>
        <v/>
      </c>
      <c r="N89" s="227">
        <f>IF(Eingruppierung!N93="","",Eingruppierung!N93)</f>
        <v>0</v>
      </c>
      <c r="O89" s="69" t="str">
        <f>IF(Eingruppierung!O92="","",Eingruppierung!O92)</f>
        <v/>
      </c>
      <c r="P89" s="69" t="str">
        <f>IF(Eingruppierung!P92="","",Eingruppierung!P92)</f>
        <v/>
      </c>
      <c r="Q89" s="68" t="str">
        <f>IF(Eingruppierung!Q92="","",Eingruppierung!Q92)</f>
        <v>keine</v>
      </c>
      <c r="R89" s="67" t="str">
        <f>IF(Eingruppierung!R92="","",Eingruppierung!R92)</f>
        <v>Förderung</v>
      </c>
      <c r="S89" s="66">
        <f>IF(Eingruppierung!S92="","",Eingruppierung!S92)</f>
        <v>0</v>
      </c>
      <c r="T89" s="17"/>
      <c r="U89" s="21"/>
      <c r="V89" s="14"/>
      <c r="W89" s="18"/>
      <c r="X89" s="18"/>
      <c r="Y89" s="18"/>
      <c r="Z89" s="18"/>
      <c r="AA89" s="18"/>
      <c r="AB89" s="18"/>
      <c r="AC89" s="14"/>
      <c r="AD89" s="18"/>
      <c r="AE89" s="18"/>
      <c r="AF89" s="18"/>
      <c r="AG89" s="18"/>
      <c r="AH89" s="18"/>
      <c r="AI89" s="18"/>
      <c r="AJ89" s="14"/>
      <c r="AK89" s="14"/>
      <c r="AL89" s="18"/>
      <c r="AM89" s="18"/>
      <c r="AN89" s="18"/>
      <c r="AO89" s="18"/>
      <c r="AP89" s="18"/>
      <c r="AQ89" s="18"/>
      <c r="AR89" s="13"/>
      <c r="AS89" s="15"/>
      <c r="AT89" s="17"/>
      <c r="AU89" s="17"/>
      <c r="AV89" s="17"/>
      <c r="AW89" s="17"/>
      <c r="AX89" s="17"/>
      <c r="AY89" s="17"/>
      <c r="AZ89" s="17"/>
      <c r="BA89" s="17"/>
      <c r="BB89" s="17"/>
      <c r="BC89" s="17"/>
      <c r="BD89" s="17"/>
      <c r="BE89" s="17"/>
      <c r="BF89" s="17"/>
      <c r="BG89" s="17"/>
      <c r="BH89" s="17"/>
      <c r="BI89" s="17"/>
      <c r="BJ89" s="17"/>
      <c r="BK89" s="16"/>
      <c r="BL89" s="14"/>
      <c r="BM89" s="15"/>
      <c r="BN89" s="14"/>
      <c r="BO89" s="14"/>
      <c r="BP89" s="13"/>
      <c r="BQ89" s="13"/>
      <c r="BR89" s="13"/>
      <c r="BS89" s="13"/>
      <c r="BT89" s="13"/>
      <c r="BU89" s="13"/>
      <c r="BV89" s="13"/>
      <c r="BW89" s="13"/>
      <c r="BX89" s="13"/>
      <c r="BY89" s="13"/>
      <c r="BZ89" s="13"/>
      <c r="CA89" s="13"/>
      <c r="CB89" s="13"/>
      <c r="CC89" s="13"/>
      <c r="CD89" s="13"/>
      <c r="CE89" s="13"/>
      <c r="CF89" s="13"/>
      <c r="CG89" s="13"/>
      <c r="CH89" s="13"/>
      <c r="CI89" s="13"/>
      <c r="CJ89" s="13"/>
      <c r="CK89" s="13"/>
      <c r="CL89" s="13"/>
      <c r="CM89" s="13"/>
      <c r="CN89" s="13"/>
      <c r="CO89" s="13"/>
      <c r="CP89" s="13"/>
      <c r="CQ89" s="13"/>
      <c r="CR89" s="13"/>
      <c r="CS89" s="13"/>
      <c r="CT89" s="13"/>
      <c r="CU89" s="13"/>
      <c r="CV89" s="13"/>
      <c r="CW89" s="13"/>
      <c r="CX89" s="13"/>
      <c r="CY89" s="13"/>
      <c r="CZ89" s="13"/>
      <c r="DA89" s="13"/>
      <c r="DB89" s="13"/>
      <c r="DC89" s="13"/>
      <c r="DD89" s="13"/>
      <c r="DE89" s="13"/>
      <c r="DF89" s="13"/>
      <c r="DG89" s="13"/>
      <c r="DH89" s="13"/>
      <c r="DI89" s="13"/>
      <c r="DJ89" s="13"/>
      <c r="DK89" s="13"/>
      <c r="DL89" s="13"/>
      <c r="DM89" s="13"/>
      <c r="DN89" s="13"/>
      <c r="DO89" s="13"/>
      <c r="DP89" s="13"/>
      <c r="DQ89" s="13"/>
      <c r="DR89" s="13"/>
      <c r="DS89" s="13"/>
      <c r="DT89" s="13"/>
      <c r="DU89" s="13"/>
      <c r="DV89" s="13"/>
      <c r="DW89" s="13"/>
      <c r="DX89" s="13"/>
      <c r="DY89" s="13"/>
      <c r="DZ89" s="13"/>
    </row>
    <row r="90" spans="1:130" s="6" customFormat="1" ht="12.75" customHeight="1" outlineLevel="1" x14ac:dyDescent="0.2">
      <c r="A90" s="28"/>
      <c r="B90" s="236" t="str">
        <f>IF(Eingruppierung!B94="","",Eingruppierung!B94)</f>
        <v/>
      </c>
      <c r="C90" s="237" t="str">
        <f>IF(Eingruppierung!C94="","",Eingruppierung!C94)</f>
        <v/>
      </c>
      <c r="D90" s="234" t="str">
        <f>IF(Eingruppierung!D94="","",Eingruppierung!D94)</f>
        <v/>
      </c>
      <c r="E90" s="232" t="str">
        <f>IF(Eingruppierung!E94="","",Eingruppierung!E94)</f>
        <v/>
      </c>
      <c r="F90" s="233" t="str">
        <f>IF(Eingruppierung!F94="","",Eingruppierung!F94)</f>
        <v/>
      </c>
      <c r="G90" s="232">
        <f>IF(Eingruppierung!G94="","",Eingruppierung!G94)</f>
        <v>0</v>
      </c>
      <c r="H90" s="231" t="str">
        <f>IF(Eingruppierung!H94="","",Eingruppierung!H94)</f>
        <v/>
      </c>
      <c r="I90" s="230" t="str">
        <f>IF(Eingruppierung!I94="","",Eingruppierung!I94)</f>
        <v/>
      </c>
      <c r="J90" s="229" t="str">
        <f>IF(Eingruppierung!J94="","",Eingruppierung!J94)</f>
        <v/>
      </c>
      <c r="K90" s="53" t="str">
        <f t="shared" si="4"/>
        <v/>
      </c>
      <c r="L90" s="228" t="str">
        <f>IF(Eingruppierung!L94="","",Eingruppierung!L94)</f>
        <v/>
      </c>
      <c r="M90" s="227" t="str">
        <f>IF(Eingruppierung!M94="","",Eingruppierung!M94)</f>
        <v/>
      </c>
      <c r="N90" s="227">
        <f>IF(Eingruppierung!N94="","",Eingruppierung!N94)</f>
        <v>0</v>
      </c>
      <c r="O90" s="69" t="str">
        <f>IF(Eingruppierung!O93="","",Eingruppierung!O93)</f>
        <v/>
      </c>
      <c r="P90" s="69" t="str">
        <f>IF(Eingruppierung!P93="","",Eingruppierung!P93)</f>
        <v/>
      </c>
      <c r="Q90" s="68" t="str">
        <f>IF(Eingruppierung!Q93="","",Eingruppierung!Q93)</f>
        <v>keine</v>
      </c>
      <c r="R90" s="67" t="str">
        <f>IF(Eingruppierung!R93="","",Eingruppierung!R93)</f>
        <v>Förderung</v>
      </c>
      <c r="S90" s="66">
        <f>IF(Eingruppierung!S93="","",Eingruppierung!S93)</f>
        <v>0</v>
      </c>
      <c r="T90" s="17"/>
      <c r="U90" s="21"/>
      <c r="V90" s="14"/>
      <c r="W90" s="18"/>
      <c r="X90" s="18"/>
      <c r="Y90" s="18"/>
      <c r="Z90" s="18"/>
      <c r="AA90" s="18"/>
      <c r="AB90" s="18"/>
      <c r="AC90" s="14"/>
      <c r="AD90" s="18"/>
      <c r="AE90" s="18"/>
      <c r="AF90" s="18"/>
      <c r="AG90" s="18"/>
      <c r="AH90" s="18"/>
      <c r="AI90" s="18"/>
      <c r="AJ90" s="14"/>
      <c r="AK90" s="14"/>
      <c r="AL90" s="18"/>
      <c r="AM90" s="18"/>
      <c r="AN90" s="18"/>
      <c r="AO90" s="18"/>
      <c r="AP90" s="18"/>
      <c r="AQ90" s="18"/>
      <c r="AR90" s="13"/>
      <c r="AS90" s="15"/>
      <c r="AT90" s="17"/>
      <c r="AU90" s="17"/>
      <c r="AV90" s="17"/>
      <c r="AW90" s="17"/>
      <c r="AX90" s="17"/>
      <c r="AY90" s="17"/>
      <c r="AZ90" s="17"/>
      <c r="BA90" s="17"/>
      <c r="BB90" s="17"/>
      <c r="BC90" s="17"/>
      <c r="BD90" s="17"/>
      <c r="BE90" s="17"/>
      <c r="BF90" s="17"/>
      <c r="BG90" s="17"/>
      <c r="BH90" s="17"/>
      <c r="BI90" s="17"/>
      <c r="BJ90" s="17"/>
      <c r="BK90" s="16"/>
      <c r="BL90" s="14"/>
      <c r="BM90" s="15"/>
      <c r="BN90" s="14"/>
      <c r="BO90" s="14"/>
      <c r="BP90" s="13"/>
      <c r="BQ90" s="13"/>
      <c r="BR90" s="13"/>
      <c r="BS90" s="13"/>
      <c r="BT90" s="13"/>
      <c r="BU90" s="13"/>
      <c r="BV90" s="13"/>
      <c r="BW90" s="13"/>
      <c r="BX90" s="13"/>
      <c r="BY90" s="13"/>
      <c r="BZ90" s="13"/>
      <c r="CA90" s="13"/>
      <c r="CB90" s="13"/>
      <c r="CC90" s="13"/>
      <c r="CD90" s="13"/>
      <c r="CE90" s="13"/>
      <c r="CF90" s="13"/>
      <c r="CG90" s="13"/>
      <c r="CH90" s="13"/>
      <c r="CI90" s="13"/>
      <c r="CJ90" s="13"/>
      <c r="CK90" s="13"/>
      <c r="CL90" s="13"/>
      <c r="CM90" s="13"/>
      <c r="CN90" s="13"/>
      <c r="CO90" s="13"/>
      <c r="CP90" s="13"/>
      <c r="CQ90" s="13"/>
      <c r="CR90" s="13"/>
      <c r="CS90" s="13"/>
      <c r="CT90" s="13"/>
      <c r="CU90" s="13"/>
      <c r="CV90" s="13"/>
      <c r="CW90" s="13"/>
      <c r="CX90" s="13"/>
      <c r="CY90" s="13"/>
      <c r="CZ90" s="13"/>
      <c r="DA90" s="13"/>
      <c r="DB90" s="13"/>
      <c r="DC90" s="13"/>
      <c r="DD90" s="13"/>
      <c r="DE90" s="13"/>
      <c r="DF90" s="13"/>
      <c r="DG90" s="13"/>
      <c r="DH90" s="13"/>
      <c r="DI90" s="13"/>
      <c r="DJ90" s="13"/>
      <c r="DK90" s="13"/>
      <c r="DL90" s="13"/>
      <c r="DM90" s="13"/>
      <c r="DN90" s="13"/>
      <c r="DO90" s="13"/>
      <c r="DP90" s="13"/>
      <c r="DQ90" s="13"/>
      <c r="DR90" s="13"/>
      <c r="DS90" s="13"/>
      <c r="DT90" s="13"/>
      <c r="DU90" s="13"/>
      <c r="DV90" s="13"/>
      <c r="DW90" s="13"/>
      <c r="DX90" s="13"/>
      <c r="DY90" s="13"/>
      <c r="DZ90" s="13"/>
    </row>
    <row r="91" spans="1:130" s="6" customFormat="1" ht="12.75" customHeight="1" outlineLevel="1" x14ac:dyDescent="0.2">
      <c r="A91" s="28"/>
      <c r="B91" s="236" t="str">
        <f>IF(Eingruppierung!B95="","",Eingruppierung!B95)</f>
        <v/>
      </c>
      <c r="C91" s="237" t="str">
        <f>IF(Eingruppierung!C95="","",Eingruppierung!C95)</f>
        <v/>
      </c>
      <c r="D91" s="234" t="str">
        <f>IF(Eingruppierung!D95="","",Eingruppierung!D95)</f>
        <v/>
      </c>
      <c r="E91" s="232" t="str">
        <f>IF(Eingruppierung!E95="","",Eingruppierung!E95)</f>
        <v/>
      </c>
      <c r="F91" s="233" t="str">
        <f>IF(Eingruppierung!F95="","",Eingruppierung!F95)</f>
        <v/>
      </c>
      <c r="G91" s="232">
        <f>IF(Eingruppierung!G95="","",Eingruppierung!G95)</f>
        <v>0</v>
      </c>
      <c r="H91" s="231" t="str">
        <f>IF(Eingruppierung!H95="","",Eingruppierung!H95)</f>
        <v/>
      </c>
      <c r="I91" s="230" t="str">
        <f>IF(Eingruppierung!I95="","",Eingruppierung!I95)</f>
        <v/>
      </c>
      <c r="J91" s="229" t="str">
        <f>IF(Eingruppierung!J95="","",Eingruppierung!J95)</f>
        <v/>
      </c>
      <c r="K91" s="53" t="str">
        <f t="shared" si="4"/>
        <v/>
      </c>
      <c r="L91" s="228" t="str">
        <f>IF(Eingruppierung!L95="","",Eingruppierung!L95)</f>
        <v/>
      </c>
      <c r="M91" s="227" t="str">
        <f>IF(Eingruppierung!M95="","",Eingruppierung!M95)</f>
        <v/>
      </c>
      <c r="N91" s="227">
        <f>IF(Eingruppierung!N95="","",Eingruppierung!N95)</f>
        <v>0</v>
      </c>
      <c r="O91" s="69" t="str">
        <f>IF(Eingruppierung!O94="","",Eingruppierung!O94)</f>
        <v/>
      </c>
      <c r="P91" s="69" t="str">
        <f>IF(Eingruppierung!P94="","",Eingruppierung!P94)</f>
        <v/>
      </c>
      <c r="Q91" s="68" t="str">
        <f>IF(Eingruppierung!Q94="","",Eingruppierung!Q94)</f>
        <v>keine</v>
      </c>
      <c r="R91" s="67" t="str">
        <f>IF(Eingruppierung!R94="","",Eingruppierung!R94)</f>
        <v>Förderung</v>
      </c>
      <c r="S91" s="66">
        <f>IF(Eingruppierung!S94="","",Eingruppierung!S94)</f>
        <v>0</v>
      </c>
      <c r="T91" s="17"/>
      <c r="U91" s="21"/>
      <c r="V91" s="14"/>
      <c r="W91" s="18"/>
      <c r="X91" s="18"/>
      <c r="Y91" s="18"/>
      <c r="Z91" s="18"/>
      <c r="AA91" s="18"/>
      <c r="AB91" s="18"/>
      <c r="AC91" s="14"/>
      <c r="AD91" s="18"/>
      <c r="AE91" s="18"/>
      <c r="AF91" s="18"/>
      <c r="AG91" s="18"/>
      <c r="AH91" s="18"/>
      <c r="AI91" s="18"/>
      <c r="AJ91" s="14"/>
      <c r="AK91" s="14"/>
      <c r="AL91" s="18"/>
      <c r="AM91" s="18"/>
      <c r="AN91" s="18"/>
      <c r="AO91" s="18"/>
      <c r="AP91" s="18"/>
      <c r="AQ91" s="18"/>
      <c r="AR91" s="13"/>
      <c r="AS91" s="15"/>
      <c r="AT91" s="17"/>
      <c r="AU91" s="17"/>
      <c r="AV91" s="17"/>
      <c r="AW91" s="17"/>
      <c r="AX91" s="17"/>
      <c r="AY91" s="17"/>
      <c r="AZ91" s="17"/>
      <c r="BA91" s="17"/>
      <c r="BB91" s="17"/>
      <c r="BC91" s="17"/>
      <c r="BD91" s="17"/>
      <c r="BE91" s="17"/>
      <c r="BF91" s="17"/>
      <c r="BG91" s="17"/>
      <c r="BH91" s="17"/>
      <c r="BI91" s="17"/>
      <c r="BJ91" s="17"/>
      <c r="BK91" s="16"/>
      <c r="BL91" s="14"/>
      <c r="BM91" s="15"/>
      <c r="BN91" s="14"/>
      <c r="BO91" s="14"/>
      <c r="BP91" s="13"/>
      <c r="BQ91" s="13"/>
      <c r="BR91" s="13"/>
      <c r="BS91" s="13"/>
      <c r="BT91" s="13"/>
      <c r="BU91" s="13"/>
      <c r="BV91" s="13"/>
      <c r="BW91" s="13"/>
      <c r="BX91" s="13"/>
      <c r="BY91" s="13"/>
      <c r="BZ91" s="13"/>
      <c r="CA91" s="13"/>
      <c r="CB91" s="13"/>
      <c r="CC91" s="13"/>
      <c r="CD91" s="13"/>
      <c r="CE91" s="13"/>
      <c r="CF91" s="13"/>
      <c r="CG91" s="13"/>
      <c r="CH91" s="13"/>
      <c r="CI91" s="13"/>
      <c r="CJ91" s="13"/>
      <c r="CK91" s="13"/>
      <c r="CL91" s="13"/>
      <c r="CM91" s="13"/>
      <c r="CN91" s="13"/>
      <c r="CO91" s="13"/>
      <c r="CP91" s="13"/>
      <c r="CQ91" s="13"/>
      <c r="CR91" s="13"/>
      <c r="CS91" s="13"/>
      <c r="CT91" s="13"/>
      <c r="CU91" s="13"/>
      <c r="CV91" s="13"/>
      <c r="CW91" s="13"/>
      <c r="CX91" s="13"/>
      <c r="CY91" s="13"/>
      <c r="CZ91" s="13"/>
      <c r="DA91" s="13"/>
      <c r="DB91" s="13"/>
      <c r="DC91" s="13"/>
      <c r="DD91" s="13"/>
      <c r="DE91" s="13"/>
      <c r="DF91" s="13"/>
      <c r="DG91" s="13"/>
      <c r="DH91" s="13"/>
      <c r="DI91" s="13"/>
      <c r="DJ91" s="13"/>
      <c r="DK91" s="13"/>
      <c r="DL91" s="13"/>
      <c r="DM91" s="13"/>
      <c r="DN91" s="13"/>
      <c r="DO91" s="13"/>
      <c r="DP91" s="13"/>
      <c r="DQ91" s="13"/>
      <c r="DR91" s="13"/>
      <c r="DS91" s="13"/>
      <c r="DT91" s="13"/>
      <c r="DU91" s="13"/>
      <c r="DV91" s="13"/>
      <c r="DW91" s="13"/>
      <c r="DX91" s="13"/>
      <c r="DY91" s="13"/>
      <c r="DZ91" s="13"/>
    </row>
    <row r="92" spans="1:130" s="6" customFormat="1" ht="12.75" customHeight="1" outlineLevel="1" x14ac:dyDescent="0.2">
      <c r="A92" s="28"/>
      <c r="B92" s="236" t="str">
        <f>IF(Eingruppierung!B96="","",Eingruppierung!B96)</f>
        <v/>
      </c>
      <c r="C92" s="235" t="str">
        <f>IF(Eingruppierung!C96="","",Eingruppierung!C96)</f>
        <v/>
      </c>
      <c r="D92" s="234" t="str">
        <f>IF(Eingruppierung!D96="","",Eingruppierung!D96)</f>
        <v/>
      </c>
      <c r="E92" s="232" t="str">
        <f>IF(Eingruppierung!E96="","",Eingruppierung!E96)</f>
        <v/>
      </c>
      <c r="F92" s="233" t="str">
        <f>IF(Eingruppierung!F96="","",Eingruppierung!F96)</f>
        <v/>
      </c>
      <c r="G92" s="232">
        <f>IF(Eingruppierung!G96="","",Eingruppierung!G96)</f>
        <v>0</v>
      </c>
      <c r="H92" s="231" t="str">
        <f>IF(Eingruppierung!H96="","",Eingruppierung!H96)</f>
        <v/>
      </c>
      <c r="I92" s="230" t="str">
        <f>IF(Eingruppierung!I96="","",Eingruppierung!I96)</f>
        <v/>
      </c>
      <c r="J92" s="229" t="str">
        <f>IF(Eingruppierung!J96="","",Eingruppierung!J96)</f>
        <v/>
      </c>
      <c r="K92" s="53" t="str">
        <f t="shared" si="4"/>
        <v/>
      </c>
      <c r="L92" s="228" t="str">
        <f>IF(Eingruppierung!L96="","",Eingruppierung!L96)</f>
        <v/>
      </c>
      <c r="M92" s="227" t="str">
        <f>IF(Eingruppierung!M96="","",Eingruppierung!M96)</f>
        <v/>
      </c>
      <c r="N92" s="227">
        <f>IF(Eingruppierung!N96="","",Eingruppierung!N96)</f>
        <v>0</v>
      </c>
      <c r="O92" s="69" t="str">
        <f>IF(Eingruppierung!O95="","",Eingruppierung!O95)</f>
        <v/>
      </c>
      <c r="P92" s="69" t="str">
        <f>IF(Eingruppierung!P95="","",Eingruppierung!P95)</f>
        <v/>
      </c>
      <c r="Q92" s="68" t="str">
        <f>IF(Eingruppierung!Q95="","",Eingruppierung!Q95)</f>
        <v>keine</v>
      </c>
      <c r="R92" s="67" t="str">
        <f>IF(Eingruppierung!R95="","",Eingruppierung!R95)</f>
        <v>Förderung</v>
      </c>
      <c r="S92" s="66">
        <f>IF(Eingruppierung!S95="","",Eingruppierung!S95)</f>
        <v>0</v>
      </c>
      <c r="T92" s="17"/>
      <c r="U92" s="21"/>
      <c r="V92" s="14"/>
      <c r="W92" s="18"/>
      <c r="X92" s="18"/>
      <c r="Y92" s="18"/>
      <c r="Z92" s="18"/>
      <c r="AA92" s="18"/>
      <c r="AB92" s="18"/>
      <c r="AC92" s="14"/>
      <c r="AD92" s="18"/>
      <c r="AE92" s="18"/>
      <c r="AF92" s="18"/>
      <c r="AG92" s="18"/>
      <c r="AH92" s="18"/>
      <c r="AI92" s="18"/>
      <c r="AJ92" s="14"/>
      <c r="AK92" s="14"/>
      <c r="AL92" s="18"/>
      <c r="AM92" s="18"/>
      <c r="AN92" s="18"/>
      <c r="AO92" s="18"/>
      <c r="AP92" s="18"/>
      <c r="AQ92" s="18"/>
      <c r="AR92" s="13"/>
      <c r="AS92" s="15"/>
      <c r="AT92" s="17"/>
      <c r="AU92" s="17"/>
      <c r="AV92" s="17"/>
      <c r="AW92" s="17"/>
      <c r="AX92" s="17"/>
      <c r="AY92" s="17"/>
      <c r="AZ92" s="17"/>
      <c r="BA92" s="17"/>
      <c r="BB92" s="17"/>
      <c r="BC92" s="17"/>
      <c r="BD92" s="17"/>
      <c r="BE92" s="17"/>
      <c r="BF92" s="17"/>
      <c r="BG92" s="17"/>
      <c r="BH92" s="17"/>
      <c r="BI92" s="17"/>
      <c r="BJ92" s="17"/>
      <c r="BK92" s="16"/>
      <c r="BL92" s="14"/>
      <c r="BM92" s="15"/>
      <c r="BN92" s="14"/>
      <c r="BO92" s="14"/>
      <c r="BP92" s="13"/>
      <c r="BQ92" s="13"/>
      <c r="BR92" s="13"/>
      <c r="BS92" s="13"/>
      <c r="BT92" s="13"/>
      <c r="BU92" s="13"/>
      <c r="BV92" s="13"/>
      <c r="BW92" s="13"/>
      <c r="BX92" s="13"/>
      <c r="BY92" s="13"/>
      <c r="BZ92" s="13"/>
      <c r="CA92" s="13"/>
      <c r="CB92" s="13"/>
      <c r="CC92" s="13"/>
      <c r="CD92" s="13"/>
      <c r="CE92" s="13"/>
      <c r="CF92" s="13"/>
      <c r="CG92" s="13"/>
      <c r="CH92" s="13"/>
      <c r="CI92" s="13"/>
      <c r="CJ92" s="13"/>
      <c r="CK92" s="13"/>
      <c r="CL92" s="13"/>
      <c r="CM92" s="13"/>
      <c r="CN92" s="13"/>
      <c r="CO92" s="13"/>
      <c r="CP92" s="13"/>
      <c r="CQ92" s="13"/>
      <c r="CR92" s="13"/>
      <c r="CS92" s="13"/>
      <c r="CT92" s="13"/>
      <c r="CU92" s="13"/>
      <c r="CV92" s="13"/>
      <c r="CW92" s="13"/>
      <c r="CX92" s="13"/>
      <c r="CY92" s="13"/>
      <c r="CZ92" s="13"/>
      <c r="DA92" s="13"/>
      <c r="DB92" s="13"/>
      <c r="DC92" s="13"/>
      <c r="DD92" s="13"/>
      <c r="DE92" s="13"/>
      <c r="DF92" s="13"/>
      <c r="DG92" s="13"/>
      <c r="DH92" s="13"/>
      <c r="DI92" s="13"/>
      <c r="DJ92" s="13"/>
      <c r="DK92" s="13"/>
      <c r="DL92" s="13"/>
      <c r="DM92" s="13"/>
      <c r="DN92" s="13"/>
      <c r="DO92" s="13"/>
      <c r="DP92" s="13"/>
      <c r="DQ92" s="13"/>
      <c r="DR92" s="13"/>
      <c r="DS92" s="13"/>
      <c r="DT92" s="13"/>
      <c r="DU92" s="13"/>
      <c r="DV92" s="13"/>
      <c r="DW92" s="13"/>
      <c r="DX92" s="13"/>
      <c r="DY92" s="13"/>
      <c r="DZ92" s="13"/>
    </row>
    <row r="93" spans="1:130" s="6" customFormat="1" ht="12.75" customHeight="1" outlineLevel="1" x14ac:dyDescent="0.2">
      <c r="A93" s="28"/>
      <c r="B93" s="236" t="str">
        <f>IF(Eingruppierung!B97="","",Eingruppierung!B97)</f>
        <v/>
      </c>
      <c r="C93" s="237" t="str">
        <f>IF(Eingruppierung!C97="","",Eingruppierung!C97)</f>
        <v/>
      </c>
      <c r="D93" s="234" t="str">
        <f>IF(Eingruppierung!D97="","",Eingruppierung!D97)</f>
        <v/>
      </c>
      <c r="E93" s="232" t="str">
        <f>IF(Eingruppierung!E97="","",Eingruppierung!E97)</f>
        <v/>
      </c>
      <c r="F93" s="233" t="str">
        <f>IF(Eingruppierung!F97="","",Eingruppierung!F97)</f>
        <v/>
      </c>
      <c r="G93" s="232">
        <f>IF(Eingruppierung!G97="","",Eingruppierung!G97)</f>
        <v>0</v>
      </c>
      <c r="H93" s="231" t="str">
        <f>IF(Eingruppierung!H97="","",Eingruppierung!H97)</f>
        <v/>
      </c>
      <c r="I93" s="230" t="str">
        <f>IF(Eingruppierung!I97="","",Eingruppierung!I97)</f>
        <v/>
      </c>
      <c r="J93" s="229" t="str">
        <f>IF(Eingruppierung!J97="","",Eingruppierung!J97)</f>
        <v/>
      </c>
      <c r="K93" s="53" t="str">
        <f t="shared" si="4"/>
        <v/>
      </c>
      <c r="L93" s="228" t="str">
        <f>IF(Eingruppierung!L97="","",Eingruppierung!L97)</f>
        <v/>
      </c>
      <c r="M93" s="227" t="str">
        <f>IF(Eingruppierung!M97="","",Eingruppierung!M97)</f>
        <v/>
      </c>
      <c r="N93" s="227">
        <f>IF(Eingruppierung!N97="","",Eingruppierung!N97)</f>
        <v>0</v>
      </c>
      <c r="O93" s="69" t="str">
        <f>IF(Eingruppierung!O96="","",Eingruppierung!O96)</f>
        <v/>
      </c>
      <c r="P93" s="69" t="str">
        <f>IF(Eingruppierung!P96="","",Eingruppierung!P96)</f>
        <v/>
      </c>
      <c r="Q93" s="68" t="str">
        <f>IF(Eingruppierung!Q96="","",Eingruppierung!Q96)</f>
        <v>keine</v>
      </c>
      <c r="R93" s="67" t="str">
        <f>IF(Eingruppierung!R96="","",Eingruppierung!R96)</f>
        <v>Förderung</v>
      </c>
      <c r="S93" s="66">
        <f>IF(Eingruppierung!S96="","",Eingruppierung!S96)</f>
        <v>0</v>
      </c>
      <c r="T93" s="17"/>
      <c r="U93" s="21"/>
      <c r="V93" s="14"/>
      <c r="W93" s="18"/>
      <c r="X93" s="18"/>
      <c r="Y93" s="18"/>
      <c r="Z93" s="18"/>
      <c r="AA93" s="18"/>
      <c r="AB93" s="18"/>
      <c r="AC93" s="14"/>
      <c r="AD93" s="18"/>
      <c r="AE93" s="18"/>
      <c r="AF93" s="18"/>
      <c r="AG93" s="18"/>
      <c r="AH93" s="18"/>
      <c r="AI93" s="18"/>
      <c r="AJ93" s="14"/>
      <c r="AK93" s="14"/>
      <c r="AL93" s="18"/>
      <c r="AM93" s="18"/>
      <c r="AN93" s="18"/>
      <c r="AO93" s="18"/>
      <c r="AP93" s="18"/>
      <c r="AQ93" s="18"/>
      <c r="AR93" s="13"/>
      <c r="AS93" s="15"/>
      <c r="AT93" s="17"/>
      <c r="AU93" s="17"/>
      <c r="AV93" s="17"/>
      <c r="AW93" s="17"/>
      <c r="AX93" s="17"/>
      <c r="AY93" s="17"/>
      <c r="AZ93" s="17"/>
      <c r="BA93" s="17"/>
      <c r="BB93" s="17"/>
      <c r="BC93" s="17"/>
      <c r="BD93" s="17"/>
      <c r="BE93" s="17"/>
      <c r="BF93" s="17"/>
      <c r="BG93" s="17"/>
      <c r="BH93" s="17"/>
      <c r="BI93" s="17"/>
      <c r="BJ93" s="17"/>
      <c r="BK93" s="16"/>
      <c r="BL93" s="14"/>
      <c r="BM93" s="15"/>
      <c r="BN93" s="14"/>
      <c r="BO93" s="14"/>
      <c r="BP93" s="13"/>
      <c r="BQ93" s="13"/>
      <c r="BR93" s="13"/>
      <c r="BS93" s="13"/>
      <c r="BT93" s="13"/>
      <c r="BU93" s="13"/>
      <c r="BV93" s="13"/>
      <c r="BW93" s="13"/>
      <c r="BX93" s="13"/>
      <c r="BY93" s="13"/>
      <c r="BZ93" s="13"/>
      <c r="CA93" s="13"/>
      <c r="CB93" s="13"/>
      <c r="CC93" s="13"/>
      <c r="CD93" s="13"/>
      <c r="CE93" s="13"/>
      <c r="CF93" s="13"/>
      <c r="CG93" s="13"/>
      <c r="CH93" s="13"/>
      <c r="CI93" s="13"/>
      <c r="CJ93" s="13"/>
      <c r="CK93" s="13"/>
      <c r="CL93" s="13"/>
      <c r="CM93" s="13"/>
      <c r="CN93" s="13"/>
      <c r="CO93" s="13"/>
      <c r="CP93" s="13"/>
      <c r="CQ93" s="13"/>
      <c r="CR93" s="13"/>
      <c r="CS93" s="13"/>
      <c r="CT93" s="13"/>
      <c r="CU93" s="13"/>
      <c r="CV93" s="13"/>
      <c r="CW93" s="13"/>
      <c r="CX93" s="13"/>
      <c r="CY93" s="13"/>
      <c r="CZ93" s="13"/>
      <c r="DA93" s="13"/>
      <c r="DB93" s="13"/>
      <c r="DC93" s="13"/>
      <c r="DD93" s="13"/>
      <c r="DE93" s="13"/>
      <c r="DF93" s="13"/>
      <c r="DG93" s="13"/>
      <c r="DH93" s="13"/>
      <c r="DI93" s="13"/>
      <c r="DJ93" s="13"/>
      <c r="DK93" s="13"/>
      <c r="DL93" s="13"/>
      <c r="DM93" s="13"/>
      <c r="DN93" s="13"/>
      <c r="DO93" s="13"/>
      <c r="DP93" s="13"/>
      <c r="DQ93" s="13"/>
      <c r="DR93" s="13"/>
      <c r="DS93" s="13"/>
      <c r="DT93" s="13"/>
      <c r="DU93" s="13"/>
      <c r="DV93" s="13"/>
      <c r="DW93" s="13"/>
      <c r="DX93" s="13"/>
      <c r="DY93" s="13"/>
      <c r="DZ93" s="13"/>
    </row>
    <row r="94" spans="1:130" s="6" customFormat="1" ht="12.75" customHeight="1" outlineLevel="1" x14ac:dyDescent="0.2">
      <c r="A94" s="28"/>
      <c r="B94" s="236" t="str">
        <f>IF(Eingruppierung!B98="","",Eingruppierung!B98)</f>
        <v/>
      </c>
      <c r="C94" s="237" t="str">
        <f>IF(Eingruppierung!C98="","",Eingruppierung!C98)</f>
        <v/>
      </c>
      <c r="D94" s="234" t="str">
        <f>IF(Eingruppierung!D98="","",Eingruppierung!D98)</f>
        <v/>
      </c>
      <c r="E94" s="232" t="str">
        <f>IF(Eingruppierung!E98="","",Eingruppierung!E98)</f>
        <v/>
      </c>
      <c r="F94" s="233" t="str">
        <f>IF(Eingruppierung!F98="","",Eingruppierung!F98)</f>
        <v/>
      </c>
      <c r="G94" s="232">
        <f>IF(Eingruppierung!G98="","",Eingruppierung!G98)</f>
        <v>0</v>
      </c>
      <c r="H94" s="231" t="str">
        <f>IF(Eingruppierung!H98="","",Eingruppierung!H98)</f>
        <v/>
      </c>
      <c r="I94" s="230" t="str">
        <f>IF(Eingruppierung!I98="","",Eingruppierung!I98)</f>
        <v/>
      </c>
      <c r="J94" s="229" t="str">
        <f>IF(Eingruppierung!J98="","",Eingruppierung!J98)</f>
        <v/>
      </c>
      <c r="K94" s="53" t="str">
        <f t="shared" si="4"/>
        <v/>
      </c>
      <c r="L94" s="228" t="str">
        <f>IF(Eingruppierung!L98="","",Eingruppierung!L98)</f>
        <v/>
      </c>
      <c r="M94" s="227" t="str">
        <f>IF(Eingruppierung!M98="","",Eingruppierung!M98)</f>
        <v/>
      </c>
      <c r="N94" s="227">
        <f>IF(Eingruppierung!N98="","",Eingruppierung!N98)</f>
        <v>0</v>
      </c>
      <c r="O94" s="69" t="str">
        <f>IF(Eingruppierung!O97="","",Eingruppierung!O97)</f>
        <v/>
      </c>
      <c r="P94" s="69" t="str">
        <f>IF(Eingruppierung!P97="","",Eingruppierung!P97)</f>
        <v/>
      </c>
      <c r="Q94" s="68" t="str">
        <f>IF(Eingruppierung!Q97="","",Eingruppierung!Q97)</f>
        <v>keine</v>
      </c>
      <c r="R94" s="67" t="str">
        <f>IF(Eingruppierung!R97="","",Eingruppierung!R97)</f>
        <v>Förderung</v>
      </c>
      <c r="S94" s="66">
        <f>IF(Eingruppierung!S97="","",Eingruppierung!S97)</f>
        <v>0</v>
      </c>
      <c r="T94" s="17"/>
      <c r="U94" s="21"/>
      <c r="V94" s="14"/>
      <c r="W94" s="18"/>
      <c r="X94" s="18"/>
      <c r="Y94" s="18"/>
      <c r="Z94" s="18"/>
      <c r="AA94" s="18"/>
      <c r="AB94" s="18"/>
      <c r="AC94" s="14"/>
      <c r="AD94" s="18"/>
      <c r="AE94" s="18"/>
      <c r="AF94" s="18"/>
      <c r="AG94" s="18"/>
      <c r="AH94" s="18"/>
      <c r="AI94" s="18"/>
      <c r="AJ94" s="14"/>
      <c r="AK94" s="14"/>
      <c r="AL94" s="18"/>
      <c r="AM94" s="18"/>
      <c r="AN94" s="18"/>
      <c r="AO94" s="18"/>
      <c r="AP94" s="18"/>
      <c r="AQ94" s="18"/>
      <c r="AR94" s="13"/>
      <c r="AS94" s="15"/>
      <c r="AT94" s="17"/>
      <c r="AU94" s="17"/>
      <c r="AV94" s="17"/>
      <c r="AW94" s="17"/>
      <c r="AX94" s="17"/>
      <c r="AY94" s="17"/>
      <c r="AZ94" s="17"/>
      <c r="BA94" s="17"/>
      <c r="BB94" s="17"/>
      <c r="BC94" s="17"/>
      <c r="BD94" s="17"/>
      <c r="BE94" s="17"/>
      <c r="BF94" s="17"/>
      <c r="BG94" s="17"/>
      <c r="BH94" s="17"/>
      <c r="BI94" s="17"/>
      <c r="BJ94" s="17"/>
      <c r="BK94" s="16"/>
      <c r="BL94" s="14"/>
      <c r="BM94" s="15"/>
      <c r="BN94" s="14"/>
      <c r="BO94" s="14"/>
      <c r="BP94" s="13"/>
      <c r="BQ94" s="13"/>
      <c r="BR94" s="13"/>
      <c r="BS94" s="13"/>
      <c r="BT94" s="13"/>
      <c r="BU94" s="13"/>
      <c r="BV94" s="13"/>
      <c r="BW94" s="13"/>
      <c r="BX94" s="13"/>
      <c r="BY94" s="13"/>
      <c r="BZ94" s="13"/>
      <c r="CA94" s="13"/>
      <c r="CB94" s="13"/>
      <c r="CC94" s="13"/>
      <c r="CD94" s="13"/>
      <c r="CE94" s="13"/>
      <c r="CF94" s="13"/>
      <c r="CG94" s="13"/>
      <c r="CH94" s="13"/>
      <c r="CI94" s="13"/>
      <c r="CJ94" s="13"/>
      <c r="CK94" s="13"/>
      <c r="CL94" s="13"/>
      <c r="CM94" s="13"/>
      <c r="CN94" s="13"/>
      <c r="CO94" s="13"/>
      <c r="CP94" s="13"/>
      <c r="CQ94" s="13"/>
      <c r="CR94" s="13"/>
      <c r="CS94" s="13"/>
      <c r="CT94" s="13"/>
      <c r="CU94" s="13"/>
      <c r="CV94" s="13"/>
      <c r="CW94" s="13"/>
      <c r="CX94" s="13"/>
      <c r="CY94" s="13"/>
      <c r="CZ94" s="13"/>
      <c r="DA94" s="13"/>
      <c r="DB94" s="13"/>
      <c r="DC94" s="13"/>
      <c r="DD94" s="13"/>
      <c r="DE94" s="13"/>
      <c r="DF94" s="13"/>
      <c r="DG94" s="13"/>
      <c r="DH94" s="13"/>
      <c r="DI94" s="13"/>
      <c r="DJ94" s="13"/>
      <c r="DK94" s="13"/>
      <c r="DL94" s="13"/>
      <c r="DM94" s="13"/>
      <c r="DN94" s="13"/>
      <c r="DO94" s="13"/>
      <c r="DP94" s="13"/>
      <c r="DQ94" s="13"/>
      <c r="DR94" s="13"/>
      <c r="DS94" s="13"/>
      <c r="DT94" s="13"/>
      <c r="DU94" s="13"/>
      <c r="DV94" s="13"/>
      <c r="DW94" s="13"/>
      <c r="DX94" s="13"/>
      <c r="DY94" s="13"/>
      <c r="DZ94" s="13"/>
    </row>
    <row r="95" spans="1:130" s="6" customFormat="1" ht="12.75" customHeight="1" outlineLevel="1" x14ac:dyDescent="0.2">
      <c r="A95" s="28"/>
      <c r="B95" s="236" t="str">
        <f>IF(Eingruppierung!B99="","",Eingruppierung!B99)</f>
        <v/>
      </c>
      <c r="C95" s="235" t="str">
        <f>IF(Eingruppierung!C99="","",Eingruppierung!C99)</f>
        <v/>
      </c>
      <c r="D95" s="234" t="str">
        <f>IF(Eingruppierung!D99="","",Eingruppierung!D99)</f>
        <v/>
      </c>
      <c r="E95" s="232" t="str">
        <f>IF(Eingruppierung!E99="","",Eingruppierung!E99)</f>
        <v/>
      </c>
      <c r="F95" s="233" t="str">
        <f>IF(Eingruppierung!F99="","",Eingruppierung!F99)</f>
        <v/>
      </c>
      <c r="G95" s="232">
        <f>IF(Eingruppierung!G99="","",Eingruppierung!G99)</f>
        <v>0</v>
      </c>
      <c r="H95" s="231" t="str">
        <f>IF(Eingruppierung!H99="","",Eingruppierung!H99)</f>
        <v/>
      </c>
      <c r="I95" s="230" t="str">
        <f>IF(Eingruppierung!I99="","",Eingruppierung!I99)</f>
        <v/>
      </c>
      <c r="J95" s="229" t="str">
        <f>IF(Eingruppierung!J99="","",Eingruppierung!J99)</f>
        <v/>
      </c>
      <c r="K95" s="53" t="str">
        <f t="shared" si="4"/>
        <v/>
      </c>
      <c r="L95" s="228" t="str">
        <f>IF(Eingruppierung!L99="","",Eingruppierung!L99)</f>
        <v/>
      </c>
      <c r="M95" s="227" t="str">
        <f>IF(Eingruppierung!M99="","",Eingruppierung!M99)</f>
        <v/>
      </c>
      <c r="N95" s="227">
        <f>IF(Eingruppierung!N99="","",Eingruppierung!N99)</f>
        <v>0</v>
      </c>
      <c r="O95" s="69" t="str">
        <f>IF(Eingruppierung!O98="","",Eingruppierung!O98)</f>
        <v/>
      </c>
      <c r="P95" s="69" t="str">
        <f>IF(Eingruppierung!P98="","",Eingruppierung!P98)</f>
        <v/>
      </c>
      <c r="Q95" s="68" t="str">
        <f>IF(Eingruppierung!Q98="","",Eingruppierung!Q98)</f>
        <v>keine</v>
      </c>
      <c r="R95" s="67" t="str">
        <f>IF(Eingruppierung!R98="","",Eingruppierung!R98)</f>
        <v>Förderung</v>
      </c>
      <c r="S95" s="66">
        <f>IF(Eingruppierung!S98="","",Eingruppierung!S98)</f>
        <v>0</v>
      </c>
      <c r="T95" s="17"/>
      <c r="U95" s="21"/>
      <c r="V95" s="14"/>
      <c r="W95" s="18"/>
      <c r="X95" s="18"/>
      <c r="Y95" s="18"/>
      <c r="Z95" s="18"/>
      <c r="AA95" s="18"/>
      <c r="AB95" s="18"/>
      <c r="AC95" s="14"/>
      <c r="AD95" s="18"/>
      <c r="AE95" s="18"/>
      <c r="AF95" s="18"/>
      <c r="AG95" s="18"/>
      <c r="AH95" s="18"/>
      <c r="AI95" s="18"/>
      <c r="AJ95" s="14"/>
      <c r="AK95" s="14"/>
      <c r="AL95" s="18"/>
      <c r="AM95" s="18"/>
      <c r="AN95" s="18"/>
      <c r="AO95" s="18"/>
      <c r="AP95" s="18"/>
      <c r="AQ95" s="18"/>
      <c r="AR95" s="13"/>
      <c r="AS95" s="15"/>
      <c r="AT95" s="17"/>
      <c r="AU95" s="17"/>
      <c r="AV95" s="17"/>
      <c r="AW95" s="17"/>
      <c r="AX95" s="17"/>
      <c r="AY95" s="17"/>
      <c r="AZ95" s="17"/>
      <c r="BA95" s="17"/>
      <c r="BB95" s="17"/>
      <c r="BC95" s="17"/>
      <c r="BD95" s="17"/>
      <c r="BE95" s="17"/>
      <c r="BF95" s="17"/>
      <c r="BG95" s="17"/>
      <c r="BH95" s="17"/>
      <c r="BI95" s="17"/>
      <c r="BJ95" s="17"/>
      <c r="BK95" s="16"/>
      <c r="BL95" s="14"/>
      <c r="BM95" s="15"/>
      <c r="BN95" s="14"/>
      <c r="BO95" s="14"/>
      <c r="BP95" s="13"/>
      <c r="BQ95" s="13"/>
      <c r="BR95" s="13"/>
      <c r="BS95" s="13"/>
      <c r="BT95" s="13"/>
      <c r="BU95" s="13"/>
      <c r="BV95" s="13"/>
      <c r="BW95" s="13"/>
      <c r="BX95" s="13"/>
      <c r="BY95" s="13"/>
      <c r="BZ95" s="13"/>
      <c r="CA95" s="13"/>
      <c r="CB95" s="13"/>
      <c r="CC95" s="13"/>
      <c r="CD95" s="13"/>
      <c r="CE95" s="13"/>
      <c r="CF95" s="13"/>
      <c r="CG95" s="13"/>
      <c r="CH95" s="13"/>
      <c r="CI95" s="13"/>
      <c r="CJ95" s="13"/>
      <c r="CK95" s="13"/>
      <c r="CL95" s="13"/>
      <c r="CM95" s="13"/>
      <c r="CN95" s="13"/>
      <c r="CO95" s="13"/>
      <c r="CP95" s="13"/>
      <c r="CQ95" s="13"/>
      <c r="CR95" s="13"/>
      <c r="CS95" s="13"/>
      <c r="CT95" s="13"/>
      <c r="CU95" s="13"/>
      <c r="CV95" s="13"/>
      <c r="CW95" s="13"/>
      <c r="CX95" s="13"/>
      <c r="CY95" s="13"/>
      <c r="CZ95" s="13"/>
      <c r="DA95" s="13"/>
      <c r="DB95" s="13"/>
      <c r="DC95" s="13"/>
      <c r="DD95" s="13"/>
      <c r="DE95" s="13"/>
      <c r="DF95" s="13"/>
      <c r="DG95" s="13"/>
      <c r="DH95" s="13"/>
      <c r="DI95" s="13"/>
      <c r="DJ95" s="13"/>
      <c r="DK95" s="13"/>
      <c r="DL95" s="13"/>
      <c r="DM95" s="13"/>
      <c r="DN95" s="13"/>
      <c r="DO95" s="13"/>
      <c r="DP95" s="13"/>
      <c r="DQ95" s="13"/>
      <c r="DR95" s="13"/>
      <c r="DS95" s="13"/>
      <c r="DT95" s="13"/>
      <c r="DU95" s="13"/>
      <c r="DV95" s="13"/>
      <c r="DW95" s="13"/>
      <c r="DX95" s="13"/>
      <c r="DY95" s="13"/>
      <c r="DZ95" s="13"/>
    </row>
    <row r="96" spans="1:130" s="6" customFormat="1" ht="12.75" customHeight="1" outlineLevel="1" thickBot="1" x14ac:dyDescent="0.25">
      <c r="A96" s="28"/>
      <c r="B96" s="226" t="str">
        <f>IF(Eingruppierung!B100="","",Eingruppierung!B100)</f>
        <v/>
      </c>
      <c r="C96" s="225" t="str">
        <f>IF(Eingruppierung!C100="","",Eingruppierung!C100)</f>
        <v/>
      </c>
      <c r="D96" s="224" t="str">
        <f>IF(Eingruppierung!D100="","",Eingruppierung!D100)</f>
        <v/>
      </c>
      <c r="E96" s="222" t="str">
        <f>IF(Eingruppierung!E100="","",Eingruppierung!E100)</f>
        <v/>
      </c>
      <c r="F96" s="223" t="str">
        <f>IF(Eingruppierung!F100="","",Eingruppierung!F100)</f>
        <v/>
      </c>
      <c r="G96" s="222">
        <f>IF(Eingruppierung!G100="","",Eingruppierung!G100)</f>
        <v>0</v>
      </c>
      <c r="H96" s="221" t="str">
        <f>IF(Eingruppierung!H100="","",Eingruppierung!H100)</f>
        <v/>
      </c>
      <c r="I96" s="220" t="str">
        <f>IF(Eingruppierung!I100="","",Eingruppierung!I100)</f>
        <v/>
      </c>
      <c r="J96" s="219" t="str">
        <f>IF(Eingruppierung!J100="","",Eingruppierung!J100)</f>
        <v/>
      </c>
      <c r="K96" s="53" t="str">
        <f t="shared" si="4"/>
        <v/>
      </c>
      <c r="L96" s="218" t="str">
        <f>IF(Eingruppierung!L100="","",Eingruppierung!L100)</f>
        <v/>
      </c>
      <c r="M96" s="217" t="str">
        <f>IF(Eingruppierung!M100="","",Eingruppierung!M100)</f>
        <v/>
      </c>
      <c r="N96" s="217">
        <f>IF(Eingruppierung!N100="","",Eingruppierung!N100)</f>
        <v>0</v>
      </c>
      <c r="O96" s="69" t="str">
        <f>IF(Eingruppierung!O99="","",Eingruppierung!O99)</f>
        <v/>
      </c>
      <c r="P96" s="69" t="str">
        <f>IF(Eingruppierung!P99="","",Eingruppierung!P99)</f>
        <v/>
      </c>
      <c r="Q96" s="68" t="str">
        <f>IF(Eingruppierung!Q99="","",Eingruppierung!Q99)</f>
        <v>keine</v>
      </c>
      <c r="R96" s="67" t="str">
        <f>IF(Eingruppierung!R99="","",Eingruppierung!R99)</f>
        <v>Förderung</v>
      </c>
      <c r="S96" s="66">
        <f>IF(Eingruppierung!S99="","",Eingruppierung!S99)</f>
        <v>0</v>
      </c>
      <c r="T96" s="17"/>
      <c r="U96" s="21"/>
      <c r="V96" s="14"/>
      <c r="W96" s="18"/>
      <c r="X96" s="18"/>
      <c r="Y96" s="18"/>
      <c r="Z96" s="18"/>
      <c r="AA96" s="18"/>
      <c r="AB96" s="18"/>
      <c r="AC96" s="14"/>
      <c r="AD96" s="18"/>
      <c r="AE96" s="18"/>
      <c r="AF96" s="18"/>
      <c r="AG96" s="18"/>
      <c r="AH96" s="18"/>
      <c r="AI96" s="18"/>
      <c r="AJ96" s="14"/>
      <c r="AK96" s="14"/>
      <c r="AL96" s="18"/>
      <c r="AM96" s="18"/>
      <c r="AN96" s="18"/>
      <c r="AO96" s="18"/>
      <c r="AP96" s="18"/>
      <c r="AQ96" s="18"/>
      <c r="AR96" s="13"/>
      <c r="AS96" s="15"/>
      <c r="AT96" s="17"/>
      <c r="AU96" s="17"/>
      <c r="AV96" s="17"/>
      <c r="AW96" s="17"/>
      <c r="AX96" s="17"/>
      <c r="AY96" s="17"/>
      <c r="AZ96" s="17"/>
      <c r="BA96" s="17"/>
      <c r="BB96" s="17"/>
      <c r="BC96" s="17"/>
      <c r="BD96" s="17"/>
      <c r="BE96" s="17"/>
      <c r="BF96" s="17"/>
      <c r="BG96" s="17"/>
      <c r="BH96" s="17"/>
      <c r="BI96" s="17"/>
      <c r="BJ96" s="17"/>
      <c r="BK96" s="16"/>
      <c r="BL96" s="14"/>
      <c r="BM96" s="15"/>
      <c r="BN96" s="14"/>
      <c r="BO96" s="14"/>
      <c r="BP96" s="13"/>
      <c r="BQ96" s="13"/>
      <c r="BR96" s="13"/>
      <c r="BS96" s="13"/>
      <c r="BT96" s="13"/>
      <c r="BU96" s="13"/>
      <c r="BV96" s="13"/>
      <c r="BW96" s="13"/>
      <c r="BX96" s="13"/>
      <c r="BY96" s="13"/>
      <c r="BZ96" s="13"/>
      <c r="CA96" s="13"/>
      <c r="CB96" s="13"/>
      <c r="CC96" s="13"/>
      <c r="CD96" s="13"/>
      <c r="CE96" s="13"/>
      <c r="CF96" s="13"/>
      <c r="CG96" s="13"/>
      <c r="CH96" s="13"/>
      <c r="CI96" s="13"/>
      <c r="CJ96" s="13"/>
      <c r="CK96" s="13"/>
      <c r="CL96" s="13"/>
      <c r="CM96" s="13"/>
      <c r="CN96" s="13"/>
      <c r="CO96" s="13"/>
      <c r="CP96" s="13"/>
      <c r="CQ96" s="13"/>
      <c r="CR96" s="13"/>
      <c r="CS96" s="13"/>
      <c r="CT96" s="13"/>
      <c r="CU96" s="13"/>
      <c r="CV96" s="13"/>
      <c r="CW96" s="13"/>
      <c r="CX96" s="13"/>
      <c r="CY96" s="13"/>
      <c r="CZ96" s="13"/>
      <c r="DA96" s="13"/>
      <c r="DB96" s="13"/>
      <c r="DC96" s="13"/>
      <c r="DD96" s="13"/>
      <c r="DE96" s="13"/>
      <c r="DF96" s="13"/>
      <c r="DG96" s="13"/>
      <c r="DH96" s="13"/>
      <c r="DI96" s="13"/>
      <c r="DJ96" s="13"/>
      <c r="DK96" s="13"/>
      <c r="DL96" s="13"/>
      <c r="DM96" s="13"/>
      <c r="DN96" s="13"/>
      <c r="DO96" s="13"/>
      <c r="DP96" s="13"/>
      <c r="DQ96" s="13"/>
      <c r="DR96" s="13"/>
      <c r="DS96" s="13"/>
      <c r="DT96" s="13"/>
      <c r="DU96" s="13"/>
      <c r="DV96" s="13"/>
      <c r="DW96" s="13"/>
      <c r="DX96" s="13"/>
      <c r="DY96" s="13"/>
      <c r="DZ96" s="13"/>
    </row>
    <row r="97" spans="1:130" s="6" customFormat="1" ht="13.5" thickBot="1" x14ac:dyDescent="0.25">
      <c r="B97" s="14"/>
      <c r="C97" s="13"/>
      <c r="D97" s="13"/>
      <c r="E97" s="130"/>
      <c r="F97" s="130"/>
      <c r="G97" s="130"/>
      <c r="H97" s="130"/>
      <c r="I97" s="129"/>
      <c r="J97" s="129"/>
      <c r="K97" s="477"/>
      <c r="L97" s="477"/>
      <c r="M97" s="477"/>
      <c r="N97" s="477"/>
      <c r="O97" s="50" t="str">
        <f>IF(Eingruppierung!O100="","",Eingruppierung!O100)</f>
        <v/>
      </c>
      <c r="P97" s="50" t="str">
        <f>IF(Eingruppierung!P100="","",Eingruppierung!P100)</f>
        <v/>
      </c>
      <c r="Q97" s="49" t="str">
        <f>IF(Eingruppierung!Q100="","",Eingruppierung!Q100)</f>
        <v>keine</v>
      </c>
      <c r="R97" s="48" t="str">
        <f>IF(Eingruppierung!R100="","",Eingruppierung!R100)</f>
        <v>Förderung</v>
      </c>
      <c r="S97" s="47">
        <f>IF(Eingruppierung!S100="","",Eingruppierung!S100)</f>
        <v>0</v>
      </c>
      <c r="T97" s="23"/>
      <c r="U97" s="128"/>
      <c r="V97" s="13"/>
      <c r="W97" s="13"/>
      <c r="X97" s="13"/>
      <c r="Y97" s="13"/>
      <c r="Z97" s="13"/>
      <c r="AA97" s="13"/>
      <c r="AB97" s="13"/>
      <c r="AC97" s="13"/>
      <c r="AD97" s="13"/>
      <c r="AE97" s="13"/>
      <c r="AF97" s="13"/>
      <c r="AG97" s="13"/>
      <c r="AH97" s="13"/>
      <c r="AI97" s="13"/>
      <c r="AJ97" s="13"/>
      <c r="AK97" s="13"/>
      <c r="AL97" s="13"/>
      <c r="AM97" s="13"/>
      <c r="AN97" s="13"/>
      <c r="AO97" s="13"/>
      <c r="AP97" s="13"/>
      <c r="AQ97" s="13"/>
      <c r="AR97" s="13"/>
      <c r="AS97" s="13"/>
      <c r="AT97" s="13"/>
      <c r="AU97" s="13"/>
      <c r="AV97" s="13"/>
      <c r="AW97" s="13"/>
      <c r="AX97" s="13"/>
      <c r="AY97" s="13"/>
      <c r="AZ97" s="13"/>
      <c r="BA97" s="13"/>
      <c r="BB97" s="13"/>
      <c r="BC97" s="13"/>
      <c r="BD97" s="13"/>
      <c r="BE97" s="13"/>
      <c r="BF97" s="13"/>
      <c r="BG97" s="13"/>
      <c r="BH97" s="13"/>
      <c r="BI97" s="13"/>
      <c r="BJ97" s="13"/>
      <c r="BK97" s="13"/>
      <c r="BL97" s="13"/>
      <c r="BM97" s="13"/>
      <c r="BN97" s="13"/>
      <c r="BO97" s="13"/>
      <c r="BP97" s="13"/>
      <c r="BQ97" s="13"/>
      <c r="BR97" s="13"/>
      <c r="BS97" s="13"/>
      <c r="BT97" s="13"/>
      <c r="BU97" s="13"/>
      <c r="BV97" s="13"/>
      <c r="BW97" s="13"/>
      <c r="BX97" s="13"/>
      <c r="BY97" s="13"/>
      <c r="BZ97" s="13"/>
      <c r="CA97" s="13"/>
      <c r="CB97" s="13"/>
      <c r="CC97" s="13"/>
      <c r="CD97" s="13"/>
      <c r="CE97" s="13"/>
      <c r="CF97" s="13"/>
      <c r="CG97" s="13"/>
      <c r="CH97" s="13"/>
      <c r="CI97" s="13"/>
      <c r="CJ97" s="13"/>
      <c r="CK97" s="13"/>
      <c r="CL97" s="13"/>
      <c r="CM97" s="13"/>
      <c r="CN97" s="13"/>
      <c r="CO97" s="13"/>
      <c r="CP97" s="13"/>
      <c r="CQ97" s="13"/>
      <c r="CR97" s="13"/>
      <c r="CS97" s="13"/>
      <c r="CT97" s="13"/>
      <c r="CU97" s="13"/>
      <c r="CV97" s="13"/>
      <c r="CW97" s="13"/>
      <c r="CX97" s="13"/>
      <c r="CY97" s="13"/>
      <c r="CZ97" s="13"/>
      <c r="DA97" s="13"/>
      <c r="DB97" s="13"/>
      <c r="DC97" s="13"/>
      <c r="DD97" s="13"/>
      <c r="DE97" s="13"/>
      <c r="DF97" s="13"/>
      <c r="DG97" s="13"/>
      <c r="DH97" s="13"/>
      <c r="DI97" s="13"/>
      <c r="DJ97" s="13"/>
      <c r="DK97" s="13"/>
      <c r="DL97" s="13"/>
      <c r="DM97" s="13"/>
      <c r="DN97" s="13"/>
      <c r="DO97" s="13"/>
      <c r="DP97" s="13"/>
      <c r="DQ97" s="13"/>
      <c r="DR97" s="13"/>
      <c r="DS97" s="13"/>
      <c r="DT97" s="13"/>
      <c r="DU97" s="13"/>
      <c r="DV97" s="13"/>
      <c r="DW97" s="13"/>
      <c r="DX97" s="13"/>
      <c r="DY97" s="13"/>
      <c r="DZ97" s="13"/>
    </row>
    <row r="98" spans="1:130" s="10" customFormat="1" ht="17.25" customHeight="1" outlineLevel="1" x14ac:dyDescent="0.2">
      <c r="B98" s="608">
        <f>IF(Eingruppierung!B103="","",Eingruppierung!B103)</f>
        <v>0</v>
      </c>
      <c r="C98" s="608"/>
      <c r="D98" s="609"/>
      <c r="E98" s="609"/>
      <c r="F98" s="609"/>
      <c r="G98" s="609"/>
      <c r="H98" s="609"/>
      <c r="I98" s="609"/>
      <c r="J98" s="609"/>
      <c r="K98" s="609"/>
      <c r="L98" s="609"/>
      <c r="M98" s="609"/>
      <c r="N98" s="14"/>
      <c r="O98" s="477"/>
      <c r="P98" s="23"/>
      <c r="Q98" s="23"/>
      <c r="R98" s="23"/>
      <c r="S98" s="23"/>
      <c r="T98" s="125"/>
      <c r="U98" s="14"/>
      <c r="V98" s="14"/>
      <c r="W98" s="14"/>
      <c r="X98" s="14"/>
      <c r="Y98" s="14"/>
      <c r="Z98" s="14"/>
      <c r="AA98" s="14"/>
      <c r="AB98" s="14"/>
      <c r="AC98" s="14"/>
      <c r="AD98" s="14"/>
      <c r="AE98" s="14"/>
      <c r="AF98" s="14"/>
      <c r="AG98" s="14"/>
      <c r="AH98" s="14"/>
      <c r="AI98" s="14"/>
      <c r="AJ98" s="14"/>
      <c r="AK98" s="14"/>
      <c r="AL98" s="14"/>
      <c r="AM98" s="14"/>
      <c r="AN98" s="14"/>
      <c r="AO98" s="14"/>
      <c r="AP98" s="14"/>
      <c r="AQ98" s="14"/>
      <c r="AR98" s="14"/>
      <c r="AS98" s="14"/>
      <c r="AT98" s="14"/>
      <c r="AU98" s="14"/>
      <c r="AV98" s="14"/>
      <c r="AW98" s="14"/>
      <c r="AX98" s="14"/>
      <c r="AY98" s="14"/>
      <c r="AZ98" s="14"/>
      <c r="BA98" s="14"/>
      <c r="BB98" s="14"/>
      <c r="BC98" s="14"/>
      <c r="BD98" s="14"/>
      <c r="BE98" s="14"/>
      <c r="BF98" s="14"/>
      <c r="BG98" s="14"/>
      <c r="BH98" s="14"/>
      <c r="BI98" s="14"/>
      <c r="BJ98" s="14"/>
      <c r="BK98" s="14"/>
      <c r="BL98" s="14"/>
      <c r="BM98" s="14"/>
      <c r="BN98" s="14"/>
      <c r="BO98" s="14"/>
      <c r="BP98" s="14"/>
      <c r="BQ98" s="14"/>
      <c r="BR98" s="14"/>
      <c r="BS98" s="14"/>
      <c r="BT98" s="14"/>
      <c r="BU98" s="14"/>
      <c r="BV98" s="14"/>
      <c r="BW98" s="14"/>
      <c r="BX98" s="14"/>
      <c r="BY98" s="14"/>
      <c r="BZ98" s="14"/>
      <c r="CA98" s="14"/>
      <c r="CB98" s="14"/>
      <c r="CC98" s="14"/>
      <c r="CD98" s="14"/>
      <c r="CE98" s="14"/>
      <c r="CF98" s="14"/>
      <c r="CG98" s="14"/>
      <c r="CH98" s="14"/>
      <c r="CI98" s="14"/>
      <c r="CJ98" s="14"/>
      <c r="CK98" s="14"/>
      <c r="CL98" s="14"/>
      <c r="CM98" s="14"/>
      <c r="CN98" s="14"/>
      <c r="CO98" s="14"/>
      <c r="CP98" s="14"/>
      <c r="CQ98" s="14"/>
      <c r="CR98" s="14"/>
      <c r="CS98" s="14"/>
      <c r="CT98" s="14"/>
      <c r="CU98" s="14"/>
      <c r="CV98" s="14"/>
      <c r="CW98" s="14"/>
      <c r="CX98" s="14"/>
      <c r="CY98" s="14"/>
      <c r="CZ98" s="14"/>
      <c r="DA98" s="14"/>
      <c r="DB98" s="14"/>
      <c r="DC98" s="14"/>
      <c r="DD98" s="14"/>
      <c r="DE98" s="14"/>
      <c r="DF98" s="14"/>
      <c r="DG98" s="14"/>
      <c r="DH98" s="14"/>
      <c r="DI98" s="14"/>
      <c r="DJ98" s="14"/>
      <c r="DK98" s="14"/>
      <c r="DL98" s="14"/>
      <c r="DM98" s="14"/>
      <c r="DN98" s="14"/>
      <c r="DO98" s="14"/>
      <c r="DP98" s="14"/>
      <c r="DQ98" s="14"/>
      <c r="DR98" s="14"/>
      <c r="DS98" s="14"/>
      <c r="DT98" s="14"/>
      <c r="DU98" s="14"/>
      <c r="DV98" s="14"/>
      <c r="DW98" s="14"/>
      <c r="DX98" s="14"/>
      <c r="DY98" s="14"/>
      <c r="DZ98" s="14"/>
    </row>
    <row r="99" spans="1:130" s="6" customFormat="1" ht="7.5" customHeight="1" outlineLevel="1" thickBot="1" x14ac:dyDescent="0.25">
      <c r="B99" s="127"/>
      <c r="E99" s="8"/>
      <c r="F99" s="12"/>
      <c r="G99" s="8"/>
      <c r="I99" s="8"/>
      <c r="K99" s="13"/>
      <c r="L99" s="13"/>
      <c r="M99" s="13"/>
      <c r="N99" s="13"/>
      <c r="O99" s="126"/>
      <c r="P99" s="126"/>
      <c r="Q99" s="126"/>
      <c r="R99" s="126"/>
      <c r="S99" s="5"/>
      <c r="T99" s="125"/>
      <c r="U99" s="13"/>
      <c r="V99" s="13"/>
      <c r="W99" s="13"/>
      <c r="X99" s="13"/>
      <c r="Y99" s="13"/>
      <c r="Z99" s="13"/>
      <c r="AA99" s="13"/>
      <c r="AB99" s="13"/>
      <c r="AC99" s="13"/>
      <c r="AD99" s="13"/>
      <c r="AE99" s="13"/>
      <c r="AF99" s="13"/>
      <c r="AG99" s="13"/>
      <c r="AH99" s="13"/>
      <c r="AI99" s="13"/>
      <c r="AJ99" s="13"/>
      <c r="AK99" s="13"/>
      <c r="AL99" s="13"/>
      <c r="AM99" s="13"/>
      <c r="AN99" s="13"/>
      <c r="AO99" s="13"/>
      <c r="AP99" s="13"/>
      <c r="AQ99" s="13"/>
      <c r="AR99" s="13"/>
      <c r="AS99" s="13"/>
      <c r="AT99" s="13"/>
      <c r="AU99" s="13"/>
      <c r="AV99" s="13"/>
      <c r="AW99" s="13"/>
      <c r="AX99" s="13"/>
      <c r="AY99" s="13"/>
      <c r="AZ99" s="13"/>
      <c r="BA99" s="13"/>
      <c r="BB99" s="13"/>
      <c r="BC99" s="13"/>
      <c r="BD99" s="13"/>
      <c r="BE99" s="13"/>
      <c r="BF99" s="13"/>
      <c r="BG99" s="13"/>
      <c r="BH99" s="13"/>
      <c r="BI99" s="13"/>
      <c r="BJ99" s="13"/>
      <c r="BK99" s="13"/>
      <c r="BL99" s="13"/>
      <c r="BM99" s="13"/>
      <c r="BN99" s="13"/>
      <c r="BO99" s="13"/>
      <c r="BP99" s="13"/>
      <c r="BQ99" s="13"/>
      <c r="BR99" s="13"/>
      <c r="BS99" s="13"/>
      <c r="BT99" s="13"/>
      <c r="BU99" s="13"/>
      <c r="BV99" s="13"/>
      <c r="BW99" s="13"/>
      <c r="BX99" s="13"/>
      <c r="BY99" s="13"/>
      <c r="BZ99" s="13"/>
      <c r="CA99" s="13"/>
      <c r="CB99" s="13"/>
      <c r="CC99" s="13"/>
      <c r="CD99" s="13"/>
      <c r="CE99" s="13"/>
      <c r="CF99" s="13"/>
      <c r="CG99" s="13"/>
      <c r="CH99" s="13"/>
      <c r="CI99" s="13"/>
      <c r="CJ99" s="13"/>
      <c r="CK99" s="13"/>
      <c r="CL99" s="13"/>
      <c r="CM99" s="13"/>
      <c r="CN99" s="13"/>
      <c r="CO99" s="13"/>
      <c r="CP99" s="13"/>
      <c r="CQ99" s="13"/>
      <c r="CR99" s="13"/>
      <c r="CS99" s="13"/>
      <c r="CT99" s="13"/>
      <c r="CU99" s="13"/>
      <c r="CV99" s="13"/>
      <c r="CW99" s="13"/>
      <c r="CX99" s="13"/>
      <c r="CY99" s="13"/>
      <c r="CZ99" s="13"/>
      <c r="DA99" s="13"/>
      <c r="DB99" s="13"/>
      <c r="DC99" s="13"/>
      <c r="DD99" s="13"/>
      <c r="DE99" s="13"/>
      <c r="DF99" s="13"/>
      <c r="DG99" s="13"/>
      <c r="DH99" s="13"/>
      <c r="DI99" s="13"/>
      <c r="DJ99" s="13"/>
      <c r="DK99" s="13"/>
      <c r="DL99" s="13"/>
      <c r="DM99" s="13"/>
      <c r="DN99" s="13"/>
      <c r="DO99" s="13"/>
      <c r="DP99" s="13"/>
      <c r="DQ99" s="13"/>
      <c r="DR99" s="13"/>
      <c r="DS99" s="13"/>
      <c r="DT99" s="13"/>
      <c r="DU99" s="13"/>
      <c r="DV99" s="13"/>
      <c r="DW99" s="13"/>
      <c r="DX99" s="13"/>
      <c r="DY99" s="13"/>
      <c r="DZ99" s="13"/>
    </row>
    <row r="100" spans="1:130" s="10" customFormat="1" ht="65.099999999999994" customHeight="1" outlineLevel="1" thickBot="1" x14ac:dyDescent="0.25">
      <c r="B100" s="124" t="s">
        <v>14</v>
      </c>
      <c r="C100" s="123" t="s">
        <v>15</v>
      </c>
      <c r="D100" s="122" t="s">
        <v>150</v>
      </c>
      <c r="E100" s="121" t="s">
        <v>149</v>
      </c>
      <c r="F100" s="121" t="s">
        <v>148</v>
      </c>
      <c r="G100" s="120" t="s">
        <v>147</v>
      </c>
      <c r="H100" s="119" t="s">
        <v>16</v>
      </c>
      <c r="I100" s="118" t="s">
        <v>17</v>
      </c>
      <c r="J100" s="153" t="s">
        <v>146</v>
      </c>
      <c r="K100" s="104"/>
      <c r="L100" s="116" t="s">
        <v>145</v>
      </c>
      <c r="M100" s="115" t="s">
        <v>144</v>
      </c>
      <c r="N100" s="115" t="s">
        <v>143</v>
      </c>
      <c r="O100" s="126"/>
      <c r="P100" s="126"/>
      <c r="Q100" s="126"/>
      <c r="R100" s="126"/>
      <c r="S100" s="5"/>
      <c r="T100" s="104"/>
      <c r="U100" s="102"/>
      <c r="V100" s="105"/>
      <c r="W100" s="14"/>
      <c r="X100" s="14"/>
      <c r="Y100" s="14"/>
      <c r="Z100" s="14"/>
      <c r="AA100" s="14"/>
      <c r="AB100" s="14"/>
      <c r="AC100" s="105"/>
      <c r="AD100" s="14"/>
      <c r="AE100" s="14"/>
      <c r="AF100" s="14"/>
      <c r="AG100" s="14"/>
      <c r="AH100" s="14"/>
      <c r="AI100" s="14"/>
      <c r="AJ100" s="14"/>
      <c r="AK100" s="105"/>
      <c r="AL100" s="14"/>
      <c r="AM100" s="14"/>
      <c r="AN100" s="14"/>
      <c r="AO100" s="14"/>
      <c r="AP100" s="14"/>
      <c r="AQ100" s="14"/>
      <c r="AR100" s="14"/>
      <c r="AS100" s="102"/>
      <c r="AT100" s="104"/>
      <c r="AU100" s="104"/>
      <c r="AV100" s="102"/>
      <c r="AW100" s="102"/>
      <c r="AX100" s="102"/>
      <c r="AY100" s="102"/>
      <c r="AZ100" s="104"/>
      <c r="BA100" s="104"/>
      <c r="BB100" s="102"/>
      <c r="BC100" s="102"/>
      <c r="BD100" s="102"/>
      <c r="BE100" s="102"/>
      <c r="BF100" s="103"/>
      <c r="BG100" s="102"/>
      <c r="BH100" s="102"/>
      <c r="BI100" s="102"/>
      <c r="BJ100" s="14"/>
      <c r="BK100" s="14"/>
      <c r="BL100" s="14"/>
      <c r="BM100" s="14"/>
      <c r="BN100" s="14"/>
      <c r="BO100" s="14"/>
      <c r="BP100" s="14"/>
      <c r="BQ100" s="14"/>
      <c r="BR100" s="14"/>
      <c r="BS100" s="14"/>
      <c r="BT100" s="14"/>
      <c r="BU100" s="14"/>
      <c r="BV100" s="14"/>
      <c r="BW100" s="14"/>
      <c r="BX100" s="14"/>
      <c r="BY100" s="14"/>
      <c r="BZ100" s="14"/>
      <c r="CA100" s="14"/>
      <c r="CB100" s="14"/>
      <c r="CC100" s="14"/>
      <c r="CD100" s="14"/>
      <c r="CE100" s="14"/>
      <c r="CF100" s="14"/>
      <c r="CG100" s="14"/>
      <c r="CH100" s="14"/>
      <c r="CI100" s="14"/>
      <c r="CJ100" s="14"/>
      <c r="CK100" s="14"/>
      <c r="CL100" s="14"/>
      <c r="CM100" s="14"/>
      <c r="CN100" s="14"/>
      <c r="CO100" s="14"/>
      <c r="CP100" s="14"/>
      <c r="CQ100" s="14"/>
      <c r="CR100" s="14"/>
      <c r="CS100" s="14"/>
      <c r="CT100" s="14"/>
      <c r="CU100" s="14"/>
      <c r="CV100" s="14"/>
      <c r="CW100" s="14"/>
      <c r="CX100" s="14"/>
      <c r="CY100" s="14"/>
      <c r="CZ100" s="14"/>
      <c r="DA100" s="14"/>
      <c r="DB100" s="14"/>
      <c r="DC100" s="14"/>
      <c r="DD100" s="14"/>
      <c r="DE100" s="14"/>
      <c r="DF100" s="14"/>
      <c r="DG100" s="14"/>
      <c r="DH100" s="14"/>
      <c r="DI100" s="14"/>
      <c r="DJ100" s="14"/>
      <c r="DK100" s="14"/>
      <c r="DL100" s="14"/>
      <c r="DM100" s="14"/>
      <c r="DN100" s="14"/>
      <c r="DO100" s="14"/>
      <c r="DP100" s="14"/>
      <c r="DQ100" s="14"/>
      <c r="DR100" s="14"/>
      <c r="DS100" s="14"/>
      <c r="DT100" s="14"/>
      <c r="DU100" s="14"/>
      <c r="DV100" s="14"/>
      <c r="DW100" s="14"/>
      <c r="DX100" s="14"/>
      <c r="DY100" s="14"/>
      <c r="DZ100" s="14"/>
    </row>
    <row r="101" spans="1:130" s="10" customFormat="1" ht="12.75" customHeight="1" outlineLevel="1" thickBot="1" x14ac:dyDescent="0.25">
      <c r="A101" s="101"/>
      <c r="B101" s="247" t="str">
        <f>IF(Eingruppierung!B106="","",Eingruppierung!B106)</f>
        <v/>
      </c>
      <c r="C101" s="246" t="str">
        <f>IF(Eingruppierung!C106="","",Eingruppierung!C106)</f>
        <v/>
      </c>
      <c r="D101" s="245" t="str">
        <f>IF(Eingruppierung!D106="","",Eingruppierung!D106)</f>
        <v/>
      </c>
      <c r="E101" s="243" t="str">
        <f>IF(Eingruppierung!E106="","",Eingruppierung!E106)</f>
        <v/>
      </c>
      <c r="F101" s="244" t="str">
        <f>IF(Eingruppierung!F106="","",Eingruppierung!F106)</f>
        <v/>
      </c>
      <c r="G101" s="243">
        <f>IF(Eingruppierung!G106="","",Eingruppierung!G106)</f>
        <v>0</v>
      </c>
      <c r="H101" s="242" t="str">
        <f>IF(Eingruppierung!H106="","",Eingruppierung!H106)</f>
        <v/>
      </c>
      <c r="I101" s="241" t="str">
        <f>IF(Eingruppierung!I106="","",Eingruppierung!I106)</f>
        <v/>
      </c>
      <c r="J101" s="240" t="str">
        <f>IF(Eingruppierung!J106="","",Eingruppierung!J106)</f>
        <v/>
      </c>
      <c r="K101" s="53" t="str">
        <f t="shared" ref="K101:K111" si="5">IF(AND(H101="",I101=""),"",IF(OR(H101&lt;$H$11,H101&gt;$I$11,I101&lt;H101,I101&lt;$H$11,I101&gt;$I$11),"!!!",""))</f>
        <v/>
      </c>
      <c r="L101" s="239" t="str">
        <f>IF(Eingruppierung!L106="","",Eingruppierung!L106)</f>
        <v/>
      </c>
      <c r="M101" s="238" t="str">
        <f>IF(Eingruppierung!M106="","",Eingruppierung!M106)</f>
        <v/>
      </c>
      <c r="N101" s="238">
        <f>IF(Eingruppierung!N106="","",Eingruppierung!N106)</f>
        <v>0</v>
      </c>
      <c r="O101" s="114" t="s">
        <v>142</v>
      </c>
      <c r="P101" s="114" t="s">
        <v>141</v>
      </c>
      <c r="Q101" s="113" t="s">
        <v>140</v>
      </c>
      <c r="R101" s="112" t="s">
        <v>139</v>
      </c>
      <c r="S101" s="111" t="s">
        <v>138</v>
      </c>
      <c r="T101" s="17"/>
      <c r="U101" s="21"/>
      <c r="V101" s="14"/>
      <c r="W101" s="18"/>
      <c r="X101" s="18"/>
      <c r="Y101" s="18"/>
      <c r="Z101" s="18"/>
      <c r="AA101" s="18"/>
      <c r="AB101" s="18"/>
      <c r="AC101" s="14"/>
      <c r="AD101" s="18"/>
      <c r="AE101" s="18"/>
      <c r="AF101" s="18"/>
      <c r="AG101" s="18"/>
      <c r="AH101" s="18"/>
      <c r="AI101" s="18"/>
      <c r="AJ101" s="14"/>
      <c r="AK101" s="14"/>
      <c r="AL101" s="18"/>
      <c r="AM101" s="18"/>
      <c r="AN101" s="18"/>
      <c r="AO101" s="18"/>
      <c r="AP101" s="18"/>
      <c r="AQ101" s="18"/>
      <c r="AR101" s="14"/>
      <c r="AS101" s="15"/>
      <c r="AT101" s="17"/>
      <c r="AU101" s="17"/>
      <c r="AV101" s="17"/>
      <c r="AW101" s="17"/>
      <c r="AX101" s="17"/>
      <c r="AY101" s="17"/>
      <c r="AZ101" s="17"/>
      <c r="BA101" s="17"/>
      <c r="BB101" s="17"/>
      <c r="BC101" s="17"/>
      <c r="BD101" s="17"/>
      <c r="BE101" s="17"/>
      <c r="BF101" s="17"/>
      <c r="BG101" s="17"/>
      <c r="BH101" s="17"/>
      <c r="BI101" s="17"/>
      <c r="BJ101" s="17"/>
      <c r="BK101" s="16"/>
      <c r="BL101" s="14"/>
      <c r="BM101" s="15"/>
      <c r="BN101" s="14"/>
      <c r="BO101" s="14"/>
      <c r="BP101" s="14"/>
      <c r="BQ101" s="14"/>
      <c r="BR101" s="14"/>
      <c r="BS101" s="14"/>
      <c r="BT101" s="14"/>
      <c r="BU101" s="14"/>
      <c r="BV101" s="14"/>
      <c r="BW101" s="14"/>
      <c r="BX101" s="14"/>
      <c r="BY101" s="14"/>
      <c r="BZ101" s="14"/>
      <c r="CA101" s="14"/>
      <c r="CB101" s="14"/>
      <c r="CC101" s="14"/>
      <c r="CD101" s="14"/>
      <c r="CE101" s="14"/>
      <c r="CF101" s="14"/>
      <c r="CG101" s="14"/>
      <c r="CH101" s="14"/>
      <c r="CI101" s="14"/>
      <c r="CJ101" s="14"/>
      <c r="CK101" s="14"/>
      <c r="CL101" s="14"/>
      <c r="CM101" s="14"/>
      <c r="CN101" s="14"/>
      <c r="CO101" s="14"/>
      <c r="CP101" s="14"/>
      <c r="CQ101" s="14"/>
      <c r="CR101" s="14"/>
      <c r="CS101" s="14"/>
      <c r="CT101" s="14"/>
      <c r="CU101" s="14"/>
      <c r="CV101" s="14"/>
      <c r="CW101" s="14"/>
      <c r="CX101" s="14"/>
      <c r="CY101" s="14"/>
      <c r="CZ101" s="14"/>
      <c r="DA101" s="14"/>
      <c r="DB101" s="14"/>
      <c r="DC101" s="14"/>
      <c r="DD101" s="14"/>
      <c r="DE101" s="14"/>
      <c r="DF101" s="14"/>
      <c r="DG101" s="14"/>
      <c r="DH101" s="14"/>
      <c r="DI101" s="14"/>
      <c r="DJ101" s="14"/>
      <c r="DK101" s="14"/>
      <c r="DL101" s="14"/>
      <c r="DM101" s="14"/>
      <c r="DN101" s="14"/>
      <c r="DO101" s="14"/>
      <c r="DP101" s="14"/>
      <c r="DQ101" s="14"/>
      <c r="DR101" s="14"/>
      <c r="DS101" s="14"/>
      <c r="DT101" s="14"/>
      <c r="DU101" s="14"/>
      <c r="DV101" s="14"/>
      <c r="DW101" s="14"/>
      <c r="DX101" s="14"/>
      <c r="DY101" s="14"/>
      <c r="DZ101" s="14"/>
    </row>
    <row r="102" spans="1:130" s="6" customFormat="1" ht="12.75" customHeight="1" outlineLevel="1" x14ac:dyDescent="0.2">
      <c r="A102" s="28"/>
      <c r="B102" s="236" t="str">
        <f>IF(Eingruppierung!B107="","",Eingruppierung!B107)</f>
        <v/>
      </c>
      <c r="C102" s="237" t="str">
        <f>IF(Eingruppierung!C107="","",Eingruppierung!C107)</f>
        <v/>
      </c>
      <c r="D102" s="234" t="str">
        <f>IF(Eingruppierung!D107="","",Eingruppierung!D107)</f>
        <v/>
      </c>
      <c r="E102" s="232" t="str">
        <f>IF(Eingruppierung!E107="","",Eingruppierung!E107)</f>
        <v/>
      </c>
      <c r="F102" s="233" t="str">
        <f>IF(Eingruppierung!F107="","",Eingruppierung!F107)</f>
        <v/>
      </c>
      <c r="G102" s="232">
        <f>IF(Eingruppierung!G107="","",Eingruppierung!G107)</f>
        <v>0</v>
      </c>
      <c r="H102" s="231" t="str">
        <f>IF(Eingruppierung!H107="","",Eingruppierung!H107)</f>
        <v/>
      </c>
      <c r="I102" s="230" t="str">
        <f>IF(Eingruppierung!I107="","",Eingruppierung!I107)</f>
        <v/>
      </c>
      <c r="J102" s="229" t="str">
        <f>IF(Eingruppierung!J107="","",Eingruppierung!J107)</f>
        <v/>
      </c>
      <c r="K102" s="53" t="str">
        <f t="shared" si="5"/>
        <v/>
      </c>
      <c r="L102" s="228" t="str">
        <f>IF(Eingruppierung!L107="","",Eingruppierung!L107)</f>
        <v/>
      </c>
      <c r="M102" s="227" t="str">
        <f>IF(Eingruppierung!M107="","",Eingruppierung!M107)</f>
        <v/>
      </c>
      <c r="N102" s="227">
        <f>IF(Eingruppierung!N107="","",Eingruppierung!N107)</f>
        <v>0</v>
      </c>
      <c r="O102" s="90" t="str">
        <f>IF(Eingruppierung!O106="","",Eingruppierung!O106)</f>
        <v/>
      </c>
      <c r="P102" s="90" t="str">
        <f>IF(Eingruppierung!P106="","",Eingruppierung!P106)</f>
        <v/>
      </c>
      <c r="Q102" s="89" t="str">
        <f>IF(Eingruppierung!Q106="","",Eingruppierung!Q106)</f>
        <v>keine</v>
      </c>
      <c r="R102" s="88" t="str">
        <f>IF(Eingruppierung!R106="","",Eingruppierung!R106)</f>
        <v>Förderung</v>
      </c>
      <c r="S102" s="87">
        <f>IF(Eingruppierung!S106="","",Eingruppierung!S106)</f>
        <v>0</v>
      </c>
      <c r="T102" s="17"/>
      <c r="U102" s="21"/>
      <c r="V102" s="14"/>
      <c r="W102" s="18"/>
      <c r="X102" s="18"/>
      <c r="Y102" s="18"/>
      <c r="Z102" s="18"/>
      <c r="AA102" s="18"/>
      <c r="AB102" s="18"/>
      <c r="AC102" s="14"/>
      <c r="AD102" s="18"/>
      <c r="AE102" s="18"/>
      <c r="AF102" s="18"/>
      <c r="AG102" s="18"/>
      <c r="AH102" s="18"/>
      <c r="AI102" s="18"/>
      <c r="AJ102" s="14"/>
      <c r="AK102" s="14"/>
      <c r="AL102" s="18"/>
      <c r="AM102" s="18"/>
      <c r="AN102" s="18"/>
      <c r="AO102" s="18"/>
      <c r="AP102" s="18"/>
      <c r="AQ102" s="18"/>
      <c r="AR102" s="13"/>
      <c r="AS102" s="15"/>
      <c r="AT102" s="17"/>
      <c r="AU102" s="17"/>
      <c r="AV102" s="17"/>
      <c r="AW102" s="17"/>
      <c r="AX102" s="17"/>
      <c r="AY102" s="17"/>
      <c r="AZ102" s="17"/>
      <c r="BA102" s="17"/>
      <c r="BB102" s="17"/>
      <c r="BC102" s="17"/>
      <c r="BD102" s="17"/>
      <c r="BE102" s="17"/>
      <c r="BF102" s="17"/>
      <c r="BG102" s="17"/>
      <c r="BH102" s="17"/>
      <c r="BI102" s="17"/>
      <c r="BJ102" s="17"/>
      <c r="BK102" s="16"/>
      <c r="BL102" s="14"/>
      <c r="BM102" s="15"/>
      <c r="BN102" s="14"/>
      <c r="BO102" s="14"/>
      <c r="BP102" s="13"/>
      <c r="BQ102" s="13"/>
      <c r="BR102" s="13"/>
      <c r="BS102" s="13"/>
      <c r="BT102" s="13"/>
      <c r="BU102" s="13"/>
      <c r="BV102" s="13"/>
      <c r="BW102" s="13"/>
      <c r="BX102" s="13"/>
      <c r="BY102" s="13"/>
      <c r="BZ102" s="13"/>
      <c r="CA102" s="13"/>
      <c r="CB102" s="13"/>
      <c r="CC102" s="13"/>
      <c r="CD102" s="13"/>
      <c r="CE102" s="13"/>
      <c r="CF102" s="13"/>
      <c r="CG102" s="13"/>
      <c r="CH102" s="13"/>
      <c r="CI102" s="13"/>
      <c r="CJ102" s="13"/>
      <c r="CK102" s="13"/>
      <c r="CL102" s="13"/>
      <c r="CM102" s="13"/>
      <c r="CN102" s="13"/>
      <c r="CO102" s="13"/>
      <c r="CP102" s="13"/>
      <c r="CQ102" s="13"/>
      <c r="CR102" s="13"/>
      <c r="CS102" s="13"/>
      <c r="CT102" s="13"/>
      <c r="CU102" s="13"/>
      <c r="CV102" s="13"/>
      <c r="CW102" s="13"/>
      <c r="CX102" s="13"/>
      <c r="CY102" s="13"/>
      <c r="CZ102" s="13"/>
      <c r="DA102" s="13"/>
      <c r="DB102" s="13"/>
      <c r="DC102" s="13"/>
      <c r="DD102" s="13"/>
      <c r="DE102" s="13"/>
      <c r="DF102" s="13"/>
      <c r="DG102" s="13"/>
      <c r="DH102" s="13"/>
      <c r="DI102" s="13"/>
      <c r="DJ102" s="13"/>
      <c r="DK102" s="13"/>
      <c r="DL102" s="13"/>
      <c r="DM102" s="13"/>
      <c r="DN102" s="13"/>
      <c r="DO102" s="13"/>
      <c r="DP102" s="13"/>
      <c r="DQ102" s="13"/>
      <c r="DR102" s="13"/>
      <c r="DS102" s="13"/>
      <c r="DT102" s="13"/>
      <c r="DU102" s="13"/>
      <c r="DV102" s="13"/>
      <c r="DW102" s="13"/>
      <c r="DX102" s="13"/>
      <c r="DY102" s="13"/>
      <c r="DZ102" s="13"/>
    </row>
    <row r="103" spans="1:130" s="6" customFormat="1" ht="12.75" customHeight="1" outlineLevel="1" x14ac:dyDescent="0.2">
      <c r="A103" s="28"/>
      <c r="B103" s="236" t="str">
        <f>IF(Eingruppierung!B108="","",Eingruppierung!B108)</f>
        <v/>
      </c>
      <c r="C103" s="237" t="str">
        <f>IF(Eingruppierung!C108="","",Eingruppierung!C108)</f>
        <v/>
      </c>
      <c r="D103" s="234" t="str">
        <f>IF(Eingruppierung!D108="","",Eingruppierung!D108)</f>
        <v/>
      </c>
      <c r="E103" s="232" t="str">
        <f>IF(Eingruppierung!E108="","",Eingruppierung!E108)</f>
        <v/>
      </c>
      <c r="F103" s="233" t="str">
        <f>IF(Eingruppierung!F108="","",Eingruppierung!F108)</f>
        <v/>
      </c>
      <c r="G103" s="232">
        <f>IF(Eingruppierung!G108="","",Eingruppierung!G108)</f>
        <v>0</v>
      </c>
      <c r="H103" s="231" t="str">
        <f>IF(Eingruppierung!H108="","",Eingruppierung!H108)</f>
        <v/>
      </c>
      <c r="I103" s="230" t="str">
        <f>IF(Eingruppierung!I108="","",Eingruppierung!I108)</f>
        <v/>
      </c>
      <c r="J103" s="229" t="str">
        <f>IF(Eingruppierung!J108="","",Eingruppierung!J108)</f>
        <v/>
      </c>
      <c r="K103" s="53" t="str">
        <f t="shared" si="5"/>
        <v/>
      </c>
      <c r="L103" s="228" t="str">
        <f>IF(Eingruppierung!L108="","",Eingruppierung!L108)</f>
        <v/>
      </c>
      <c r="M103" s="227" t="str">
        <f>IF(Eingruppierung!M108="","",Eingruppierung!M108)</f>
        <v/>
      </c>
      <c r="N103" s="227">
        <f>IF(Eingruppierung!N108="","",Eingruppierung!N108)</f>
        <v>0</v>
      </c>
      <c r="O103" s="69" t="str">
        <f>IF(Eingruppierung!O107="","",Eingruppierung!O107)</f>
        <v/>
      </c>
      <c r="P103" s="69" t="str">
        <f>IF(Eingruppierung!P107="","",Eingruppierung!P107)</f>
        <v/>
      </c>
      <c r="Q103" s="68" t="str">
        <f>IF(Eingruppierung!Q107="","",Eingruppierung!Q107)</f>
        <v>keine</v>
      </c>
      <c r="R103" s="67" t="str">
        <f>IF(Eingruppierung!R107="","",Eingruppierung!R107)</f>
        <v>Förderung</v>
      </c>
      <c r="S103" s="66">
        <f>IF(Eingruppierung!S107="","",Eingruppierung!S107)</f>
        <v>0</v>
      </c>
      <c r="T103" s="17"/>
      <c r="U103" s="21"/>
      <c r="V103" s="14"/>
      <c r="W103" s="18"/>
      <c r="X103" s="18"/>
      <c r="Y103" s="18"/>
      <c r="Z103" s="18"/>
      <c r="AA103" s="18"/>
      <c r="AB103" s="18"/>
      <c r="AC103" s="14"/>
      <c r="AD103" s="18"/>
      <c r="AE103" s="18"/>
      <c r="AF103" s="18"/>
      <c r="AG103" s="18"/>
      <c r="AH103" s="18"/>
      <c r="AI103" s="18"/>
      <c r="AJ103" s="14"/>
      <c r="AK103" s="14"/>
      <c r="AL103" s="18"/>
      <c r="AM103" s="18"/>
      <c r="AN103" s="18"/>
      <c r="AO103" s="18"/>
      <c r="AP103" s="18"/>
      <c r="AQ103" s="18"/>
      <c r="AR103" s="13"/>
      <c r="AS103" s="15"/>
      <c r="AT103" s="17"/>
      <c r="AU103" s="17"/>
      <c r="AV103" s="17"/>
      <c r="AW103" s="17"/>
      <c r="AX103" s="17"/>
      <c r="AY103" s="17"/>
      <c r="AZ103" s="17"/>
      <c r="BA103" s="17"/>
      <c r="BB103" s="17"/>
      <c r="BC103" s="17"/>
      <c r="BD103" s="17"/>
      <c r="BE103" s="17"/>
      <c r="BF103" s="17"/>
      <c r="BG103" s="17"/>
      <c r="BH103" s="17"/>
      <c r="BI103" s="17"/>
      <c r="BJ103" s="17"/>
      <c r="BK103" s="16"/>
      <c r="BL103" s="14"/>
      <c r="BM103" s="15"/>
      <c r="BN103" s="14"/>
      <c r="BO103" s="14"/>
      <c r="BP103" s="13"/>
      <c r="BQ103" s="13"/>
      <c r="BR103" s="13"/>
      <c r="BS103" s="13"/>
      <c r="BT103" s="13"/>
      <c r="BU103" s="13"/>
      <c r="BV103" s="13"/>
      <c r="BW103" s="13"/>
      <c r="BX103" s="13"/>
      <c r="BY103" s="13"/>
      <c r="BZ103" s="13"/>
      <c r="CA103" s="13"/>
      <c r="CB103" s="13"/>
      <c r="CC103" s="13"/>
      <c r="CD103" s="13"/>
      <c r="CE103" s="13"/>
      <c r="CF103" s="13"/>
      <c r="CG103" s="13"/>
      <c r="CH103" s="13"/>
      <c r="CI103" s="13"/>
      <c r="CJ103" s="13"/>
      <c r="CK103" s="13"/>
      <c r="CL103" s="13"/>
      <c r="CM103" s="13"/>
      <c r="CN103" s="13"/>
      <c r="CO103" s="13"/>
      <c r="CP103" s="13"/>
      <c r="CQ103" s="13"/>
      <c r="CR103" s="13"/>
      <c r="CS103" s="13"/>
      <c r="CT103" s="13"/>
      <c r="CU103" s="13"/>
      <c r="CV103" s="13"/>
      <c r="CW103" s="13"/>
      <c r="CX103" s="13"/>
      <c r="CY103" s="13"/>
      <c r="CZ103" s="13"/>
      <c r="DA103" s="13"/>
      <c r="DB103" s="13"/>
      <c r="DC103" s="13"/>
      <c r="DD103" s="13"/>
      <c r="DE103" s="13"/>
      <c r="DF103" s="13"/>
      <c r="DG103" s="13"/>
      <c r="DH103" s="13"/>
      <c r="DI103" s="13"/>
      <c r="DJ103" s="13"/>
      <c r="DK103" s="13"/>
      <c r="DL103" s="13"/>
      <c r="DM103" s="13"/>
      <c r="DN103" s="13"/>
      <c r="DO103" s="13"/>
      <c r="DP103" s="13"/>
      <c r="DQ103" s="13"/>
      <c r="DR103" s="13"/>
      <c r="DS103" s="13"/>
      <c r="DT103" s="13"/>
      <c r="DU103" s="13"/>
      <c r="DV103" s="13"/>
      <c r="DW103" s="13"/>
      <c r="DX103" s="13"/>
      <c r="DY103" s="13"/>
      <c r="DZ103" s="13"/>
    </row>
    <row r="104" spans="1:130" s="6" customFormat="1" ht="12.75" customHeight="1" outlineLevel="1" x14ac:dyDescent="0.2">
      <c r="A104" s="28"/>
      <c r="B104" s="236" t="str">
        <f>IF(Eingruppierung!B109="","",Eingruppierung!B109)</f>
        <v/>
      </c>
      <c r="C104" s="235" t="str">
        <f>IF(Eingruppierung!C109="","",Eingruppierung!C109)</f>
        <v/>
      </c>
      <c r="D104" s="234" t="str">
        <f>IF(Eingruppierung!D109="","",Eingruppierung!D109)</f>
        <v/>
      </c>
      <c r="E104" s="232" t="str">
        <f>IF(Eingruppierung!E109="","",Eingruppierung!E109)</f>
        <v/>
      </c>
      <c r="F104" s="233" t="str">
        <f>IF(Eingruppierung!F109="","",Eingruppierung!F109)</f>
        <v/>
      </c>
      <c r="G104" s="232">
        <f>IF(Eingruppierung!G109="","",Eingruppierung!G109)</f>
        <v>0</v>
      </c>
      <c r="H104" s="231" t="str">
        <f>IF(Eingruppierung!H109="","",Eingruppierung!H109)</f>
        <v/>
      </c>
      <c r="I104" s="230" t="str">
        <f>IF(Eingruppierung!I109="","",Eingruppierung!I109)</f>
        <v/>
      </c>
      <c r="J104" s="229" t="str">
        <f>IF(Eingruppierung!J109="","",Eingruppierung!J109)</f>
        <v/>
      </c>
      <c r="K104" s="53" t="str">
        <f t="shared" si="5"/>
        <v/>
      </c>
      <c r="L104" s="228" t="str">
        <f>IF(Eingruppierung!L109="","",Eingruppierung!L109)</f>
        <v/>
      </c>
      <c r="M104" s="227" t="str">
        <f>IF(Eingruppierung!M109="","",Eingruppierung!M109)</f>
        <v/>
      </c>
      <c r="N104" s="227">
        <f>IF(Eingruppierung!N109="","",Eingruppierung!N109)</f>
        <v>0</v>
      </c>
      <c r="O104" s="69" t="str">
        <f>IF(Eingruppierung!O108="","",Eingruppierung!O108)</f>
        <v/>
      </c>
      <c r="P104" s="69" t="str">
        <f>IF(Eingruppierung!P108="","",Eingruppierung!P108)</f>
        <v/>
      </c>
      <c r="Q104" s="68" t="str">
        <f>IF(Eingruppierung!Q108="","",Eingruppierung!Q108)</f>
        <v>keine</v>
      </c>
      <c r="R104" s="67" t="str">
        <f>IF(Eingruppierung!R108="","",Eingruppierung!R108)</f>
        <v>Förderung</v>
      </c>
      <c r="S104" s="66">
        <f>IF(Eingruppierung!S108="","",Eingruppierung!S108)</f>
        <v>0</v>
      </c>
      <c r="T104" s="17"/>
      <c r="U104" s="21"/>
      <c r="V104" s="14"/>
      <c r="W104" s="18"/>
      <c r="X104" s="18"/>
      <c r="Y104" s="18"/>
      <c r="Z104" s="18"/>
      <c r="AA104" s="18"/>
      <c r="AB104" s="18"/>
      <c r="AC104" s="14"/>
      <c r="AD104" s="18"/>
      <c r="AE104" s="18"/>
      <c r="AF104" s="18"/>
      <c r="AG104" s="18"/>
      <c r="AH104" s="18"/>
      <c r="AI104" s="18"/>
      <c r="AJ104" s="14"/>
      <c r="AK104" s="14"/>
      <c r="AL104" s="18"/>
      <c r="AM104" s="18"/>
      <c r="AN104" s="18"/>
      <c r="AO104" s="18"/>
      <c r="AP104" s="18"/>
      <c r="AQ104" s="18"/>
      <c r="AR104" s="13"/>
      <c r="AS104" s="15"/>
      <c r="AT104" s="17"/>
      <c r="AU104" s="17"/>
      <c r="AV104" s="17"/>
      <c r="AW104" s="17"/>
      <c r="AX104" s="17"/>
      <c r="AY104" s="17"/>
      <c r="AZ104" s="17"/>
      <c r="BA104" s="17"/>
      <c r="BB104" s="17"/>
      <c r="BC104" s="17"/>
      <c r="BD104" s="17"/>
      <c r="BE104" s="17"/>
      <c r="BF104" s="17"/>
      <c r="BG104" s="17"/>
      <c r="BH104" s="17"/>
      <c r="BI104" s="17"/>
      <c r="BJ104" s="17"/>
      <c r="BK104" s="16"/>
      <c r="BL104" s="14"/>
      <c r="BM104" s="15"/>
      <c r="BN104" s="14"/>
      <c r="BO104" s="14"/>
      <c r="BP104" s="13"/>
      <c r="BQ104" s="13"/>
      <c r="BR104" s="13"/>
      <c r="BS104" s="13"/>
      <c r="BT104" s="13"/>
      <c r="BU104" s="13"/>
      <c r="BV104" s="13"/>
      <c r="BW104" s="13"/>
      <c r="BX104" s="13"/>
      <c r="BY104" s="13"/>
      <c r="BZ104" s="13"/>
      <c r="CA104" s="13"/>
      <c r="CB104" s="13"/>
      <c r="CC104" s="13"/>
      <c r="CD104" s="13"/>
      <c r="CE104" s="13"/>
      <c r="CF104" s="13"/>
      <c r="CG104" s="13"/>
      <c r="CH104" s="13"/>
      <c r="CI104" s="13"/>
      <c r="CJ104" s="13"/>
      <c r="CK104" s="13"/>
      <c r="CL104" s="13"/>
      <c r="CM104" s="13"/>
      <c r="CN104" s="13"/>
      <c r="CO104" s="13"/>
      <c r="CP104" s="13"/>
      <c r="CQ104" s="13"/>
      <c r="CR104" s="13"/>
      <c r="CS104" s="13"/>
      <c r="CT104" s="13"/>
      <c r="CU104" s="13"/>
      <c r="CV104" s="13"/>
      <c r="CW104" s="13"/>
      <c r="CX104" s="13"/>
      <c r="CY104" s="13"/>
      <c r="CZ104" s="13"/>
      <c r="DA104" s="13"/>
      <c r="DB104" s="13"/>
      <c r="DC104" s="13"/>
      <c r="DD104" s="13"/>
      <c r="DE104" s="13"/>
      <c r="DF104" s="13"/>
      <c r="DG104" s="13"/>
      <c r="DH104" s="13"/>
      <c r="DI104" s="13"/>
      <c r="DJ104" s="13"/>
      <c r="DK104" s="13"/>
      <c r="DL104" s="13"/>
      <c r="DM104" s="13"/>
      <c r="DN104" s="13"/>
      <c r="DO104" s="13"/>
      <c r="DP104" s="13"/>
      <c r="DQ104" s="13"/>
      <c r="DR104" s="13"/>
      <c r="DS104" s="13"/>
      <c r="DT104" s="13"/>
      <c r="DU104" s="13"/>
      <c r="DV104" s="13"/>
      <c r="DW104" s="13"/>
      <c r="DX104" s="13"/>
      <c r="DY104" s="13"/>
      <c r="DZ104" s="13"/>
    </row>
    <row r="105" spans="1:130" s="6" customFormat="1" ht="12.75" customHeight="1" outlineLevel="1" x14ac:dyDescent="0.2">
      <c r="A105" s="28"/>
      <c r="B105" s="236" t="str">
        <f>IF(Eingruppierung!B110="","",Eingruppierung!B110)</f>
        <v/>
      </c>
      <c r="C105" s="237" t="str">
        <f>IF(Eingruppierung!C110="","",Eingruppierung!C110)</f>
        <v/>
      </c>
      <c r="D105" s="234" t="str">
        <f>IF(Eingruppierung!D110="","",Eingruppierung!D110)</f>
        <v/>
      </c>
      <c r="E105" s="232" t="str">
        <f>IF(Eingruppierung!E110="","",Eingruppierung!E110)</f>
        <v/>
      </c>
      <c r="F105" s="233" t="str">
        <f>IF(Eingruppierung!F110="","",Eingruppierung!F110)</f>
        <v/>
      </c>
      <c r="G105" s="232">
        <f>IF(Eingruppierung!G110="","",Eingruppierung!G110)</f>
        <v>0</v>
      </c>
      <c r="H105" s="231" t="str">
        <f>IF(Eingruppierung!H110="","",Eingruppierung!H110)</f>
        <v/>
      </c>
      <c r="I105" s="230" t="str">
        <f>IF(Eingruppierung!I110="","",Eingruppierung!I110)</f>
        <v/>
      </c>
      <c r="J105" s="229" t="str">
        <f>IF(Eingruppierung!J110="","",Eingruppierung!J110)</f>
        <v/>
      </c>
      <c r="K105" s="53" t="str">
        <f t="shared" si="5"/>
        <v/>
      </c>
      <c r="L105" s="228" t="str">
        <f>IF(Eingruppierung!L110="","",Eingruppierung!L110)</f>
        <v/>
      </c>
      <c r="M105" s="227" t="str">
        <f>IF(Eingruppierung!M110="","",Eingruppierung!M110)</f>
        <v/>
      </c>
      <c r="N105" s="227">
        <f>IF(Eingruppierung!N110="","",Eingruppierung!N110)</f>
        <v>0</v>
      </c>
      <c r="O105" s="69" t="str">
        <f>IF(Eingruppierung!O109="","",Eingruppierung!O109)</f>
        <v/>
      </c>
      <c r="P105" s="69" t="str">
        <f>IF(Eingruppierung!P109="","",Eingruppierung!P109)</f>
        <v/>
      </c>
      <c r="Q105" s="68" t="str">
        <f>IF(Eingruppierung!Q109="","",Eingruppierung!Q109)</f>
        <v>keine</v>
      </c>
      <c r="R105" s="67" t="str">
        <f>IF(Eingruppierung!R109="","",Eingruppierung!R109)</f>
        <v>Förderung</v>
      </c>
      <c r="S105" s="66">
        <f>IF(Eingruppierung!S109="","",Eingruppierung!S109)</f>
        <v>0</v>
      </c>
      <c r="T105" s="17"/>
      <c r="U105" s="21"/>
      <c r="V105" s="14"/>
      <c r="W105" s="18"/>
      <c r="X105" s="18"/>
      <c r="Y105" s="18"/>
      <c r="Z105" s="18"/>
      <c r="AA105" s="18"/>
      <c r="AB105" s="18"/>
      <c r="AC105" s="14"/>
      <c r="AD105" s="18"/>
      <c r="AE105" s="18"/>
      <c r="AF105" s="18"/>
      <c r="AG105" s="18"/>
      <c r="AH105" s="18"/>
      <c r="AI105" s="18"/>
      <c r="AJ105" s="14"/>
      <c r="AK105" s="14"/>
      <c r="AL105" s="18"/>
      <c r="AM105" s="18"/>
      <c r="AN105" s="18"/>
      <c r="AO105" s="18"/>
      <c r="AP105" s="18"/>
      <c r="AQ105" s="18"/>
      <c r="AR105" s="13"/>
      <c r="AS105" s="15"/>
      <c r="AT105" s="17"/>
      <c r="AU105" s="17"/>
      <c r="AV105" s="17"/>
      <c r="AW105" s="17"/>
      <c r="AX105" s="17"/>
      <c r="AY105" s="17"/>
      <c r="AZ105" s="17"/>
      <c r="BA105" s="17"/>
      <c r="BB105" s="17"/>
      <c r="BC105" s="17"/>
      <c r="BD105" s="17"/>
      <c r="BE105" s="17"/>
      <c r="BF105" s="17"/>
      <c r="BG105" s="17"/>
      <c r="BH105" s="17"/>
      <c r="BI105" s="17"/>
      <c r="BJ105" s="17"/>
      <c r="BK105" s="16"/>
      <c r="BL105" s="14"/>
      <c r="BM105" s="15"/>
      <c r="BN105" s="14"/>
      <c r="BO105" s="14"/>
      <c r="BP105" s="13"/>
      <c r="BQ105" s="13"/>
      <c r="BR105" s="13"/>
      <c r="BS105" s="13"/>
      <c r="BT105" s="13"/>
      <c r="BU105" s="13"/>
      <c r="BV105" s="13"/>
      <c r="BW105" s="13"/>
      <c r="BX105" s="13"/>
      <c r="BY105" s="13"/>
      <c r="BZ105" s="13"/>
      <c r="CA105" s="13"/>
      <c r="CB105" s="13"/>
      <c r="CC105" s="13"/>
      <c r="CD105" s="13"/>
      <c r="CE105" s="13"/>
      <c r="CF105" s="13"/>
      <c r="CG105" s="13"/>
      <c r="CH105" s="13"/>
      <c r="CI105" s="13"/>
      <c r="CJ105" s="13"/>
      <c r="CK105" s="13"/>
      <c r="CL105" s="13"/>
      <c r="CM105" s="13"/>
      <c r="CN105" s="13"/>
      <c r="CO105" s="13"/>
      <c r="CP105" s="13"/>
      <c r="CQ105" s="13"/>
      <c r="CR105" s="13"/>
      <c r="CS105" s="13"/>
      <c r="CT105" s="13"/>
      <c r="CU105" s="13"/>
      <c r="CV105" s="13"/>
      <c r="CW105" s="13"/>
      <c r="CX105" s="13"/>
      <c r="CY105" s="13"/>
      <c r="CZ105" s="13"/>
      <c r="DA105" s="13"/>
      <c r="DB105" s="13"/>
      <c r="DC105" s="13"/>
      <c r="DD105" s="13"/>
      <c r="DE105" s="13"/>
      <c r="DF105" s="13"/>
      <c r="DG105" s="13"/>
      <c r="DH105" s="13"/>
      <c r="DI105" s="13"/>
      <c r="DJ105" s="13"/>
      <c r="DK105" s="13"/>
      <c r="DL105" s="13"/>
      <c r="DM105" s="13"/>
      <c r="DN105" s="13"/>
      <c r="DO105" s="13"/>
      <c r="DP105" s="13"/>
      <c r="DQ105" s="13"/>
      <c r="DR105" s="13"/>
      <c r="DS105" s="13"/>
      <c r="DT105" s="13"/>
      <c r="DU105" s="13"/>
      <c r="DV105" s="13"/>
      <c r="DW105" s="13"/>
      <c r="DX105" s="13"/>
      <c r="DY105" s="13"/>
      <c r="DZ105" s="13"/>
    </row>
    <row r="106" spans="1:130" s="6" customFormat="1" ht="12.75" customHeight="1" outlineLevel="1" x14ac:dyDescent="0.2">
      <c r="A106" s="28"/>
      <c r="B106" s="236" t="str">
        <f>IF(Eingruppierung!B111="","",Eingruppierung!B111)</f>
        <v/>
      </c>
      <c r="C106" s="237" t="str">
        <f>IF(Eingruppierung!C111="","",Eingruppierung!C111)</f>
        <v/>
      </c>
      <c r="D106" s="234" t="str">
        <f>IF(Eingruppierung!D111="","",Eingruppierung!D111)</f>
        <v/>
      </c>
      <c r="E106" s="232" t="str">
        <f>IF(Eingruppierung!E111="","",Eingruppierung!E111)</f>
        <v/>
      </c>
      <c r="F106" s="233" t="str">
        <f>IF(Eingruppierung!F111="","",Eingruppierung!F111)</f>
        <v/>
      </c>
      <c r="G106" s="232">
        <f>IF(Eingruppierung!G111="","",Eingruppierung!G111)</f>
        <v>0</v>
      </c>
      <c r="H106" s="231" t="str">
        <f>IF(Eingruppierung!H111="","",Eingruppierung!H111)</f>
        <v/>
      </c>
      <c r="I106" s="230" t="str">
        <f>IF(Eingruppierung!I111="","",Eingruppierung!I111)</f>
        <v/>
      </c>
      <c r="J106" s="229" t="str">
        <f>IF(Eingruppierung!J111="","",Eingruppierung!J111)</f>
        <v/>
      </c>
      <c r="K106" s="53" t="str">
        <f t="shared" si="5"/>
        <v/>
      </c>
      <c r="L106" s="228" t="str">
        <f>IF(Eingruppierung!L111="","",Eingruppierung!L111)</f>
        <v/>
      </c>
      <c r="M106" s="227" t="str">
        <f>IF(Eingruppierung!M111="","",Eingruppierung!M111)</f>
        <v/>
      </c>
      <c r="N106" s="227">
        <f>IF(Eingruppierung!N111="","",Eingruppierung!N111)</f>
        <v>0</v>
      </c>
      <c r="O106" s="69" t="str">
        <f>IF(Eingruppierung!O110="","",Eingruppierung!O110)</f>
        <v/>
      </c>
      <c r="P106" s="69" t="str">
        <f>IF(Eingruppierung!P110="","",Eingruppierung!P110)</f>
        <v/>
      </c>
      <c r="Q106" s="68" t="str">
        <f>IF(Eingruppierung!Q110="","",Eingruppierung!Q110)</f>
        <v>keine</v>
      </c>
      <c r="R106" s="67" t="str">
        <f>IF(Eingruppierung!R110="","",Eingruppierung!R110)</f>
        <v>Förderung</v>
      </c>
      <c r="S106" s="66">
        <f>IF(Eingruppierung!S110="","",Eingruppierung!S110)</f>
        <v>0</v>
      </c>
      <c r="T106" s="17"/>
      <c r="U106" s="21"/>
      <c r="V106" s="14"/>
      <c r="W106" s="18"/>
      <c r="X106" s="18"/>
      <c r="Y106" s="18"/>
      <c r="Z106" s="18"/>
      <c r="AA106" s="18"/>
      <c r="AB106" s="18"/>
      <c r="AC106" s="14"/>
      <c r="AD106" s="18"/>
      <c r="AE106" s="18"/>
      <c r="AF106" s="18"/>
      <c r="AG106" s="18"/>
      <c r="AH106" s="18"/>
      <c r="AI106" s="18"/>
      <c r="AJ106" s="14"/>
      <c r="AK106" s="14"/>
      <c r="AL106" s="18"/>
      <c r="AM106" s="18"/>
      <c r="AN106" s="18"/>
      <c r="AO106" s="18"/>
      <c r="AP106" s="18"/>
      <c r="AQ106" s="18"/>
      <c r="AR106" s="13"/>
      <c r="AS106" s="15"/>
      <c r="AT106" s="17"/>
      <c r="AU106" s="17"/>
      <c r="AV106" s="17"/>
      <c r="AW106" s="17"/>
      <c r="AX106" s="17"/>
      <c r="AY106" s="17"/>
      <c r="AZ106" s="17"/>
      <c r="BA106" s="17"/>
      <c r="BB106" s="17"/>
      <c r="BC106" s="17"/>
      <c r="BD106" s="17"/>
      <c r="BE106" s="17"/>
      <c r="BF106" s="17"/>
      <c r="BG106" s="17"/>
      <c r="BH106" s="17"/>
      <c r="BI106" s="17"/>
      <c r="BJ106" s="17"/>
      <c r="BK106" s="16"/>
      <c r="BL106" s="14"/>
      <c r="BM106" s="15"/>
      <c r="BN106" s="14"/>
      <c r="BO106" s="14"/>
      <c r="BP106" s="13"/>
      <c r="BQ106" s="13"/>
      <c r="BR106" s="13"/>
      <c r="BS106" s="13"/>
      <c r="BT106" s="13"/>
      <c r="BU106" s="13"/>
      <c r="BV106" s="13"/>
      <c r="BW106" s="13"/>
      <c r="BX106" s="13"/>
      <c r="BY106" s="13"/>
      <c r="BZ106" s="13"/>
      <c r="CA106" s="13"/>
      <c r="CB106" s="13"/>
      <c r="CC106" s="13"/>
      <c r="CD106" s="13"/>
      <c r="CE106" s="13"/>
      <c r="CF106" s="13"/>
      <c r="CG106" s="13"/>
      <c r="CH106" s="13"/>
      <c r="CI106" s="13"/>
      <c r="CJ106" s="13"/>
      <c r="CK106" s="13"/>
      <c r="CL106" s="13"/>
      <c r="CM106" s="13"/>
      <c r="CN106" s="13"/>
      <c r="CO106" s="13"/>
      <c r="CP106" s="13"/>
      <c r="CQ106" s="13"/>
      <c r="CR106" s="13"/>
      <c r="CS106" s="13"/>
      <c r="CT106" s="13"/>
      <c r="CU106" s="13"/>
      <c r="CV106" s="13"/>
      <c r="CW106" s="13"/>
      <c r="CX106" s="13"/>
      <c r="CY106" s="13"/>
      <c r="CZ106" s="13"/>
      <c r="DA106" s="13"/>
      <c r="DB106" s="13"/>
      <c r="DC106" s="13"/>
      <c r="DD106" s="13"/>
      <c r="DE106" s="13"/>
      <c r="DF106" s="13"/>
      <c r="DG106" s="13"/>
      <c r="DH106" s="13"/>
      <c r="DI106" s="13"/>
      <c r="DJ106" s="13"/>
      <c r="DK106" s="13"/>
      <c r="DL106" s="13"/>
      <c r="DM106" s="13"/>
      <c r="DN106" s="13"/>
      <c r="DO106" s="13"/>
      <c r="DP106" s="13"/>
      <c r="DQ106" s="13"/>
      <c r="DR106" s="13"/>
      <c r="DS106" s="13"/>
      <c r="DT106" s="13"/>
      <c r="DU106" s="13"/>
      <c r="DV106" s="13"/>
      <c r="DW106" s="13"/>
      <c r="DX106" s="13"/>
      <c r="DY106" s="13"/>
      <c r="DZ106" s="13"/>
    </row>
    <row r="107" spans="1:130" s="6" customFormat="1" ht="12.75" customHeight="1" outlineLevel="1" x14ac:dyDescent="0.2">
      <c r="A107" s="28"/>
      <c r="B107" s="236" t="str">
        <f>IF(Eingruppierung!B112="","",Eingruppierung!B112)</f>
        <v/>
      </c>
      <c r="C107" s="235" t="str">
        <f>IF(Eingruppierung!C112="","",Eingruppierung!C112)</f>
        <v/>
      </c>
      <c r="D107" s="234" t="str">
        <f>IF(Eingruppierung!D112="","",Eingruppierung!D112)</f>
        <v/>
      </c>
      <c r="E107" s="232" t="str">
        <f>IF(Eingruppierung!E112="","",Eingruppierung!E112)</f>
        <v/>
      </c>
      <c r="F107" s="233" t="str">
        <f>IF(Eingruppierung!F112="","",Eingruppierung!F112)</f>
        <v/>
      </c>
      <c r="G107" s="232">
        <f>IF(Eingruppierung!G112="","",Eingruppierung!G112)</f>
        <v>0</v>
      </c>
      <c r="H107" s="231" t="str">
        <f>IF(Eingruppierung!H112="","",Eingruppierung!H112)</f>
        <v/>
      </c>
      <c r="I107" s="230" t="str">
        <f>IF(Eingruppierung!I112="","",Eingruppierung!I112)</f>
        <v/>
      </c>
      <c r="J107" s="229" t="str">
        <f>IF(Eingruppierung!J112="","",Eingruppierung!J112)</f>
        <v/>
      </c>
      <c r="K107" s="53" t="str">
        <f t="shared" si="5"/>
        <v/>
      </c>
      <c r="L107" s="228" t="str">
        <f>IF(Eingruppierung!L112="","",Eingruppierung!L112)</f>
        <v/>
      </c>
      <c r="M107" s="227" t="str">
        <f>IF(Eingruppierung!M112="","",Eingruppierung!M112)</f>
        <v/>
      </c>
      <c r="N107" s="227">
        <f>IF(Eingruppierung!N112="","",Eingruppierung!N112)</f>
        <v>0</v>
      </c>
      <c r="O107" s="69" t="str">
        <f>IF(Eingruppierung!O111="","",Eingruppierung!O111)</f>
        <v/>
      </c>
      <c r="P107" s="69" t="str">
        <f>IF(Eingruppierung!P111="","",Eingruppierung!P111)</f>
        <v/>
      </c>
      <c r="Q107" s="68" t="str">
        <f>IF(Eingruppierung!Q111="","",Eingruppierung!Q111)</f>
        <v>keine</v>
      </c>
      <c r="R107" s="67" t="str">
        <f>IF(Eingruppierung!R111="","",Eingruppierung!R111)</f>
        <v>Förderung</v>
      </c>
      <c r="S107" s="66">
        <f>IF(Eingruppierung!S111="","",Eingruppierung!S111)</f>
        <v>0</v>
      </c>
      <c r="T107" s="17"/>
      <c r="U107" s="21"/>
      <c r="V107" s="14"/>
      <c r="W107" s="18"/>
      <c r="X107" s="18"/>
      <c r="Y107" s="18"/>
      <c r="Z107" s="18"/>
      <c r="AA107" s="18"/>
      <c r="AB107" s="18"/>
      <c r="AC107" s="14"/>
      <c r="AD107" s="18"/>
      <c r="AE107" s="18"/>
      <c r="AF107" s="18"/>
      <c r="AG107" s="18"/>
      <c r="AH107" s="18"/>
      <c r="AI107" s="18"/>
      <c r="AJ107" s="14"/>
      <c r="AK107" s="14"/>
      <c r="AL107" s="18"/>
      <c r="AM107" s="18"/>
      <c r="AN107" s="18"/>
      <c r="AO107" s="18"/>
      <c r="AP107" s="18"/>
      <c r="AQ107" s="18"/>
      <c r="AR107" s="13"/>
      <c r="AS107" s="15"/>
      <c r="AT107" s="17"/>
      <c r="AU107" s="17"/>
      <c r="AV107" s="17"/>
      <c r="AW107" s="17"/>
      <c r="AX107" s="17"/>
      <c r="AY107" s="17"/>
      <c r="AZ107" s="17"/>
      <c r="BA107" s="17"/>
      <c r="BB107" s="17"/>
      <c r="BC107" s="17"/>
      <c r="BD107" s="17"/>
      <c r="BE107" s="17"/>
      <c r="BF107" s="17"/>
      <c r="BG107" s="17"/>
      <c r="BH107" s="17"/>
      <c r="BI107" s="17"/>
      <c r="BJ107" s="17"/>
      <c r="BK107" s="16"/>
      <c r="BL107" s="14"/>
      <c r="BM107" s="15"/>
      <c r="BN107" s="14"/>
      <c r="BO107" s="14"/>
      <c r="BP107" s="13"/>
      <c r="BQ107" s="13"/>
      <c r="BR107" s="13"/>
      <c r="BS107" s="13"/>
      <c r="BT107" s="13"/>
      <c r="BU107" s="13"/>
      <c r="BV107" s="13"/>
      <c r="BW107" s="13"/>
      <c r="BX107" s="13"/>
      <c r="BY107" s="13"/>
      <c r="BZ107" s="13"/>
      <c r="CA107" s="13"/>
      <c r="CB107" s="13"/>
      <c r="CC107" s="13"/>
      <c r="CD107" s="13"/>
      <c r="CE107" s="13"/>
      <c r="CF107" s="13"/>
      <c r="CG107" s="13"/>
      <c r="CH107" s="13"/>
      <c r="CI107" s="13"/>
      <c r="CJ107" s="13"/>
      <c r="CK107" s="13"/>
      <c r="CL107" s="13"/>
      <c r="CM107" s="13"/>
      <c r="CN107" s="13"/>
      <c r="CO107" s="13"/>
      <c r="CP107" s="13"/>
      <c r="CQ107" s="13"/>
      <c r="CR107" s="13"/>
      <c r="CS107" s="13"/>
      <c r="CT107" s="13"/>
      <c r="CU107" s="13"/>
      <c r="CV107" s="13"/>
      <c r="CW107" s="13"/>
      <c r="CX107" s="13"/>
      <c r="CY107" s="13"/>
      <c r="CZ107" s="13"/>
      <c r="DA107" s="13"/>
      <c r="DB107" s="13"/>
      <c r="DC107" s="13"/>
      <c r="DD107" s="13"/>
      <c r="DE107" s="13"/>
      <c r="DF107" s="13"/>
      <c r="DG107" s="13"/>
      <c r="DH107" s="13"/>
      <c r="DI107" s="13"/>
      <c r="DJ107" s="13"/>
      <c r="DK107" s="13"/>
      <c r="DL107" s="13"/>
      <c r="DM107" s="13"/>
      <c r="DN107" s="13"/>
      <c r="DO107" s="13"/>
      <c r="DP107" s="13"/>
      <c r="DQ107" s="13"/>
      <c r="DR107" s="13"/>
      <c r="DS107" s="13"/>
      <c r="DT107" s="13"/>
      <c r="DU107" s="13"/>
      <c r="DV107" s="13"/>
      <c r="DW107" s="13"/>
      <c r="DX107" s="13"/>
      <c r="DY107" s="13"/>
      <c r="DZ107" s="13"/>
    </row>
    <row r="108" spans="1:130" s="6" customFormat="1" ht="12.75" customHeight="1" outlineLevel="1" x14ac:dyDescent="0.2">
      <c r="A108" s="28"/>
      <c r="B108" s="236" t="str">
        <f>IF(Eingruppierung!B113="","",Eingruppierung!B113)</f>
        <v/>
      </c>
      <c r="C108" s="237" t="str">
        <f>IF(Eingruppierung!C113="","",Eingruppierung!C113)</f>
        <v/>
      </c>
      <c r="D108" s="234" t="str">
        <f>IF(Eingruppierung!D113="","",Eingruppierung!D113)</f>
        <v/>
      </c>
      <c r="E108" s="232" t="str">
        <f>IF(Eingruppierung!E113="","",Eingruppierung!E113)</f>
        <v/>
      </c>
      <c r="F108" s="233" t="str">
        <f>IF(Eingruppierung!F113="","",Eingruppierung!F113)</f>
        <v/>
      </c>
      <c r="G108" s="232">
        <f>IF(Eingruppierung!G113="","",Eingruppierung!G113)</f>
        <v>0</v>
      </c>
      <c r="H108" s="231" t="str">
        <f>IF(Eingruppierung!H113="","",Eingruppierung!H113)</f>
        <v/>
      </c>
      <c r="I108" s="230" t="str">
        <f>IF(Eingruppierung!I113="","",Eingruppierung!I113)</f>
        <v/>
      </c>
      <c r="J108" s="229" t="str">
        <f>IF(Eingruppierung!J113="","",Eingruppierung!J113)</f>
        <v/>
      </c>
      <c r="K108" s="53" t="str">
        <f t="shared" si="5"/>
        <v/>
      </c>
      <c r="L108" s="228" t="str">
        <f>IF(Eingruppierung!L113="","",Eingruppierung!L113)</f>
        <v/>
      </c>
      <c r="M108" s="227" t="str">
        <f>IF(Eingruppierung!M113="","",Eingruppierung!M113)</f>
        <v/>
      </c>
      <c r="N108" s="227">
        <f>IF(Eingruppierung!N113="","",Eingruppierung!N113)</f>
        <v>0</v>
      </c>
      <c r="O108" s="69" t="str">
        <f>IF(Eingruppierung!O112="","",Eingruppierung!O112)</f>
        <v/>
      </c>
      <c r="P108" s="69" t="str">
        <f>IF(Eingruppierung!P112="","",Eingruppierung!P112)</f>
        <v/>
      </c>
      <c r="Q108" s="68" t="str">
        <f>IF(Eingruppierung!Q112="","",Eingruppierung!Q112)</f>
        <v>keine</v>
      </c>
      <c r="R108" s="67" t="str">
        <f>IF(Eingruppierung!R112="","",Eingruppierung!R112)</f>
        <v>Förderung</v>
      </c>
      <c r="S108" s="66">
        <f>IF(Eingruppierung!S112="","",Eingruppierung!S112)</f>
        <v>0</v>
      </c>
      <c r="T108" s="17"/>
      <c r="U108" s="21"/>
      <c r="V108" s="14"/>
      <c r="W108" s="18"/>
      <c r="X108" s="18"/>
      <c r="Y108" s="18"/>
      <c r="Z108" s="18"/>
      <c r="AA108" s="18"/>
      <c r="AB108" s="18"/>
      <c r="AC108" s="14"/>
      <c r="AD108" s="18"/>
      <c r="AE108" s="18"/>
      <c r="AF108" s="18"/>
      <c r="AG108" s="18"/>
      <c r="AH108" s="18"/>
      <c r="AI108" s="18"/>
      <c r="AJ108" s="14"/>
      <c r="AK108" s="14"/>
      <c r="AL108" s="18"/>
      <c r="AM108" s="18"/>
      <c r="AN108" s="18"/>
      <c r="AO108" s="18"/>
      <c r="AP108" s="18"/>
      <c r="AQ108" s="18"/>
      <c r="AR108" s="13"/>
      <c r="AS108" s="15"/>
      <c r="AT108" s="17"/>
      <c r="AU108" s="17"/>
      <c r="AV108" s="17"/>
      <c r="AW108" s="17"/>
      <c r="AX108" s="17"/>
      <c r="AY108" s="17"/>
      <c r="AZ108" s="17"/>
      <c r="BA108" s="17"/>
      <c r="BB108" s="17"/>
      <c r="BC108" s="17"/>
      <c r="BD108" s="17"/>
      <c r="BE108" s="17"/>
      <c r="BF108" s="17"/>
      <c r="BG108" s="17"/>
      <c r="BH108" s="17"/>
      <c r="BI108" s="17"/>
      <c r="BJ108" s="17"/>
      <c r="BK108" s="16"/>
      <c r="BL108" s="14"/>
      <c r="BM108" s="15"/>
      <c r="BN108" s="14"/>
      <c r="BO108" s="14"/>
      <c r="BP108" s="13"/>
      <c r="BQ108" s="13"/>
      <c r="BR108" s="13"/>
      <c r="BS108" s="13"/>
      <c r="BT108" s="13"/>
      <c r="BU108" s="13"/>
      <c r="BV108" s="13"/>
      <c r="BW108" s="13"/>
      <c r="BX108" s="13"/>
      <c r="BY108" s="13"/>
      <c r="BZ108" s="13"/>
      <c r="CA108" s="13"/>
      <c r="CB108" s="13"/>
      <c r="CC108" s="13"/>
      <c r="CD108" s="13"/>
      <c r="CE108" s="13"/>
      <c r="CF108" s="13"/>
      <c r="CG108" s="13"/>
      <c r="CH108" s="13"/>
      <c r="CI108" s="13"/>
      <c r="CJ108" s="13"/>
      <c r="CK108" s="13"/>
      <c r="CL108" s="13"/>
      <c r="CM108" s="13"/>
      <c r="CN108" s="13"/>
      <c r="CO108" s="13"/>
      <c r="CP108" s="13"/>
      <c r="CQ108" s="13"/>
      <c r="CR108" s="13"/>
      <c r="CS108" s="13"/>
      <c r="CT108" s="13"/>
      <c r="CU108" s="13"/>
      <c r="CV108" s="13"/>
      <c r="CW108" s="13"/>
      <c r="CX108" s="13"/>
      <c r="CY108" s="13"/>
      <c r="CZ108" s="13"/>
      <c r="DA108" s="13"/>
      <c r="DB108" s="13"/>
      <c r="DC108" s="13"/>
      <c r="DD108" s="13"/>
      <c r="DE108" s="13"/>
      <c r="DF108" s="13"/>
      <c r="DG108" s="13"/>
      <c r="DH108" s="13"/>
      <c r="DI108" s="13"/>
      <c r="DJ108" s="13"/>
      <c r="DK108" s="13"/>
      <c r="DL108" s="13"/>
      <c r="DM108" s="13"/>
      <c r="DN108" s="13"/>
      <c r="DO108" s="13"/>
      <c r="DP108" s="13"/>
      <c r="DQ108" s="13"/>
      <c r="DR108" s="13"/>
      <c r="DS108" s="13"/>
      <c r="DT108" s="13"/>
      <c r="DU108" s="13"/>
      <c r="DV108" s="13"/>
      <c r="DW108" s="13"/>
      <c r="DX108" s="13"/>
      <c r="DY108" s="13"/>
      <c r="DZ108" s="13"/>
    </row>
    <row r="109" spans="1:130" s="6" customFormat="1" ht="12.75" customHeight="1" outlineLevel="1" x14ac:dyDescent="0.2">
      <c r="A109" s="28"/>
      <c r="B109" s="236" t="str">
        <f>IF(Eingruppierung!B114="","",Eingruppierung!B114)</f>
        <v/>
      </c>
      <c r="C109" s="237" t="str">
        <f>IF(Eingruppierung!C114="","",Eingruppierung!C114)</f>
        <v/>
      </c>
      <c r="D109" s="234" t="str">
        <f>IF(Eingruppierung!D114="","",Eingruppierung!D114)</f>
        <v/>
      </c>
      <c r="E109" s="232" t="str">
        <f>IF(Eingruppierung!E114="","",Eingruppierung!E114)</f>
        <v/>
      </c>
      <c r="F109" s="233" t="str">
        <f>IF(Eingruppierung!F114="","",Eingruppierung!F114)</f>
        <v/>
      </c>
      <c r="G109" s="232">
        <f>IF(Eingruppierung!G114="","",Eingruppierung!G114)</f>
        <v>0</v>
      </c>
      <c r="H109" s="231" t="str">
        <f>IF(Eingruppierung!H114="","",Eingruppierung!H114)</f>
        <v/>
      </c>
      <c r="I109" s="230" t="str">
        <f>IF(Eingruppierung!I114="","",Eingruppierung!I114)</f>
        <v/>
      </c>
      <c r="J109" s="229" t="str">
        <f>IF(Eingruppierung!J114="","",Eingruppierung!J114)</f>
        <v/>
      </c>
      <c r="K109" s="53" t="str">
        <f t="shared" si="5"/>
        <v/>
      </c>
      <c r="L109" s="228" t="str">
        <f>IF(Eingruppierung!L114="","",Eingruppierung!L114)</f>
        <v/>
      </c>
      <c r="M109" s="227" t="str">
        <f>IF(Eingruppierung!M114="","",Eingruppierung!M114)</f>
        <v/>
      </c>
      <c r="N109" s="227">
        <f>IF(Eingruppierung!N114="","",Eingruppierung!N114)</f>
        <v>0</v>
      </c>
      <c r="O109" s="69" t="str">
        <f>IF(Eingruppierung!O113="","",Eingruppierung!O113)</f>
        <v/>
      </c>
      <c r="P109" s="69" t="str">
        <f>IF(Eingruppierung!P113="","",Eingruppierung!P113)</f>
        <v/>
      </c>
      <c r="Q109" s="68" t="str">
        <f>IF(Eingruppierung!Q113="","",Eingruppierung!Q113)</f>
        <v>keine</v>
      </c>
      <c r="R109" s="67" t="str">
        <f>IF(Eingruppierung!R113="","",Eingruppierung!R113)</f>
        <v>Förderung</v>
      </c>
      <c r="S109" s="66">
        <f>IF(Eingruppierung!S113="","",Eingruppierung!S113)</f>
        <v>0</v>
      </c>
      <c r="T109" s="17"/>
      <c r="U109" s="21"/>
      <c r="V109" s="14"/>
      <c r="W109" s="18"/>
      <c r="X109" s="18"/>
      <c r="Y109" s="18"/>
      <c r="Z109" s="18"/>
      <c r="AA109" s="18"/>
      <c r="AB109" s="18"/>
      <c r="AC109" s="14"/>
      <c r="AD109" s="18"/>
      <c r="AE109" s="18"/>
      <c r="AF109" s="18"/>
      <c r="AG109" s="18"/>
      <c r="AH109" s="18"/>
      <c r="AI109" s="18"/>
      <c r="AJ109" s="14"/>
      <c r="AK109" s="14"/>
      <c r="AL109" s="18"/>
      <c r="AM109" s="18"/>
      <c r="AN109" s="18"/>
      <c r="AO109" s="18"/>
      <c r="AP109" s="18"/>
      <c r="AQ109" s="18"/>
      <c r="AR109" s="13"/>
      <c r="AS109" s="15"/>
      <c r="AT109" s="17"/>
      <c r="AU109" s="17"/>
      <c r="AV109" s="17"/>
      <c r="AW109" s="17"/>
      <c r="AX109" s="17"/>
      <c r="AY109" s="17"/>
      <c r="AZ109" s="17"/>
      <c r="BA109" s="17"/>
      <c r="BB109" s="17"/>
      <c r="BC109" s="17"/>
      <c r="BD109" s="17"/>
      <c r="BE109" s="17"/>
      <c r="BF109" s="17"/>
      <c r="BG109" s="17"/>
      <c r="BH109" s="17"/>
      <c r="BI109" s="17"/>
      <c r="BJ109" s="17"/>
      <c r="BK109" s="16"/>
      <c r="BL109" s="14"/>
      <c r="BM109" s="15"/>
      <c r="BN109" s="14"/>
      <c r="BO109" s="14"/>
      <c r="BP109" s="13"/>
      <c r="BQ109" s="13"/>
      <c r="BR109" s="13"/>
      <c r="BS109" s="13"/>
      <c r="BT109" s="13"/>
      <c r="BU109" s="13"/>
      <c r="BV109" s="13"/>
      <c r="BW109" s="13"/>
      <c r="BX109" s="13"/>
      <c r="BY109" s="13"/>
      <c r="BZ109" s="13"/>
      <c r="CA109" s="13"/>
      <c r="CB109" s="13"/>
      <c r="CC109" s="13"/>
      <c r="CD109" s="13"/>
      <c r="CE109" s="13"/>
      <c r="CF109" s="13"/>
      <c r="CG109" s="13"/>
      <c r="CH109" s="13"/>
      <c r="CI109" s="13"/>
      <c r="CJ109" s="13"/>
      <c r="CK109" s="13"/>
      <c r="CL109" s="13"/>
      <c r="CM109" s="13"/>
      <c r="CN109" s="13"/>
      <c r="CO109" s="13"/>
      <c r="CP109" s="13"/>
      <c r="CQ109" s="13"/>
      <c r="CR109" s="13"/>
      <c r="CS109" s="13"/>
      <c r="CT109" s="13"/>
      <c r="CU109" s="13"/>
      <c r="CV109" s="13"/>
      <c r="CW109" s="13"/>
      <c r="CX109" s="13"/>
      <c r="CY109" s="13"/>
      <c r="CZ109" s="13"/>
      <c r="DA109" s="13"/>
      <c r="DB109" s="13"/>
      <c r="DC109" s="13"/>
      <c r="DD109" s="13"/>
      <c r="DE109" s="13"/>
      <c r="DF109" s="13"/>
      <c r="DG109" s="13"/>
      <c r="DH109" s="13"/>
      <c r="DI109" s="13"/>
      <c r="DJ109" s="13"/>
      <c r="DK109" s="13"/>
      <c r="DL109" s="13"/>
      <c r="DM109" s="13"/>
      <c r="DN109" s="13"/>
      <c r="DO109" s="13"/>
      <c r="DP109" s="13"/>
      <c r="DQ109" s="13"/>
      <c r="DR109" s="13"/>
      <c r="DS109" s="13"/>
      <c r="DT109" s="13"/>
      <c r="DU109" s="13"/>
      <c r="DV109" s="13"/>
      <c r="DW109" s="13"/>
      <c r="DX109" s="13"/>
      <c r="DY109" s="13"/>
      <c r="DZ109" s="13"/>
    </row>
    <row r="110" spans="1:130" s="6" customFormat="1" ht="12.75" customHeight="1" outlineLevel="1" x14ac:dyDescent="0.2">
      <c r="A110" s="28"/>
      <c r="B110" s="236" t="str">
        <f>IF(Eingruppierung!B115="","",Eingruppierung!B115)</f>
        <v/>
      </c>
      <c r="C110" s="235" t="str">
        <f>IF(Eingruppierung!C115="","",Eingruppierung!C115)</f>
        <v/>
      </c>
      <c r="D110" s="234" t="str">
        <f>IF(Eingruppierung!D115="","",Eingruppierung!D115)</f>
        <v/>
      </c>
      <c r="E110" s="232" t="str">
        <f>IF(Eingruppierung!E115="","",Eingruppierung!E115)</f>
        <v/>
      </c>
      <c r="F110" s="233" t="str">
        <f>IF(Eingruppierung!F115="","",Eingruppierung!F115)</f>
        <v/>
      </c>
      <c r="G110" s="232">
        <f>IF(Eingruppierung!G115="","",Eingruppierung!G115)</f>
        <v>0</v>
      </c>
      <c r="H110" s="231" t="str">
        <f>IF(Eingruppierung!H115="","",Eingruppierung!H115)</f>
        <v/>
      </c>
      <c r="I110" s="230" t="str">
        <f>IF(Eingruppierung!I115="","",Eingruppierung!I115)</f>
        <v/>
      </c>
      <c r="J110" s="229" t="str">
        <f>IF(Eingruppierung!J115="","",Eingruppierung!J115)</f>
        <v/>
      </c>
      <c r="K110" s="53" t="str">
        <f t="shared" si="5"/>
        <v/>
      </c>
      <c r="L110" s="228" t="str">
        <f>IF(Eingruppierung!L115="","",Eingruppierung!L115)</f>
        <v/>
      </c>
      <c r="M110" s="227" t="str">
        <f>IF(Eingruppierung!M115="","",Eingruppierung!M115)</f>
        <v/>
      </c>
      <c r="N110" s="227">
        <f>IF(Eingruppierung!N115="","",Eingruppierung!N115)</f>
        <v>0</v>
      </c>
      <c r="O110" s="69" t="str">
        <f>IF(Eingruppierung!O114="","",Eingruppierung!O114)</f>
        <v/>
      </c>
      <c r="P110" s="69" t="str">
        <f>IF(Eingruppierung!P114="","",Eingruppierung!P114)</f>
        <v/>
      </c>
      <c r="Q110" s="68" t="str">
        <f>IF(Eingruppierung!Q114="","",Eingruppierung!Q114)</f>
        <v>keine</v>
      </c>
      <c r="R110" s="67" t="str">
        <f>IF(Eingruppierung!R114="","",Eingruppierung!R114)</f>
        <v>Förderung</v>
      </c>
      <c r="S110" s="66">
        <f>IF(Eingruppierung!S114="","",Eingruppierung!S114)</f>
        <v>0</v>
      </c>
      <c r="T110" s="17"/>
      <c r="U110" s="21"/>
      <c r="V110" s="14"/>
      <c r="W110" s="18"/>
      <c r="X110" s="18"/>
      <c r="Y110" s="18"/>
      <c r="Z110" s="18"/>
      <c r="AA110" s="18"/>
      <c r="AB110" s="18"/>
      <c r="AC110" s="14"/>
      <c r="AD110" s="18"/>
      <c r="AE110" s="18"/>
      <c r="AF110" s="18"/>
      <c r="AG110" s="18"/>
      <c r="AH110" s="18"/>
      <c r="AI110" s="18"/>
      <c r="AJ110" s="14"/>
      <c r="AK110" s="14"/>
      <c r="AL110" s="18"/>
      <c r="AM110" s="18"/>
      <c r="AN110" s="18"/>
      <c r="AO110" s="18"/>
      <c r="AP110" s="18"/>
      <c r="AQ110" s="18"/>
      <c r="AR110" s="13"/>
      <c r="AS110" s="15"/>
      <c r="AT110" s="17"/>
      <c r="AU110" s="17"/>
      <c r="AV110" s="17"/>
      <c r="AW110" s="17"/>
      <c r="AX110" s="17"/>
      <c r="AY110" s="17"/>
      <c r="AZ110" s="17"/>
      <c r="BA110" s="17"/>
      <c r="BB110" s="17"/>
      <c r="BC110" s="17"/>
      <c r="BD110" s="17"/>
      <c r="BE110" s="17"/>
      <c r="BF110" s="17"/>
      <c r="BG110" s="17"/>
      <c r="BH110" s="17"/>
      <c r="BI110" s="17"/>
      <c r="BJ110" s="17"/>
      <c r="BK110" s="16"/>
      <c r="BL110" s="14"/>
      <c r="BM110" s="15"/>
      <c r="BN110" s="14"/>
      <c r="BO110" s="14"/>
      <c r="BP110" s="13"/>
      <c r="BQ110" s="13"/>
      <c r="BR110" s="13"/>
      <c r="BS110" s="13"/>
      <c r="BT110" s="13"/>
      <c r="BU110" s="13"/>
      <c r="BV110" s="13"/>
      <c r="BW110" s="13"/>
      <c r="BX110" s="13"/>
      <c r="BY110" s="13"/>
      <c r="BZ110" s="13"/>
      <c r="CA110" s="13"/>
      <c r="CB110" s="13"/>
      <c r="CC110" s="13"/>
      <c r="CD110" s="13"/>
      <c r="CE110" s="13"/>
      <c r="CF110" s="13"/>
      <c r="CG110" s="13"/>
      <c r="CH110" s="13"/>
      <c r="CI110" s="13"/>
      <c r="CJ110" s="13"/>
      <c r="CK110" s="13"/>
      <c r="CL110" s="13"/>
      <c r="CM110" s="13"/>
      <c r="CN110" s="13"/>
      <c r="CO110" s="13"/>
      <c r="CP110" s="13"/>
      <c r="CQ110" s="13"/>
      <c r="CR110" s="13"/>
      <c r="CS110" s="13"/>
      <c r="CT110" s="13"/>
      <c r="CU110" s="13"/>
      <c r="CV110" s="13"/>
      <c r="CW110" s="13"/>
      <c r="CX110" s="13"/>
      <c r="CY110" s="13"/>
      <c r="CZ110" s="13"/>
      <c r="DA110" s="13"/>
      <c r="DB110" s="13"/>
      <c r="DC110" s="13"/>
      <c r="DD110" s="13"/>
      <c r="DE110" s="13"/>
      <c r="DF110" s="13"/>
      <c r="DG110" s="13"/>
      <c r="DH110" s="13"/>
      <c r="DI110" s="13"/>
      <c r="DJ110" s="13"/>
      <c r="DK110" s="13"/>
      <c r="DL110" s="13"/>
      <c r="DM110" s="13"/>
      <c r="DN110" s="13"/>
      <c r="DO110" s="13"/>
      <c r="DP110" s="13"/>
      <c r="DQ110" s="13"/>
      <c r="DR110" s="13"/>
      <c r="DS110" s="13"/>
      <c r="DT110" s="13"/>
      <c r="DU110" s="13"/>
      <c r="DV110" s="13"/>
      <c r="DW110" s="13"/>
      <c r="DX110" s="13"/>
      <c r="DY110" s="13"/>
      <c r="DZ110" s="13"/>
    </row>
    <row r="111" spans="1:130" s="6" customFormat="1" ht="12.75" customHeight="1" outlineLevel="1" thickBot="1" x14ac:dyDescent="0.25">
      <c r="A111" s="28"/>
      <c r="B111" s="226" t="str">
        <f>IF(Eingruppierung!B116="","",Eingruppierung!B116)</f>
        <v/>
      </c>
      <c r="C111" s="225" t="str">
        <f>IF(Eingruppierung!C116="","",Eingruppierung!C116)</f>
        <v/>
      </c>
      <c r="D111" s="224" t="str">
        <f>IF(Eingruppierung!D116="","",Eingruppierung!D116)</f>
        <v/>
      </c>
      <c r="E111" s="222" t="str">
        <f>IF(Eingruppierung!E116="","",Eingruppierung!E116)</f>
        <v/>
      </c>
      <c r="F111" s="223" t="str">
        <f>IF(Eingruppierung!F116="","",Eingruppierung!F116)</f>
        <v/>
      </c>
      <c r="G111" s="222">
        <f>IF(Eingruppierung!G116="","",Eingruppierung!G116)</f>
        <v>0</v>
      </c>
      <c r="H111" s="221" t="str">
        <f>IF(Eingruppierung!H116="","",Eingruppierung!H116)</f>
        <v/>
      </c>
      <c r="I111" s="220" t="str">
        <f>IF(Eingruppierung!I116="","",Eingruppierung!I116)</f>
        <v/>
      </c>
      <c r="J111" s="219" t="str">
        <f>IF(Eingruppierung!J116="","",Eingruppierung!J116)</f>
        <v/>
      </c>
      <c r="K111" s="53" t="str">
        <f t="shared" si="5"/>
        <v/>
      </c>
      <c r="L111" s="218" t="str">
        <f>IF(Eingruppierung!L116="","",Eingruppierung!L116)</f>
        <v/>
      </c>
      <c r="M111" s="217" t="str">
        <f>IF(Eingruppierung!M116="","",Eingruppierung!M116)</f>
        <v/>
      </c>
      <c r="N111" s="217">
        <f>IF(Eingruppierung!N116="","",Eingruppierung!N116)</f>
        <v>0</v>
      </c>
      <c r="O111" s="69" t="str">
        <f>IF(Eingruppierung!O115="","",Eingruppierung!O115)</f>
        <v/>
      </c>
      <c r="P111" s="69" t="str">
        <f>IF(Eingruppierung!P115="","",Eingruppierung!P115)</f>
        <v/>
      </c>
      <c r="Q111" s="68" t="str">
        <f>IF(Eingruppierung!Q115="","",Eingruppierung!Q115)</f>
        <v>keine</v>
      </c>
      <c r="R111" s="67" t="str">
        <f>IF(Eingruppierung!R115="","",Eingruppierung!R115)</f>
        <v>Förderung</v>
      </c>
      <c r="S111" s="66">
        <f>IF(Eingruppierung!S115="","",Eingruppierung!S115)</f>
        <v>0</v>
      </c>
      <c r="T111" s="17"/>
      <c r="U111" s="21"/>
      <c r="V111" s="14"/>
      <c r="W111" s="18"/>
      <c r="X111" s="18"/>
      <c r="Y111" s="18"/>
      <c r="Z111" s="18"/>
      <c r="AA111" s="18"/>
      <c r="AB111" s="18"/>
      <c r="AC111" s="14"/>
      <c r="AD111" s="18"/>
      <c r="AE111" s="18"/>
      <c r="AF111" s="18"/>
      <c r="AG111" s="18"/>
      <c r="AH111" s="18"/>
      <c r="AI111" s="18"/>
      <c r="AJ111" s="14"/>
      <c r="AK111" s="14"/>
      <c r="AL111" s="18"/>
      <c r="AM111" s="18"/>
      <c r="AN111" s="18"/>
      <c r="AO111" s="18"/>
      <c r="AP111" s="18"/>
      <c r="AQ111" s="18"/>
      <c r="AR111" s="13"/>
      <c r="AS111" s="15"/>
      <c r="AT111" s="17"/>
      <c r="AU111" s="17"/>
      <c r="AV111" s="17"/>
      <c r="AW111" s="17"/>
      <c r="AX111" s="17"/>
      <c r="AY111" s="17"/>
      <c r="AZ111" s="17"/>
      <c r="BA111" s="17"/>
      <c r="BB111" s="17"/>
      <c r="BC111" s="17"/>
      <c r="BD111" s="17"/>
      <c r="BE111" s="17"/>
      <c r="BF111" s="17"/>
      <c r="BG111" s="17"/>
      <c r="BH111" s="17"/>
      <c r="BI111" s="17"/>
      <c r="BJ111" s="17"/>
      <c r="BK111" s="16"/>
      <c r="BL111" s="14"/>
      <c r="BM111" s="15"/>
      <c r="BN111" s="14"/>
      <c r="BO111" s="14"/>
      <c r="BP111" s="13"/>
      <c r="BQ111" s="13"/>
      <c r="BR111" s="13"/>
      <c r="BS111" s="13"/>
      <c r="BT111" s="13"/>
      <c r="BU111" s="13"/>
      <c r="BV111" s="13"/>
      <c r="BW111" s="13"/>
      <c r="BX111" s="13"/>
      <c r="BY111" s="13"/>
      <c r="BZ111" s="13"/>
      <c r="CA111" s="13"/>
      <c r="CB111" s="13"/>
      <c r="CC111" s="13"/>
      <c r="CD111" s="13"/>
      <c r="CE111" s="13"/>
      <c r="CF111" s="13"/>
      <c r="CG111" s="13"/>
      <c r="CH111" s="13"/>
      <c r="CI111" s="13"/>
      <c r="CJ111" s="13"/>
      <c r="CK111" s="13"/>
      <c r="CL111" s="13"/>
      <c r="CM111" s="13"/>
      <c r="CN111" s="13"/>
      <c r="CO111" s="13"/>
      <c r="CP111" s="13"/>
      <c r="CQ111" s="13"/>
      <c r="CR111" s="13"/>
      <c r="CS111" s="13"/>
      <c r="CT111" s="13"/>
      <c r="CU111" s="13"/>
      <c r="CV111" s="13"/>
      <c r="CW111" s="13"/>
      <c r="CX111" s="13"/>
      <c r="CY111" s="13"/>
      <c r="CZ111" s="13"/>
      <c r="DA111" s="13"/>
      <c r="DB111" s="13"/>
      <c r="DC111" s="13"/>
      <c r="DD111" s="13"/>
      <c r="DE111" s="13"/>
      <c r="DF111" s="13"/>
      <c r="DG111" s="13"/>
      <c r="DH111" s="13"/>
      <c r="DI111" s="13"/>
      <c r="DJ111" s="13"/>
      <c r="DK111" s="13"/>
      <c r="DL111" s="13"/>
      <c r="DM111" s="13"/>
      <c r="DN111" s="13"/>
      <c r="DO111" s="13"/>
      <c r="DP111" s="13"/>
      <c r="DQ111" s="13"/>
      <c r="DR111" s="13"/>
      <c r="DS111" s="13"/>
      <c r="DT111" s="13"/>
      <c r="DU111" s="13"/>
      <c r="DV111" s="13"/>
      <c r="DW111" s="13"/>
      <c r="DX111" s="13"/>
      <c r="DY111" s="13"/>
      <c r="DZ111" s="13"/>
    </row>
    <row r="112" spans="1:130" s="6" customFormat="1" ht="13.5" thickBot="1" x14ac:dyDescent="0.25">
      <c r="B112" s="14"/>
      <c r="C112" s="13"/>
      <c r="D112" s="13"/>
      <c r="E112" s="130"/>
      <c r="F112" s="130"/>
      <c r="G112" s="130"/>
      <c r="H112" s="130"/>
      <c r="I112" s="129"/>
      <c r="J112" s="129"/>
      <c r="K112" s="477"/>
      <c r="L112" s="477"/>
      <c r="M112" s="477"/>
      <c r="N112" s="477"/>
      <c r="O112" s="50" t="str">
        <f>IF(Eingruppierung!O116="","",Eingruppierung!O116)</f>
        <v/>
      </c>
      <c r="P112" s="50" t="str">
        <f>IF(Eingruppierung!P116="","",Eingruppierung!P116)</f>
        <v/>
      </c>
      <c r="Q112" s="49" t="str">
        <f>IF(Eingruppierung!Q116="","",Eingruppierung!Q116)</f>
        <v>keine</v>
      </c>
      <c r="R112" s="48" t="str">
        <f>IF(Eingruppierung!R116="","",Eingruppierung!R116)</f>
        <v>Förderung</v>
      </c>
      <c r="S112" s="47">
        <f>IF(Eingruppierung!S116="","",Eingruppierung!S116)</f>
        <v>0</v>
      </c>
      <c r="T112" s="23"/>
      <c r="U112" s="128"/>
      <c r="V112" s="13"/>
      <c r="W112" s="13"/>
      <c r="X112" s="13"/>
      <c r="Y112" s="13"/>
      <c r="Z112" s="13"/>
      <c r="AA112" s="13"/>
      <c r="AB112" s="13"/>
      <c r="AC112" s="13"/>
      <c r="AD112" s="13"/>
      <c r="AE112" s="13"/>
      <c r="AF112" s="13"/>
      <c r="AG112" s="13"/>
      <c r="AH112" s="13"/>
      <c r="AI112" s="13"/>
      <c r="AJ112" s="13"/>
      <c r="AK112" s="13"/>
      <c r="AL112" s="13"/>
      <c r="AM112" s="13"/>
      <c r="AN112" s="13"/>
      <c r="AO112" s="13"/>
      <c r="AP112" s="13"/>
      <c r="AQ112" s="13"/>
      <c r="AR112" s="13"/>
      <c r="AS112" s="13"/>
      <c r="AT112" s="13"/>
      <c r="AU112" s="13"/>
      <c r="AV112" s="13"/>
      <c r="AW112" s="13"/>
      <c r="AX112" s="13"/>
      <c r="AY112" s="13"/>
      <c r="AZ112" s="13"/>
      <c r="BA112" s="13"/>
      <c r="BB112" s="13"/>
      <c r="BC112" s="13"/>
      <c r="BD112" s="13"/>
      <c r="BE112" s="13"/>
      <c r="BF112" s="13"/>
      <c r="BG112" s="13"/>
      <c r="BH112" s="13"/>
      <c r="BI112" s="13"/>
      <c r="BJ112" s="13"/>
      <c r="BK112" s="13"/>
      <c r="BL112" s="13"/>
      <c r="BM112" s="13"/>
      <c r="BN112" s="13"/>
      <c r="BO112" s="13"/>
      <c r="BP112" s="13"/>
      <c r="BQ112" s="13"/>
      <c r="BR112" s="13"/>
      <c r="BS112" s="13"/>
      <c r="BT112" s="13"/>
      <c r="BU112" s="13"/>
      <c r="BV112" s="13"/>
      <c r="BW112" s="13"/>
      <c r="BX112" s="13"/>
      <c r="BY112" s="13"/>
      <c r="BZ112" s="13"/>
      <c r="CA112" s="13"/>
      <c r="CB112" s="13"/>
      <c r="CC112" s="13"/>
      <c r="CD112" s="13"/>
      <c r="CE112" s="13"/>
      <c r="CF112" s="13"/>
      <c r="CG112" s="13"/>
      <c r="CH112" s="13"/>
      <c r="CI112" s="13"/>
      <c r="CJ112" s="13"/>
      <c r="CK112" s="13"/>
      <c r="CL112" s="13"/>
      <c r="CM112" s="13"/>
      <c r="CN112" s="13"/>
      <c r="CO112" s="13"/>
      <c r="CP112" s="13"/>
      <c r="CQ112" s="13"/>
      <c r="CR112" s="13"/>
      <c r="CS112" s="13"/>
      <c r="CT112" s="13"/>
      <c r="CU112" s="13"/>
      <c r="CV112" s="13"/>
      <c r="CW112" s="13"/>
      <c r="CX112" s="13"/>
      <c r="CY112" s="13"/>
      <c r="CZ112" s="13"/>
      <c r="DA112" s="13"/>
      <c r="DB112" s="13"/>
      <c r="DC112" s="13"/>
      <c r="DD112" s="13"/>
      <c r="DE112" s="13"/>
      <c r="DF112" s="13"/>
      <c r="DG112" s="13"/>
      <c r="DH112" s="13"/>
      <c r="DI112" s="13"/>
      <c r="DJ112" s="13"/>
      <c r="DK112" s="13"/>
      <c r="DL112" s="13"/>
      <c r="DM112" s="13"/>
      <c r="DN112" s="13"/>
      <c r="DO112" s="13"/>
      <c r="DP112" s="13"/>
      <c r="DQ112" s="13"/>
      <c r="DR112" s="13"/>
      <c r="DS112" s="13"/>
      <c r="DT112" s="13"/>
      <c r="DU112" s="13"/>
      <c r="DV112" s="13"/>
      <c r="DW112" s="13"/>
      <c r="DX112" s="13"/>
      <c r="DY112" s="13"/>
      <c r="DZ112" s="13"/>
    </row>
    <row r="113" spans="1:130" s="10" customFormat="1" ht="17.25" customHeight="1" outlineLevel="1" x14ac:dyDescent="0.2">
      <c r="B113" s="608">
        <f>IF(Eingruppierung!B119="","",Eingruppierung!B119)</f>
        <v>0</v>
      </c>
      <c r="C113" s="608"/>
      <c r="D113" s="609"/>
      <c r="E113" s="609"/>
      <c r="F113" s="609"/>
      <c r="G113" s="609"/>
      <c r="H113" s="609"/>
      <c r="I113" s="609"/>
      <c r="J113" s="609"/>
      <c r="K113" s="609"/>
      <c r="L113" s="609"/>
      <c r="M113" s="609"/>
      <c r="N113" s="14"/>
      <c r="O113" s="477"/>
      <c r="P113" s="23"/>
      <c r="Q113" s="23"/>
      <c r="R113" s="23"/>
      <c r="S113" s="23"/>
      <c r="T113" s="125"/>
      <c r="U113" s="14"/>
      <c r="V113" s="14"/>
      <c r="W113" s="14"/>
      <c r="X113" s="14"/>
      <c r="Y113" s="14"/>
      <c r="Z113" s="14"/>
      <c r="AA113" s="14"/>
      <c r="AB113" s="14"/>
      <c r="AC113" s="14"/>
      <c r="AD113" s="14"/>
      <c r="AE113" s="14"/>
      <c r="AF113" s="14"/>
      <c r="AG113" s="14"/>
      <c r="AH113" s="14"/>
      <c r="AI113" s="14"/>
      <c r="AJ113" s="14"/>
      <c r="AK113" s="14"/>
      <c r="AL113" s="14"/>
      <c r="AM113" s="14"/>
      <c r="AN113" s="14"/>
      <c r="AO113" s="14"/>
      <c r="AP113" s="14"/>
      <c r="AQ113" s="14"/>
      <c r="AR113" s="14"/>
      <c r="AS113" s="14"/>
      <c r="AT113" s="14"/>
      <c r="AU113" s="14"/>
      <c r="AV113" s="14"/>
      <c r="AW113" s="14"/>
      <c r="AX113" s="14"/>
      <c r="AY113" s="14"/>
      <c r="AZ113" s="14"/>
      <c r="BA113" s="14"/>
      <c r="BB113" s="14"/>
      <c r="BC113" s="14"/>
      <c r="BD113" s="14"/>
      <c r="BE113" s="14"/>
      <c r="BF113" s="14"/>
      <c r="BG113" s="14"/>
      <c r="BH113" s="14"/>
      <c r="BI113" s="14"/>
      <c r="BJ113" s="14"/>
      <c r="BK113" s="14"/>
      <c r="BL113" s="14"/>
      <c r="BM113" s="14"/>
      <c r="BN113" s="14"/>
      <c r="BO113" s="14"/>
      <c r="BP113" s="14"/>
      <c r="BQ113" s="14"/>
      <c r="BR113" s="14"/>
      <c r="BS113" s="14"/>
      <c r="BT113" s="14"/>
      <c r="BU113" s="14"/>
      <c r="BV113" s="14"/>
      <c r="BW113" s="14"/>
      <c r="BX113" s="14"/>
      <c r="BY113" s="14"/>
      <c r="BZ113" s="14"/>
      <c r="CA113" s="14"/>
      <c r="CB113" s="14"/>
      <c r="CC113" s="14"/>
      <c r="CD113" s="14"/>
      <c r="CE113" s="14"/>
      <c r="CF113" s="14"/>
      <c r="CG113" s="14"/>
      <c r="CH113" s="14"/>
      <c r="CI113" s="14"/>
      <c r="CJ113" s="14"/>
      <c r="CK113" s="14"/>
      <c r="CL113" s="14"/>
      <c r="CM113" s="14"/>
      <c r="CN113" s="14"/>
      <c r="CO113" s="14"/>
      <c r="CP113" s="14"/>
      <c r="CQ113" s="14"/>
      <c r="CR113" s="14"/>
      <c r="CS113" s="14"/>
      <c r="CT113" s="14"/>
      <c r="CU113" s="14"/>
      <c r="CV113" s="14"/>
      <c r="CW113" s="14"/>
      <c r="CX113" s="14"/>
      <c r="CY113" s="14"/>
      <c r="CZ113" s="14"/>
      <c r="DA113" s="14"/>
      <c r="DB113" s="14"/>
      <c r="DC113" s="14"/>
      <c r="DD113" s="14"/>
      <c r="DE113" s="14"/>
      <c r="DF113" s="14"/>
      <c r="DG113" s="14"/>
      <c r="DH113" s="14"/>
      <c r="DI113" s="14"/>
      <c r="DJ113" s="14"/>
      <c r="DK113" s="14"/>
      <c r="DL113" s="14"/>
      <c r="DM113" s="14"/>
      <c r="DN113" s="14"/>
      <c r="DO113" s="14"/>
      <c r="DP113" s="14"/>
      <c r="DQ113" s="14"/>
      <c r="DR113" s="14"/>
      <c r="DS113" s="14"/>
      <c r="DT113" s="14"/>
      <c r="DU113" s="14"/>
      <c r="DV113" s="14"/>
      <c r="DW113" s="14"/>
      <c r="DX113" s="14"/>
      <c r="DY113" s="14"/>
      <c r="DZ113" s="14"/>
    </row>
    <row r="114" spans="1:130" s="6" customFormat="1" ht="7.5" customHeight="1" outlineLevel="1" thickBot="1" x14ac:dyDescent="0.25">
      <c r="B114" s="127"/>
      <c r="E114" s="8"/>
      <c r="F114" s="12"/>
      <c r="G114" s="8"/>
      <c r="I114" s="8"/>
      <c r="K114" s="13"/>
      <c r="L114" s="13"/>
      <c r="M114" s="13"/>
      <c r="N114" s="13"/>
      <c r="O114" s="126"/>
      <c r="P114" s="126"/>
      <c r="Q114" s="126"/>
      <c r="R114" s="126"/>
      <c r="S114" s="5"/>
      <c r="T114" s="125"/>
      <c r="U114" s="13"/>
      <c r="V114" s="13"/>
      <c r="W114" s="13"/>
      <c r="X114" s="13"/>
      <c r="Y114" s="13"/>
      <c r="Z114" s="13"/>
      <c r="AA114" s="13"/>
      <c r="AB114" s="13"/>
      <c r="AC114" s="13"/>
      <c r="AD114" s="13"/>
      <c r="AE114" s="13"/>
      <c r="AF114" s="13"/>
      <c r="AG114" s="13"/>
      <c r="AH114" s="13"/>
      <c r="AI114" s="13"/>
      <c r="AJ114" s="13"/>
      <c r="AK114" s="13"/>
      <c r="AL114" s="13"/>
      <c r="AM114" s="13"/>
      <c r="AN114" s="13"/>
      <c r="AO114" s="13"/>
      <c r="AP114" s="13"/>
      <c r="AQ114" s="13"/>
      <c r="AR114" s="13"/>
      <c r="AS114" s="13"/>
      <c r="AT114" s="13"/>
      <c r="AU114" s="13"/>
      <c r="AV114" s="13"/>
      <c r="AW114" s="13"/>
      <c r="AX114" s="13"/>
      <c r="AY114" s="13"/>
      <c r="AZ114" s="13"/>
      <c r="BA114" s="13"/>
      <c r="BB114" s="13"/>
      <c r="BC114" s="13"/>
      <c r="BD114" s="13"/>
      <c r="BE114" s="13"/>
      <c r="BF114" s="13"/>
      <c r="BG114" s="13"/>
      <c r="BH114" s="13"/>
      <c r="BI114" s="13"/>
      <c r="BJ114" s="13"/>
      <c r="BK114" s="13"/>
      <c r="BL114" s="13"/>
      <c r="BM114" s="13"/>
      <c r="BN114" s="13"/>
      <c r="BO114" s="13"/>
      <c r="BP114" s="13"/>
      <c r="BQ114" s="13"/>
      <c r="BR114" s="13"/>
      <c r="BS114" s="13"/>
      <c r="BT114" s="13"/>
      <c r="BU114" s="13"/>
      <c r="BV114" s="13"/>
      <c r="BW114" s="13"/>
      <c r="BX114" s="13"/>
      <c r="BY114" s="13"/>
      <c r="BZ114" s="13"/>
      <c r="CA114" s="13"/>
      <c r="CB114" s="13"/>
      <c r="CC114" s="13"/>
      <c r="CD114" s="13"/>
      <c r="CE114" s="13"/>
      <c r="CF114" s="13"/>
      <c r="CG114" s="13"/>
      <c r="CH114" s="13"/>
      <c r="CI114" s="13"/>
      <c r="CJ114" s="13"/>
      <c r="CK114" s="13"/>
      <c r="CL114" s="13"/>
      <c r="CM114" s="13"/>
      <c r="CN114" s="13"/>
      <c r="CO114" s="13"/>
      <c r="CP114" s="13"/>
      <c r="CQ114" s="13"/>
      <c r="CR114" s="13"/>
      <c r="CS114" s="13"/>
      <c r="CT114" s="13"/>
      <c r="CU114" s="13"/>
      <c r="CV114" s="13"/>
      <c r="CW114" s="13"/>
      <c r="CX114" s="13"/>
      <c r="CY114" s="13"/>
      <c r="CZ114" s="13"/>
      <c r="DA114" s="13"/>
      <c r="DB114" s="13"/>
      <c r="DC114" s="13"/>
      <c r="DD114" s="13"/>
      <c r="DE114" s="13"/>
      <c r="DF114" s="13"/>
      <c r="DG114" s="13"/>
      <c r="DH114" s="13"/>
      <c r="DI114" s="13"/>
      <c r="DJ114" s="13"/>
      <c r="DK114" s="13"/>
      <c r="DL114" s="13"/>
      <c r="DM114" s="13"/>
      <c r="DN114" s="13"/>
      <c r="DO114" s="13"/>
      <c r="DP114" s="13"/>
      <c r="DQ114" s="13"/>
      <c r="DR114" s="13"/>
      <c r="DS114" s="13"/>
      <c r="DT114" s="13"/>
      <c r="DU114" s="13"/>
      <c r="DV114" s="13"/>
      <c r="DW114" s="13"/>
      <c r="DX114" s="13"/>
      <c r="DY114" s="13"/>
      <c r="DZ114" s="13"/>
    </row>
    <row r="115" spans="1:130" s="10" customFormat="1" ht="65.099999999999994" customHeight="1" outlineLevel="1" thickBot="1" x14ac:dyDescent="0.25">
      <c r="B115" s="124" t="s">
        <v>14</v>
      </c>
      <c r="C115" s="123" t="s">
        <v>15</v>
      </c>
      <c r="D115" s="122" t="s">
        <v>150</v>
      </c>
      <c r="E115" s="121" t="s">
        <v>149</v>
      </c>
      <c r="F115" s="121" t="s">
        <v>148</v>
      </c>
      <c r="G115" s="120" t="s">
        <v>147</v>
      </c>
      <c r="H115" s="119" t="s">
        <v>16</v>
      </c>
      <c r="I115" s="118" t="s">
        <v>17</v>
      </c>
      <c r="J115" s="153" t="s">
        <v>146</v>
      </c>
      <c r="K115" s="104"/>
      <c r="L115" s="116" t="s">
        <v>145</v>
      </c>
      <c r="M115" s="115" t="s">
        <v>144</v>
      </c>
      <c r="N115" s="115" t="s">
        <v>143</v>
      </c>
      <c r="O115" s="126"/>
      <c r="P115" s="126"/>
      <c r="Q115" s="126"/>
      <c r="R115" s="126"/>
      <c r="S115" s="5"/>
      <c r="T115" s="104"/>
      <c r="U115" s="102"/>
      <c r="V115" s="105"/>
      <c r="W115" s="14"/>
      <c r="X115" s="14"/>
      <c r="Y115" s="14"/>
      <c r="Z115" s="14"/>
      <c r="AA115" s="14"/>
      <c r="AB115" s="14"/>
      <c r="AC115" s="105"/>
      <c r="AD115" s="14"/>
      <c r="AE115" s="14"/>
      <c r="AF115" s="14"/>
      <c r="AG115" s="14"/>
      <c r="AH115" s="14"/>
      <c r="AI115" s="14"/>
      <c r="AJ115" s="14"/>
      <c r="AK115" s="105"/>
      <c r="AL115" s="14"/>
      <c r="AM115" s="14"/>
      <c r="AN115" s="14"/>
      <c r="AO115" s="14"/>
      <c r="AP115" s="14"/>
      <c r="AQ115" s="14"/>
      <c r="AR115" s="14"/>
      <c r="AS115" s="102"/>
      <c r="AT115" s="104"/>
      <c r="AU115" s="104"/>
      <c r="AV115" s="102"/>
      <c r="AW115" s="102"/>
      <c r="AX115" s="102"/>
      <c r="AY115" s="102"/>
      <c r="AZ115" s="104"/>
      <c r="BA115" s="104"/>
      <c r="BB115" s="102"/>
      <c r="BC115" s="102"/>
      <c r="BD115" s="102"/>
      <c r="BE115" s="102"/>
      <c r="BF115" s="103"/>
      <c r="BG115" s="102"/>
      <c r="BH115" s="102"/>
      <c r="BI115" s="102"/>
      <c r="BJ115" s="14"/>
      <c r="BK115" s="14"/>
      <c r="BL115" s="14"/>
      <c r="BM115" s="14"/>
      <c r="BN115" s="14"/>
      <c r="BO115" s="14"/>
      <c r="BP115" s="14"/>
      <c r="BQ115" s="14"/>
      <c r="BR115" s="14"/>
      <c r="BS115" s="14"/>
      <c r="BT115" s="14"/>
      <c r="BU115" s="14"/>
      <c r="BV115" s="14"/>
      <c r="BW115" s="14"/>
      <c r="BX115" s="14"/>
      <c r="BY115" s="14"/>
      <c r="BZ115" s="14"/>
      <c r="CA115" s="14"/>
      <c r="CB115" s="14"/>
      <c r="CC115" s="14"/>
      <c r="CD115" s="14"/>
      <c r="CE115" s="14"/>
      <c r="CF115" s="14"/>
      <c r="CG115" s="14"/>
      <c r="CH115" s="14"/>
      <c r="CI115" s="14"/>
      <c r="CJ115" s="14"/>
      <c r="CK115" s="14"/>
      <c r="CL115" s="14"/>
      <c r="CM115" s="14"/>
      <c r="CN115" s="14"/>
      <c r="CO115" s="14"/>
      <c r="CP115" s="14"/>
      <c r="CQ115" s="14"/>
      <c r="CR115" s="14"/>
      <c r="CS115" s="14"/>
      <c r="CT115" s="14"/>
      <c r="CU115" s="14"/>
      <c r="CV115" s="14"/>
      <c r="CW115" s="14"/>
      <c r="CX115" s="14"/>
      <c r="CY115" s="14"/>
      <c r="CZ115" s="14"/>
      <c r="DA115" s="14"/>
      <c r="DB115" s="14"/>
      <c r="DC115" s="14"/>
      <c r="DD115" s="14"/>
      <c r="DE115" s="14"/>
      <c r="DF115" s="14"/>
      <c r="DG115" s="14"/>
      <c r="DH115" s="14"/>
      <c r="DI115" s="14"/>
      <c r="DJ115" s="14"/>
      <c r="DK115" s="14"/>
      <c r="DL115" s="14"/>
      <c r="DM115" s="14"/>
      <c r="DN115" s="14"/>
      <c r="DO115" s="14"/>
      <c r="DP115" s="14"/>
      <c r="DQ115" s="14"/>
      <c r="DR115" s="14"/>
      <c r="DS115" s="14"/>
      <c r="DT115" s="14"/>
      <c r="DU115" s="14"/>
      <c r="DV115" s="14"/>
      <c r="DW115" s="14"/>
      <c r="DX115" s="14"/>
      <c r="DY115" s="14"/>
      <c r="DZ115" s="14"/>
    </row>
    <row r="116" spans="1:130" s="10" customFormat="1" ht="12.75" customHeight="1" outlineLevel="1" thickBot="1" x14ac:dyDescent="0.25">
      <c r="A116" s="101"/>
      <c r="B116" s="247" t="str">
        <f>IF(Eingruppierung!B122="","",Eingruppierung!B122)</f>
        <v/>
      </c>
      <c r="C116" s="246" t="str">
        <f>IF(Eingruppierung!C122="","",Eingruppierung!C122)</f>
        <v/>
      </c>
      <c r="D116" s="245" t="str">
        <f>IF(Eingruppierung!D122="","",Eingruppierung!D122)</f>
        <v/>
      </c>
      <c r="E116" s="243" t="str">
        <f>IF(Eingruppierung!E122="","",Eingruppierung!E122)</f>
        <v/>
      </c>
      <c r="F116" s="244" t="str">
        <f>IF(Eingruppierung!F122="","",Eingruppierung!F122)</f>
        <v/>
      </c>
      <c r="G116" s="243">
        <f>IF(Eingruppierung!G122="","",Eingruppierung!G122)</f>
        <v>0</v>
      </c>
      <c r="H116" s="242" t="str">
        <f>IF(Eingruppierung!H122="","",Eingruppierung!H122)</f>
        <v/>
      </c>
      <c r="I116" s="241" t="str">
        <f>IF(Eingruppierung!I122="","",Eingruppierung!I122)</f>
        <v/>
      </c>
      <c r="J116" s="240" t="str">
        <f>IF(Eingruppierung!J122="","",Eingruppierung!J122)</f>
        <v/>
      </c>
      <c r="K116" s="53" t="str">
        <f t="shared" ref="K116:K126" si="6">IF(AND(H116="",I116=""),"",IF(OR(H116&lt;$H$11,H116&gt;$I$11,I116&lt;H116,I116&lt;$H$11,I116&gt;$I$11),"!!!",""))</f>
        <v/>
      </c>
      <c r="L116" s="239" t="str">
        <f>IF(Eingruppierung!L122="","",Eingruppierung!L122)</f>
        <v/>
      </c>
      <c r="M116" s="238" t="str">
        <f>IF(Eingruppierung!M122="","",Eingruppierung!M122)</f>
        <v/>
      </c>
      <c r="N116" s="238">
        <f>IF(Eingruppierung!N122="","",Eingruppierung!N122)</f>
        <v>0</v>
      </c>
      <c r="O116" s="114" t="s">
        <v>142</v>
      </c>
      <c r="P116" s="114" t="s">
        <v>141</v>
      </c>
      <c r="Q116" s="113" t="s">
        <v>140</v>
      </c>
      <c r="R116" s="112" t="s">
        <v>139</v>
      </c>
      <c r="S116" s="111" t="s">
        <v>138</v>
      </c>
      <c r="T116" s="17"/>
      <c r="U116" s="21"/>
      <c r="V116" s="14"/>
      <c r="W116" s="18"/>
      <c r="X116" s="18"/>
      <c r="Y116" s="18"/>
      <c r="Z116" s="18"/>
      <c r="AA116" s="18"/>
      <c r="AB116" s="18"/>
      <c r="AC116" s="14"/>
      <c r="AD116" s="18"/>
      <c r="AE116" s="18"/>
      <c r="AF116" s="18"/>
      <c r="AG116" s="18"/>
      <c r="AH116" s="18"/>
      <c r="AI116" s="18"/>
      <c r="AJ116" s="14"/>
      <c r="AK116" s="14"/>
      <c r="AL116" s="18"/>
      <c r="AM116" s="18"/>
      <c r="AN116" s="18"/>
      <c r="AO116" s="18"/>
      <c r="AP116" s="18"/>
      <c r="AQ116" s="18"/>
      <c r="AR116" s="14"/>
      <c r="AS116" s="15"/>
      <c r="AT116" s="17"/>
      <c r="AU116" s="17"/>
      <c r="AV116" s="17"/>
      <c r="AW116" s="17"/>
      <c r="AX116" s="17"/>
      <c r="AY116" s="17"/>
      <c r="AZ116" s="17"/>
      <c r="BA116" s="17"/>
      <c r="BB116" s="17"/>
      <c r="BC116" s="17"/>
      <c r="BD116" s="17"/>
      <c r="BE116" s="17"/>
      <c r="BF116" s="17"/>
      <c r="BG116" s="17"/>
      <c r="BH116" s="17"/>
      <c r="BI116" s="17"/>
      <c r="BJ116" s="17"/>
      <c r="BK116" s="16"/>
      <c r="BL116" s="14"/>
      <c r="BM116" s="15"/>
      <c r="BN116" s="14"/>
      <c r="BO116" s="14"/>
      <c r="BP116" s="14"/>
      <c r="BQ116" s="14"/>
      <c r="BR116" s="14"/>
      <c r="BS116" s="14"/>
      <c r="BT116" s="14"/>
      <c r="BU116" s="14"/>
      <c r="BV116" s="14"/>
      <c r="BW116" s="14"/>
      <c r="BX116" s="14"/>
      <c r="BY116" s="14"/>
      <c r="BZ116" s="14"/>
      <c r="CA116" s="14"/>
      <c r="CB116" s="14"/>
      <c r="CC116" s="14"/>
      <c r="CD116" s="14"/>
      <c r="CE116" s="14"/>
      <c r="CF116" s="14"/>
      <c r="CG116" s="14"/>
      <c r="CH116" s="14"/>
      <c r="CI116" s="14"/>
      <c r="CJ116" s="14"/>
      <c r="CK116" s="14"/>
      <c r="CL116" s="14"/>
      <c r="CM116" s="14"/>
      <c r="CN116" s="14"/>
      <c r="CO116" s="14"/>
      <c r="CP116" s="14"/>
      <c r="CQ116" s="14"/>
      <c r="CR116" s="14"/>
      <c r="CS116" s="14"/>
      <c r="CT116" s="14"/>
      <c r="CU116" s="14"/>
      <c r="CV116" s="14"/>
      <c r="CW116" s="14"/>
      <c r="CX116" s="14"/>
      <c r="CY116" s="14"/>
      <c r="CZ116" s="14"/>
      <c r="DA116" s="14"/>
      <c r="DB116" s="14"/>
      <c r="DC116" s="14"/>
      <c r="DD116" s="14"/>
      <c r="DE116" s="14"/>
      <c r="DF116" s="14"/>
      <c r="DG116" s="14"/>
      <c r="DH116" s="14"/>
      <c r="DI116" s="14"/>
      <c r="DJ116" s="14"/>
      <c r="DK116" s="14"/>
      <c r="DL116" s="14"/>
      <c r="DM116" s="14"/>
      <c r="DN116" s="14"/>
      <c r="DO116" s="14"/>
      <c r="DP116" s="14"/>
      <c r="DQ116" s="14"/>
      <c r="DR116" s="14"/>
      <c r="DS116" s="14"/>
      <c r="DT116" s="14"/>
      <c r="DU116" s="14"/>
      <c r="DV116" s="14"/>
      <c r="DW116" s="14"/>
      <c r="DX116" s="14"/>
      <c r="DY116" s="14"/>
      <c r="DZ116" s="14"/>
    </row>
    <row r="117" spans="1:130" s="6" customFormat="1" ht="12.75" customHeight="1" outlineLevel="1" x14ac:dyDescent="0.2">
      <c r="A117" s="28"/>
      <c r="B117" s="236" t="str">
        <f>IF(Eingruppierung!B123="","",Eingruppierung!B123)</f>
        <v/>
      </c>
      <c r="C117" s="237" t="str">
        <f>IF(Eingruppierung!C123="","",Eingruppierung!C123)</f>
        <v/>
      </c>
      <c r="D117" s="234" t="str">
        <f>IF(Eingruppierung!D123="","",Eingruppierung!D123)</f>
        <v/>
      </c>
      <c r="E117" s="232" t="str">
        <f>IF(Eingruppierung!E123="","",Eingruppierung!E123)</f>
        <v/>
      </c>
      <c r="F117" s="233" t="str">
        <f>IF(Eingruppierung!F123="","",Eingruppierung!F123)</f>
        <v/>
      </c>
      <c r="G117" s="232">
        <f>IF(Eingruppierung!G123="","",Eingruppierung!G123)</f>
        <v>0</v>
      </c>
      <c r="H117" s="231" t="str">
        <f>IF(Eingruppierung!H123="","",Eingruppierung!H123)</f>
        <v/>
      </c>
      <c r="I117" s="230" t="str">
        <f>IF(Eingruppierung!I123="","",Eingruppierung!I123)</f>
        <v/>
      </c>
      <c r="J117" s="229" t="str">
        <f>IF(Eingruppierung!J123="","",Eingruppierung!J123)</f>
        <v/>
      </c>
      <c r="K117" s="53" t="str">
        <f t="shared" si="6"/>
        <v/>
      </c>
      <c r="L117" s="228" t="str">
        <f>IF(Eingruppierung!L123="","",Eingruppierung!L123)</f>
        <v/>
      </c>
      <c r="M117" s="227" t="str">
        <f>IF(Eingruppierung!M123="","",Eingruppierung!M123)</f>
        <v/>
      </c>
      <c r="N117" s="227">
        <f>IF(Eingruppierung!N123="","",Eingruppierung!N123)</f>
        <v>0</v>
      </c>
      <c r="O117" s="90" t="str">
        <f>IF(Eingruppierung!O122="","",Eingruppierung!O122)</f>
        <v/>
      </c>
      <c r="P117" s="90" t="str">
        <f>IF(Eingruppierung!P122="","",Eingruppierung!P122)</f>
        <v/>
      </c>
      <c r="Q117" s="89" t="str">
        <f>IF(Eingruppierung!Q122="","",Eingruppierung!Q122)</f>
        <v>keine</v>
      </c>
      <c r="R117" s="88" t="str">
        <f>IF(Eingruppierung!R122="","",Eingruppierung!R122)</f>
        <v>Förderung</v>
      </c>
      <c r="S117" s="87">
        <f>IF(Eingruppierung!S122="","",Eingruppierung!S122)</f>
        <v>0</v>
      </c>
      <c r="T117" s="17"/>
      <c r="U117" s="21"/>
      <c r="V117" s="14"/>
      <c r="W117" s="18"/>
      <c r="X117" s="18"/>
      <c r="Y117" s="18"/>
      <c r="Z117" s="18"/>
      <c r="AA117" s="18"/>
      <c r="AB117" s="18"/>
      <c r="AC117" s="14"/>
      <c r="AD117" s="18"/>
      <c r="AE117" s="18"/>
      <c r="AF117" s="18"/>
      <c r="AG117" s="18"/>
      <c r="AH117" s="18"/>
      <c r="AI117" s="18"/>
      <c r="AJ117" s="14"/>
      <c r="AK117" s="14"/>
      <c r="AL117" s="18"/>
      <c r="AM117" s="18"/>
      <c r="AN117" s="18"/>
      <c r="AO117" s="18"/>
      <c r="AP117" s="18"/>
      <c r="AQ117" s="18"/>
      <c r="AR117" s="13"/>
      <c r="AS117" s="15"/>
      <c r="AT117" s="17"/>
      <c r="AU117" s="17"/>
      <c r="AV117" s="17"/>
      <c r="AW117" s="17"/>
      <c r="AX117" s="17"/>
      <c r="AY117" s="17"/>
      <c r="AZ117" s="17"/>
      <c r="BA117" s="17"/>
      <c r="BB117" s="17"/>
      <c r="BC117" s="17"/>
      <c r="BD117" s="17"/>
      <c r="BE117" s="17"/>
      <c r="BF117" s="17"/>
      <c r="BG117" s="17"/>
      <c r="BH117" s="17"/>
      <c r="BI117" s="17"/>
      <c r="BJ117" s="17"/>
      <c r="BK117" s="16"/>
      <c r="BL117" s="14"/>
      <c r="BM117" s="15"/>
      <c r="BN117" s="14"/>
      <c r="BO117" s="14"/>
      <c r="BP117" s="13"/>
      <c r="BQ117" s="13"/>
      <c r="BR117" s="13"/>
      <c r="BS117" s="13"/>
      <c r="BT117" s="13"/>
      <c r="BU117" s="13"/>
      <c r="BV117" s="13"/>
      <c r="BW117" s="13"/>
      <c r="BX117" s="13"/>
      <c r="BY117" s="13"/>
      <c r="BZ117" s="13"/>
      <c r="CA117" s="13"/>
      <c r="CB117" s="13"/>
      <c r="CC117" s="13"/>
      <c r="CD117" s="13"/>
      <c r="CE117" s="13"/>
      <c r="CF117" s="13"/>
      <c r="CG117" s="13"/>
      <c r="CH117" s="13"/>
      <c r="CI117" s="13"/>
      <c r="CJ117" s="13"/>
      <c r="CK117" s="13"/>
      <c r="CL117" s="13"/>
      <c r="CM117" s="13"/>
      <c r="CN117" s="13"/>
      <c r="CO117" s="13"/>
      <c r="CP117" s="13"/>
      <c r="CQ117" s="13"/>
      <c r="CR117" s="13"/>
      <c r="CS117" s="13"/>
      <c r="CT117" s="13"/>
      <c r="CU117" s="13"/>
      <c r="CV117" s="13"/>
      <c r="CW117" s="13"/>
      <c r="CX117" s="13"/>
      <c r="CY117" s="13"/>
      <c r="CZ117" s="13"/>
      <c r="DA117" s="13"/>
      <c r="DB117" s="13"/>
      <c r="DC117" s="13"/>
      <c r="DD117" s="13"/>
      <c r="DE117" s="13"/>
      <c r="DF117" s="13"/>
      <c r="DG117" s="13"/>
      <c r="DH117" s="13"/>
      <c r="DI117" s="13"/>
      <c r="DJ117" s="13"/>
      <c r="DK117" s="13"/>
      <c r="DL117" s="13"/>
      <c r="DM117" s="13"/>
      <c r="DN117" s="13"/>
      <c r="DO117" s="13"/>
      <c r="DP117" s="13"/>
      <c r="DQ117" s="13"/>
      <c r="DR117" s="13"/>
      <c r="DS117" s="13"/>
      <c r="DT117" s="13"/>
      <c r="DU117" s="13"/>
      <c r="DV117" s="13"/>
      <c r="DW117" s="13"/>
      <c r="DX117" s="13"/>
      <c r="DY117" s="13"/>
      <c r="DZ117" s="13"/>
    </row>
    <row r="118" spans="1:130" s="6" customFormat="1" ht="12.75" customHeight="1" outlineLevel="1" x14ac:dyDescent="0.2">
      <c r="A118" s="28"/>
      <c r="B118" s="236" t="str">
        <f>IF(Eingruppierung!B124="","",Eingruppierung!B124)</f>
        <v/>
      </c>
      <c r="C118" s="237" t="str">
        <f>IF(Eingruppierung!C124="","",Eingruppierung!C124)</f>
        <v/>
      </c>
      <c r="D118" s="234" t="str">
        <f>IF(Eingruppierung!D124="","",Eingruppierung!D124)</f>
        <v/>
      </c>
      <c r="E118" s="232" t="str">
        <f>IF(Eingruppierung!E124="","",Eingruppierung!E124)</f>
        <v/>
      </c>
      <c r="F118" s="233" t="str">
        <f>IF(Eingruppierung!F124="","",Eingruppierung!F124)</f>
        <v/>
      </c>
      <c r="G118" s="232">
        <f>IF(Eingruppierung!G124="","",Eingruppierung!G124)</f>
        <v>0</v>
      </c>
      <c r="H118" s="231" t="str">
        <f>IF(Eingruppierung!H124="","",Eingruppierung!H124)</f>
        <v/>
      </c>
      <c r="I118" s="230" t="str">
        <f>IF(Eingruppierung!I124="","",Eingruppierung!I124)</f>
        <v/>
      </c>
      <c r="J118" s="229" t="str">
        <f>IF(Eingruppierung!J124="","",Eingruppierung!J124)</f>
        <v/>
      </c>
      <c r="K118" s="53" t="str">
        <f t="shared" si="6"/>
        <v/>
      </c>
      <c r="L118" s="228" t="str">
        <f>IF(Eingruppierung!L124="","",Eingruppierung!L124)</f>
        <v/>
      </c>
      <c r="M118" s="227" t="str">
        <f>IF(Eingruppierung!M124="","",Eingruppierung!M124)</f>
        <v/>
      </c>
      <c r="N118" s="227">
        <f>IF(Eingruppierung!N124="","",Eingruppierung!N124)</f>
        <v>0</v>
      </c>
      <c r="O118" s="69" t="str">
        <f>IF(Eingruppierung!O123="","",Eingruppierung!O123)</f>
        <v/>
      </c>
      <c r="P118" s="69" t="str">
        <f>IF(Eingruppierung!P123="","",Eingruppierung!P123)</f>
        <v/>
      </c>
      <c r="Q118" s="68" t="str">
        <f>IF(Eingruppierung!Q123="","",Eingruppierung!Q123)</f>
        <v>keine</v>
      </c>
      <c r="R118" s="67" t="str">
        <f>IF(Eingruppierung!R123="","",Eingruppierung!R123)</f>
        <v>Förderung</v>
      </c>
      <c r="S118" s="66">
        <f>IF(Eingruppierung!S123="","",Eingruppierung!S123)</f>
        <v>0</v>
      </c>
      <c r="T118" s="17"/>
      <c r="U118" s="21"/>
      <c r="V118" s="14"/>
      <c r="W118" s="18"/>
      <c r="X118" s="18"/>
      <c r="Y118" s="18"/>
      <c r="Z118" s="18"/>
      <c r="AA118" s="18"/>
      <c r="AB118" s="18"/>
      <c r="AC118" s="14"/>
      <c r="AD118" s="18"/>
      <c r="AE118" s="18"/>
      <c r="AF118" s="18"/>
      <c r="AG118" s="18"/>
      <c r="AH118" s="18"/>
      <c r="AI118" s="18"/>
      <c r="AJ118" s="14"/>
      <c r="AK118" s="14"/>
      <c r="AL118" s="18"/>
      <c r="AM118" s="18"/>
      <c r="AN118" s="18"/>
      <c r="AO118" s="18"/>
      <c r="AP118" s="18"/>
      <c r="AQ118" s="18"/>
      <c r="AR118" s="13"/>
      <c r="AS118" s="15"/>
      <c r="AT118" s="17"/>
      <c r="AU118" s="17"/>
      <c r="AV118" s="17"/>
      <c r="AW118" s="17"/>
      <c r="AX118" s="17"/>
      <c r="AY118" s="17"/>
      <c r="AZ118" s="17"/>
      <c r="BA118" s="17"/>
      <c r="BB118" s="17"/>
      <c r="BC118" s="17"/>
      <c r="BD118" s="17"/>
      <c r="BE118" s="17"/>
      <c r="BF118" s="17"/>
      <c r="BG118" s="17"/>
      <c r="BH118" s="17"/>
      <c r="BI118" s="17"/>
      <c r="BJ118" s="17"/>
      <c r="BK118" s="16"/>
      <c r="BL118" s="14"/>
      <c r="BM118" s="15"/>
      <c r="BN118" s="14"/>
      <c r="BO118" s="14"/>
      <c r="BP118" s="13"/>
      <c r="BQ118" s="13"/>
      <c r="BR118" s="13"/>
      <c r="BS118" s="13"/>
      <c r="BT118" s="13"/>
      <c r="BU118" s="13"/>
      <c r="BV118" s="13"/>
      <c r="BW118" s="13"/>
      <c r="BX118" s="13"/>
      <c r="BY118" s="13"/>
      <c r="BZ118" s="13"/>
      <c r="CA118" s="13"/>
      <c r="CB118" s="13"/>
      <c r="CC118" s="13"/>
      <c r="CD118" s="13"/>
      <c r="CE118" s="13"/>
      <c r="CF118" s="13"/>
      <c r="CG118" s="13"/>
      <c r="CH118" s="13"/>
      <c r="CI118" s="13"/>
      <c r="CJ118" s="13"/>
      <c r="CK118" s="13"/>
      <c r="CL118" s="13"/>
      <c r="CM118" s="13"/>
      <c r="CN118" s="13"/>
      <c r="CO118" s="13"/>
      <c r="CP118" s="13"/>
      <c r="CQ118" s="13"/>
      <c r="CR118" s="13"/>
      <c r="CS118" s="13"/>
      <c r="CT118" s="13"/>
      <c r="CU118" s="13"/>
      <c r="CV118" s="13"/>
      <c r="CW118" s="13"/>
      <c r="CX118" s="13"/>
      <c r="CY118" s="13"/>
      <c r="CZ118" s="13"/>
      <c r="DA118" s="13"/>
      <c r="DB118" s="13"/>
      <c r="DC118" s="13"/>
      <c r="DD118" s="13"/>
      <c r="DE118" s="13"/>
      <c r="DF118" s="13"/>
      <c r="DG118" s="13"/>
      <c r="DH118" s="13"/>
      <c r="DI118" s="13"/>
      <c r="DJ118" s="13"/>
      <c r="DK118" s="13"/>
      <c r="DL118" s="13"/>
      <c r="DM118" s="13"/>
      <c r="DN118" s="13"/>
      <c r="DO118" s="13"/>
      <c r="DP118" s="13"/>
      <c r="DQ118" s="13"/>
      <c r="DR118" s="13"/>
      <c r="DS118" s="13"/>
      <c r="DT118" s="13"/>
      <c r="DU118" s="13"/>
      <c r="DV118" s="13"/>
      <c r="DW118" s="13"/>
      <c r="DX118" s="13"/>
      <c r="DY118" s="13"/>
      <c r="DZ118" s="13"/>
    </row>
    <row r="119" spans="1:130" s="6" customFormat="1" ht="12.75" customHeight="1" outlineLevel="1" x14ac:dyDescent="0.2">
      <c r="A119" s="28"/>
      <c r="B119" s="236" t="str">
        <f>IF(Eingruppierung!B125="","",Eingruppierung!B125)</f>
        <v/>
      </c>
      <c r="C119" s="235" t="str">
        <f>IF(Eingruppierung!C125="","",Eingruppierung!C125)</f>
        <v/>
      </c>
      <c r="D119" s="234" t="str">
        <f>IF(Eingruppierung!D125="","",Eingruppierung!D125)</f>
        <v/>
      </c>
      <c r="E119" s="232" t="str">
        <f>IF(Eingruppierung!E125="","",Eingruppierung!E125)</f>
        <v/>
      </c>
      <c r="F119" s="233" t="str">
        <f>IF(Eingruppierung!F125="","",Eingruppierung!F125)</f>
        <v/>
      </c>
      <c r="G119" s="232">
        <f>IF(Eingruppierung!G125="","",Eingruppierung!G125)</f>
        <v>0</v>
      </c>
      <c r="H119" s="231" t="str">
        <f>IF(Eingruppierung!H125="","",Eingruppierung!H125)</f>
        <v/>
      </c>
      <c r="I119" s="230" t="str">
        <f>IF(Eingruppierung!I125="","",Eingruppierung!I125)</f>
        <v/>
      </c>
      <c r="J119" s="229" t="str">
        <f>IF(Eingruppierung!J125="","",Eingruppierung!J125)</f>
        <v/>
      </c>
      <c r="K119" s="53" t="str">
        <f t="shared" si="6"/>
        <v/>
      </c>
      <c r="L119" s="228" t="str">
        <f>IF(Eingruppierung!L125="","",Eingruppierung!L125)</f>
        <v/>
      </c>
      <c r="M119" s="227" t="str">
        <f>IF(Eingruppierung!M125="","",Eingruppierung!M125)</f>
        <v/>
      </c>
      <c r="N119" s="227">
        <f>IF(Eingruppierung!N125="","",Eingruppierung!N125)</f>
        <v>0</v>
      </c>
      <c r="O119" s="69" t="str">
        <f>IF(Eingruppierung!O124="","",Eingruppierung!O124)</f>
        <v/>
      </c>
      <c r="P119" s="69" t="str">
        <f>IF(Eingruppierung!P124="","",Eingruppierung!P124)</f>
        <v/>
      </c>
      <c r="Q119" s="68" t="str">
        <f>IF(Eingruppierung!Q124="","",Eingruppierung!Q124)</f>
        <v>keine</v>
      </c>
      <c r="R119" s="67" t="str">
        <f>IF(Eingruppierung!R124="","",Eingruppierung!R124)</f>
        <v>Förderung</v>
      </c>
      <c r="S119" s="66">
        <f>IF(Eingruppierung!S124="","",Eingruppierung!S124)</f>
        <v>0</v>
      </c>
      <c r="T119" s="17"/>
      <c r="U119" s="21"/>
      <c r="V119" s="14"/>
      <c r="W119" s="18"/>
      <c r="X119" s="18"/>
      <c r="Y119" s="18"/>
      <c r="Z119" s="18"/>
      <c r="AA119" s="18"/>
      <c r="AB119" s="18"/>
      <c r="AC119" s="14"/>
      <c r="AD119" s="18"/>
      <c r="AE119" s="18"/>
      <c r="AF119" s="18"/>
      <c r="AG119" s="18"/>
      <c r="AH119" s="18"/>
      <c r="AI119" s="18"/>
      <c r="AJ119" s="14"/>
      <c r="AK119" s="14"/>
      <c r="AL119" s="18"/>
      <c r="AM119" s="18"/>
      <c r="AN119" s="18"/>
      <c r="AO119" s="18"/>
      <c r="AP119" s="18"/>
      <c r="AQ119" s="18"/>
      <c r="AR119" s="13"/>
      <c r="AS119" s="15"/>
      <c r="AT119" s="17"/>
      <c r="AU119" s="17"/>
      <c r="AV119" s="17"/>
      <c r="AW119" s="17"/>
      <c r="AX119" s="17"/>
      <c r="AY119" s="17"/>
      <c r="AZ119" s="17"/>
      <c r="BA119" s="17"/>
      <c r="BB119" s="17"/>
      <c r="BC119" s="17"/>
      <c r="BD119" s="17"/>
      <c r="BE119" s="17"/>
      <c r="BF119" s="17"/>
      <c r="BG119" s="17"/>
      <c r="BH119" s="17"/>
      <c r="BI119" s="17"/>
      <c r="BJ119" s="17"/>
      <c r="BK119" s="16"/>
      <c r="BL119" s="14"/>
      <c r="BM119" s="15"/>
      <c r="BN119" s="14"/>
      <c r="BO119" s="14"/>
      <c r="BP119" s="13"/>
      <c r="BQ119" s="13"/>
      <c r="BR119" s="13"/>
      <c r="BS119" s="13"/>
      <c r="BT119" s="13"/>
      <c r="BU119" s="13"/>
      <c r="BV119" s="13"/>
      <c r="BW119" s="13"/>
      <c r="BX119" s="13"/>
      <c r="BY119" s="13"/>
      <c r="BZ119" s="13"/>
      <c r="CA119" s="13"/>
      <c r="CB119" s="13"/>
      <c r="CC119" s="13"/>
      <c r="CD119" s="13"/>
      <c r="CE119" s="13"/>
      <c r="CF119" s="13"/>
      <c r="CG119" s="13"/>
      <c r="CH119" s="13"/>
      <c r="CI119" s="13"/>
      <c r="CJ119" s="13"/>
      <c r="CK119" s="13"/>
      <c r="CL119" s="13"/>
      <c r="CM119" s="13"/>
      <c r="CN119" s="13"/>
      <c r="CO119" s="13"/>
      <c r="CP119" s="13"/>
      <c r="CQ119" s="13"/>
      <c r="CR119" s="13"/>
      <c r="CS119" s="13"/>
      <c r="CT119" s="13"/>
      <c r="CU119" s="13"/>
      <c r="CV119" s="13"/>
      <c r="CW119" s="13"/>
      <c r="CX119" s="13"/>
      <c r="CY119" s="13"/>
      <c r="CZ119" s="13"/>
      <c r="DA119" s="13"/>
      <c r="DB119" s="13"/>
      <c r="DC119" s="13"/>
      <c r="DD119" s="13"/>
      <c r="DE119" s="13"/>
      <c r="DF119" s="13"/>
      <c r="DG119" s="13"/>
      <c r="DH119" s="13"/>
      <c r="DI119" s="13"/>
      <c r="DJ119" s="13"/>
      <c r="DK119" s="13"/>
      <c r="DL119" s="13"/>
      <c r="DM119" s="13"/>
      <c r="DN119" s="13"/>
      <c r="DO119" s="13"/>
      <c r="DP119" s="13"/>
      <c r="DQ119" s="13"/>
      <c r="DR119" s="13"/>
      <c r="DS119" s="13"/>
      <c r="DT119" s="13"/>
      <c r="DU119" s="13"/>
      <c r="DV119" s="13"/>
      <c r="DW119" s="13"/>
      <c r="DX119" s="13"/>
      <c r="DY119" s="13"/>
      <c r="DZ119" s="13"/>
    </row>
    <row r="120" spans="1:130" s="6" customFormat="1" ht="12.75" customHeight="1" outlineLevel="1" x14ac:dyDescent="0.2">
      <c r="A120" s="28"/>
      <c r="B120" s="236" t="str">
        <f>IF(Eingruppierung!B126="","",Eingruppierung!B126)</f>
        <v/>
      </c>
      <c r="C120" s="237" t="str">
        <f>IF(Eingruppierung!C126="","",Eingruppierung!C126)</f>
        <v/>
      </c>
      <c r="D120" s="234" t="str">
        <f>IF(Eingruppierung!D126="","",Eingruppierung!D126)</f>
        <v/>
      </c>
      <c r="E120" s="232" t="str">
        <f>IF(Eingruppierung!E126="","",Eingruppierung!E126)</f>
        <v/>
      </c>
      <c r="F120" s="233" t="str">
        <f>IF(Eingruppierung!F126="","",Eingruppierung!F126)</f>
        <v/>
      </c>
      <c r="G120" s="232">
        <f>IF(Eingruppierung!G126="","",Eingruppierung!G126)</f>
        <v>0</v>
      </c>
      <c r="H120" s="231" t="str">
        <f>IF(Eingruppierung!H126="","",Eingruppierung!H126)</f>
        <v/>
      </c>
      <c r="I120" s="230" t="str">
        <f>IF(Eingruppierung!I126="","",Eingruppierung!I126)</f>
        <v/>
      </c>
      <c r="J120" s="229" t="str">
        <f>IF(Eingruppierung!J126="","",Eingruppierung!J126)</f>
        <v/>
      </c>
      <c r="K120" s="53" t="str">
        <f t="shared" si="6"/>
        <v/>
      </c>
      <c r="L120" s="228" t="str">
        <f>IF(Eingruppierung!L126="","",Eingruppierung!L126)</f>
        <v/>
      </c>
      <c r="M120" s="227" t="str">
        <f>IF(Eingruppierung!M126="","",Eingruppierung!M126)</f>
        <v/>
      </c>
      <c r="N120" s="227">
        <f>IF(Eingruppierung!N126="","",Eingruppierung!N126)</f>
        <v>0</v>
      </c>
      <c r="O120" s="69" t="str">
        <f>IF(Eingruppierung!O125="","",Eingruppierung!O125)</f>
        <v/>
      </c>
      <c r="P120" s="69" t="str">
        <f>IF(Eingruppierung!P125="","",Eingruppierung!P125)</f>
        <v/>
      </c>
      <c r="Q120" s="68" t="str">
        <f>IF(Eingruppierung!Q125="","",Eingruppierung!Q125)</f>
        <v>keine</v>
      </c>
      <c r="R120" s="67" t="str">
        <f>IF(Eingruppierung!R125="","",Eingruppierung!R125)</f>
        <v>Förderung</v>
      </c>
      <c r="S120" s="66">
        <f>IF(Eingruppierung!S125="","",Eingruppierung!S125)</f>
        <v>0</v>
      </c>
      <c r="T120" s="17"/>
      <c r="U120" s="21"/>
      <c r="V120" s="14"/>
      <c r="W120" s="18"/>
      <c r="X120" s="18"/>
      <c r="Y120" s="18"/>
      <c r="Z120" s="18"/>
      <c r="AA120" s="18"/>
      <c r="AB120" s="18"/>
      <c r="AC120" s="14"/>
      <c r="AD120" s="18"/>
      <c r="AE120" s="18"/>
      <c r="AF120" s="18"/>
      <c r="AG120" s="18"/>
      <c r="AH120" s="18"/>
      <c r="AI120" s="18"/>
      <c r="AJ120" s="14"/>
      <c r="AK120" s="14"/>
      <c r="AL120" s="18"/>
      <c r="AM120" s="18"/>
      <c r="AN120" s="18"/>
      <c r="AO120" s="18"/>
      <c r="AP120" s="18"/>
      <c r="AQ120" s="18"/>
      <c r="AR120" s="13"/>
      <c r="AS120" s="15"/>
      <c r="AT120" s="17"/>
      <c r="AU120" s="17"/>
      <c r="AV120" s="17"/>
      <c r="AW120" s="17"/>
      <c r="AX120" s="17"/>
      <c r="AY120" s="17"/>
      <c r="AZ120" s="17"/>
      <c r="BA120" s="17"/>
      <c r="BB120" s="17"/>
      <c r="BC120" s="17"/>
      <c r="BD120" s="17"/>
      <c r="BE120" s="17"/>
      <c r="BF120" s="17"/>
      <c r="BG120" s="17"/>
      <c r="BH120" s="17"/>
      <c r="BI120" s="17"/>
      <c r="BJ120" s="17"/>
      <c r="BK120" s="16"/>
      <c r="BL120" s="14"/>
      <c r="BM120" s="15"/>
      <c r="BN120" s="14"/>
      <c r="BO120" s="14"/>
      <c r="BP120" s="13"/>
      <c r="BQ120" s="13"/>
      <c r="BR120" s="13"/>
      <c r="BS120" s="13"/>
      <c r="BT120" s="13"/>
      <c r="BU120" s="13"/>
      <c r="BV120" s="13"/>
      <c r="BW120" s="13"/>
      <c r="BX120" s="13"/>
      <c r="BY120" s="13"/>
      <c r="BZ120" s="13"/>
      <c r="CA120" s="13"/>
      <c r="CB120" s="13"/>
      <c r="CC120" s="13"/>
      <c r="CD120" s="13"/>
      <c r="CE120" s="13"/>
      <c r="CF120" s="13"/>
      <c r="CG120" s="13"/>
      <c r="CH120" s="13"/>
      <c r="CI120" s="13"/>
      <c r="CJ120" s="13"/>
      <c r="CK120" s="13"/>
      <c r="CL120" s="13"/>
      <c r="CM120" s="13"/>
      <c r="CN120" s="13"/>
      <c r="CO120" s="13"/>
      <c r="CP120" s="13"/>
      <c r="CQ120" s="13"/>
      <c r="CR120" s="13"/>
      <c r="CS120" s="13"/>
      <c r="CT120" s="13"/>
      <c r="CU120" s="13"/>
      <c r="CV120" s="13"/>
      <c r="CW120" s="13"/>
      <c r="CX120" s="13"/>
      <c r="CY120" s="13"/>
      <c r="CZ120" s="13"/>
      <c r="DA120" s="13"/>
      <c r="DB120" s="13"/>
      <c r="DC120" s="13"/>
      <c r="DD120" s="13"/>
      <c r="DE120" s="13"/>
      <c r="DF120" s="13"/>
      <c r="DG120" s="13"/>
      <c r="DH120" s="13"/>
      <c r="DI120" s="13"/>
      <c r="DJ120" s="13"/>
      <c r="DK120" s="13"/>
      <c r="DL120" s="13"/>
      <c r="DM120" s="13"/>
      <c r="DN120" s="13"/>
      <c r="DO120" s="13"/>
      <c r="DP120" s="13"/>
      <c r="DQ120" s="13"/>
      <c r="DR120" s="13"/>
      <c r="DS120" s="13"/>
      <c r="DT120" s="13"/>
      <c r="DU120" s="13"/>
      <c r="DV120" s="13"/>
      <c r="DW120" s="13"/>
      <c r="DX120" s="13"/>
      <c r="DY120" s="13"/>
      <c r="DZ120" s="13"/>
    </row>
    <row r="121" spans="1:130" s="6" customFormat="1" ht="12.75" customHeight="1" outlineLevel="1" x14ac:dyDescent="0.2">
      <c r="A121" s="28"/>
      <c r="B121" s="236" t="str">
        <f>IF(Eingruppierung!B127="","",Eingruppierung!B127)</f>
        <v/>
      </c>
      <c r="C121" s="237" t="str">
        <f>IF(Eingruppierung!C127="","",Eingruppierung!C127)</f>
        <v/>
      </c>
      <c r="D121" s="234" t="str">
        <f>IF(Eingruppierung!D127="","",Eingruppierung!D127)</f>
        <v/>
      </c>
      <c r="E121" s="232" t="str">
        <f>IF(Eingruppierung!E127="","",Eingruppierung!E127)</f>
        <v/>
      </c>
      <c r="F121" s="233" t="str">
        <f>IF(Eingruppierung!F127="","",Eingruppierung!F127)</f>
        <v/>
      </c>
      <c r="G121" s="232">
        <f>IF(Eingruppierung!G127="","",Eingruppierung!G127)</f>
        <v>0</v>
      </c>
      <c r="H121" s="231" t="str">
        <f>IF(Eingruppierung!H127="","",Eingruppierung!H127)</f>
        <v/>
      </c>
      <c r="I121" s="230" t="str">
        <f>IF(Eingruppierung!I127="","",Eingruppierung!I127)</f>
        <v/>
      </c>
      <c r="J121" s="229" t="str">
        <f>IF(Eingruppierung!J127="","",Eingruppierung!J127)</f>
        <v/>
      </c>
      <c r="K121" s="53" t="str">
        <f t="shared" si="6"/>
        <v/>
      </c>
      <c r="L121" s="228" t="str">
        <f>IF(Eingruppierung!L127="","",Eingruppierung!L127)</f>
        <v/>
      </c>
      <c r="M121" s="227" t="str">
        <f>IF(Eingruppierung!M127="","",Eingruppierung!M127)</f>
        <v/>
      </c>
      <c r="N121" s="227">
        <f>IF(Eingruppierung!N127="","",Eingruppierung!N127)</f>
        <v>0</v>
      </c>
      <c r="O121" s="69" t="str">
        <f>IF(Eingruppierung!O126="","",Eingruppierung!O126)</f>
        <v/>
      </c>
      <c r="P121" s="69" t="str">
        <f>IF(Eingruppierung!P126="","",Eingruppierung!P126)</f>
        <v/>
      </c>
      <c r="Q121" s="68" t="str">
        <f>IF(Eingruppierung!Q126="","",Eingruppierung!Q126)</f>
        <v>keine</v>
      </c>
      <c r="R121" s="67" t="str">
        <f>IF(Eingruppierung!R126="","",Eingruppierung!R126)</f>
        <v>Förderung</v>
      </c>
      <c r="S121" s="66">
        <f>IF(Eingruppierung!S126="","",Eingruppierung!S126)</f>
        <v>0</v>
      </c>
      <c r="T121" s="17"/>
      <c r="U121" s="21"/>
      <c r="V121" s="14"/>
      <c r="W121" s="18"/>
      <c r="X121" s="18"/>
      <c r="Y121" s="18"/>
      <c r="Z121" s="18"/>
      <c r="AA121" s="18"/>
      <c r="AB121" s="18"/>
      <c r="AC121" s="14"/>
      <c r="AD121" s="18"/>
      <c r="AE121" s="18"/>
      <c r="AF121" s="18"/>
      <c r="AG121" s="18"/>
      <c r="AH121" s="18"/>
      <c r="AI121" s="18"/>
      <c r="AJ121" s="14"/>
      <c r="AK121" s="14"/>
      <c r="AL121" s="18"/>
      <c r="AM121" s="18"/>
      <c r="AN121" s="18"/>
      <c r="AO121" s="18"/>
      <c r="AP121" s="18"/>
      <c r="AQ121" s="18"/>
      <c r="AR121" s="13"/>
      <c r="AS121" s="15"/>
      <c r="AT121" s="17"/>
      <c r="AU121" s="17"/>
      <c r="AV121" s="17"/>
      <c r="AW121" s="17"/>
      <c r="AX121" s="17"/>
      <c r="AY121" s="17"/>
      <c r="AZ121" s="17"/>
      <c r="BA121" s="17"/>
      <c r="BB121" s="17"/>
      <c r="BC121" s="17"/>
      <c r="BD121" s="17"/>
      <c r="BE121" s="17"/>
      <c r="BF121" s="17"/>
      <c r="BG121" s="17"/>
      <c r="BH121" s="17"/>
      <c r="BI121" s="17"/>
      <c r="BJ121" s="17"/>
      <c r="BK121" s="16"/>
      <c r="BL121" s="14"/>
      <c r="BM121" s="15"/>
      <c r="BN121" s="14"/>
      <c r="BO121" s="14"/>
      <c r="BP121" s="13"/>
      <c r="BQ121" s="13"/>
      <c r="BR121" s="13"/>
      <c r="BS121" s="13"/>
      <c r="BT121" s="13"/>
      <c r="BU121" s="13"/>
      <c r="BV121" s="13"/>
      <c r="BW121" s="13"/>
      <c r="BX121" s="13"/>
      <c r="BY121" s="13"/>
      <c r="BZ121" s="13"/>
      <c r="CA121" s="13"/>
      <c r="CB121" s="13"/>
      <c r="CC121" s="13"/>
      <c r="CD121" s="13"/>
      <c r="CE121" s="13"/>
      <c r="CF121" s="13"/>
      <c r="CG121" s="13"/>
      <c r="CH121" s="13"/>
      <c r="CI121" s="13"/>
      <c r="CJ121" s="13"/>
      <c r="CK121" s="13"/>
      <c r="CL121" s="13"/>
      <c r="CM121" s="13"/>
      <c r="CN121" s="13"/>
      <c r="CO121" s="13"/>
      <c r="CP121" s="13"/>
      <c r="CQ121" s="13"/>
      <c r="CR121" s="13"/>
      <c r="CS121" s="13"/>
      <c r="CT121" s="13"/>
      <c r="CU121" s="13"/>
      <c r="CV121" s="13"/>
      <c r="CW121" s="13"/>
      <c r="CX121" s="13"/>
      <c r="CY121" s="13"/>
      <c r="CZ121" s="13"/>
      <c r="DA121" s="13"/>
      <c r="DB121" s="13"/>
      <c r="DC121" s="13"/>
      <c r="DD121" s="13"/>
      <c r="DE121" s="13"/>
      <c r="DF121" s="13"/>
      <c r="DG121" s="13"/>
      <c r="DH121" s="13"/>
      <c r="DI121" s="13"/>
      <c r="DJ121" s="13"/>
      <c r="DK121" s="13"/>
      <c r="DL121" s="13"/>
      <c r="DM121" s="13"/>
      <c r="DN121" s="13"/>
      <c r="DO121" s="13"/>
      <c r="DP121" s="13"/>
      <c r="DQ121" s="13"/>
      <c r="DR121" s="13"/>
      <c r="DS121" s="13"/>
      <c r="DT121" s="13"/>
      <c r="DU121" s="13"/>
      <c r="DV121" s="13"/>
      <c r="DW121" s="13"/>
      <c r="DX121" s="13"/>
      <c r="DY121" s="13"/>
      <c r="DZ121" s="13"/>
    </row>
    <row r="122" spans="1:130" s="6" customFormat="1" ht="12.75" customHeight="1" outlineLevel="1" x14ac:dyDescent="0.2">
      <c r="A122" s="28"/>
      <c r="B122" s="236" t="str">
        <f>IF(Eingruppierung!B128="","",Eingruppierung!B128)</f>
        <v/>
      </c>
      <c r="C122" s="235" t="str">
        <f>IF(Eingruppierung!C128="","",Eingruppierung!C128)</f>
        <v/>
      </c>
      <c r="D122" s="234" t="str">
        <f>IF(Eingruppierung!D128="","",Eingruppierung!D128)</f>
        <v/>
      </c>
      <c r="E122" s="232" t="str">
        <f>IF(Eingruppierung!E128="","",Eingruppierung!E128)</f>
        <v/>
      </c>
      <c r="F122" s="233" t="str">
        <f>IF(Eingruppierung!F128="","",Eingruppierung!F128)</f>
        <v/>
      </c>
      <c r="G122" s="232">
        <f>IF(Eingruppierung!G128="","",Eingruppierung!G128)</f>
        <v>0</v>
      </c>
      <c r="H122" s="231" t="str">
        <f>IF(Eingruppierung!H128="","",Eingruppierung!H128)</f>
        <v/>
      </c>
      <c r="I122" s="230" t="str">
        <f>IF(Eingruppierung!I128="","",Eingruppierung!I128)</f>
        <v/>
      </c>
      <c r="J122" s="229" t="str">
        <f>IF(Eingruppierung!J128="","",Eingruppierung!J128)</f>
        <v/>
      </c>
      <c r="K122" s="53" t="str">
        <f t="shared" si="6"/>
        <v/>
      </c>
      <c r="L122" s="228" t="str">
        <f>IF(Eingruppierung!L128="","",Eingruppierung!L128)</f>
        <v/>
      </c>
      <c r="M122" s="227" t="str">
        <f>IF(Eingruppierung!M128="","",Eingruppierung!M128)</f>
        <v/>
      </c>
      <c r="N122" s="227">
        <f>IF(Eingruppierung!N128="","",Eingruppierung!N128)</f>
        <v>0</v>
      </c>
      <c r="O122" s="69" t="str">
        <f>IF(Eingruppierung!O127="","",Eingruppierung!O127)</f>
        <v/>
      </c>
      <c r="P122" s="69" t="str">
        <f>IF(Eingruppierung!P127="","",Eingruppierung!P127)</f>
        <v/>
      </c>
      <c r="Q122" s="68" t="str">
        <f>IF(Eingruppierung!Q127="","",Eingruppierung!Q127)</f>
        <v>keine</v>
      </c>
      <c r="R122" s="67" t="str">
        <f>IF(Eingruppierung!R127="","",Eingruppierung!R127)</f>
        <v>Förderung</v>
      </c>
      <c r="S122" s="66">
        <f>IF(Eingruppierung!S127="","",Eingruppierung!S127)</f>
        <v>0</v>
      </c>
      <c r="T122" s="17"/>
      <c r="U122" s="21"/>
      <c r="V122" s="14"/>
      <c r="W122" s="18"/>
      <c r="X122" s="18"/>
      <c r="Y122" s="18"/>
      <c r="Z122" s="18"/>
      <c r="AA122" s="18"/>
      <c r="AB122" s="18"/>
      <c r="AC122" s="14"/>
      <c r="AD122" s="18"/>
      <c r="AE122" s="18"/>
      <c r="AF122" s="18"/>
      <c r="AG122" s="18"/>
      <c r="AH122" s="18"/>
      <c r="AI122" s="18"/>
      <c r="AJ122" s="14"/>
      <c r="AK122" s="14"/>
      <c r="AL122" s="18"/>
      <c r="AM122" s="18"/>
      <c r="AN122" s="18"/>
      <c r="AO122" s="18"/>
      <c r="AP122" s="18"/>
      <c r="AQ122" s="18"/>
      <c r="AR122" s="13"/>
      <c r="AS122" s="15"/>
      <c r="AT122" s="17"/>
      <c r="AU122" s="17"/>
      <c r="AV122" s="17"/>
      <c r="AW122" s="17"/>
      <c r="AX122" s="17"/>
      <c r="AY122" s="17"/>
      <c r="AZ122" s="17"/>
      <c r="BA122" s="17"/>
      <c r="BB122" s="17"/>
      <c r="BC122" s="17"/>
      <c r="BD122" s="17"/>
      <c r="BE122" s="17"/>
      <c r="BF122" s="17"/>
      <c r="BG122" s="17"/>
      <c r="BH122" s="17"/>
      <c r="BI122" s="17"/>
      <c r="BJ122" s="17"/>
      <c r="BK122" s="16"/>
      <c r="BL122" s="14"/>
      <c r="BM122" s="15"/>
      <c r="BN122" s="14"/>
      <c r="BO122" s="14"/>
      <c r="BP122" s="13"/>
      <c r="BQ122" s="13"/>
      <c r="BR122" s="13"/>
      <c r="BS122" s="13"/>
      <c r="BT122" s="13"/>
      <c r="BU122" s="13"/>
      <c r="BV122" s="13"/>
      <c r="BW122" s="13"/>
      <c r="BX122" s="13"/>
      <c r="BY122" s="13"/>
      <c r="BZ122" s="13"/>
      <c r="CA122" s="13"/>
      <c r="CB122" s="13"/>
      <c r="CC122" s="13"/>
      <c r="CD122" s="13"/>
      <c r="CE122" s="13"/>
      <c r="CF122" s="13"/>
      <c r="CG122" s="13"/>
      <c r="CH122" s="13"/>
      <c r="CI122" s="13"/>
      <c r="CJ122" s="13"/>
      <c r="CK122" s="13"/>
      <c r="CL122" s="13"/>
      <c r="CM122" s="13"/>
      <c r="CN122" s="13"/>
      <c r="CO122" s="13"/>
      <c r="CP122" s="13"/>
      <c r="CQ122" s="13"/>
      <c r="CR122" s="13"/>
      <c r="CS122" s="13"/>
      <c r="CT122" s="13"/>
      <c r="CU122" s="13"/>
      <c r="CV122" s="13"/>
      <c r="CW122" s="13"/>
      <c r="CX122" s="13"/>
      <c r="CY122" s="13"/>
      <c r="CZ122" s="13"/>
      <c r="DA122" s="13"/>
      <c r="DB122" s="13"/>
      <c r="DC122" s="13"/>
      <c r="DD122" s="13"/>
      <c r="DE122" s="13"/>
      <c r="DF122" s="13"/>
      <c r="DG122" s="13"/>
      <c r="DH122" s="13"/>
      <c r="DI122" s="13"/>
      <c r="DJ122" s="13"/>
      <c r="DK122" s="13"/>
      <c r="DL122" s="13"/>
      <c r="DM122" s="13"/>
      <c r="DN122" s="13"/>
      <c r="DO122" s="13"/>
      <c r="DP122" s="13"/>
      <c r="DQ122" s="13"/>
      <c r="DR122" s="13"/>
      <c r="DS122" s="13"/>
      <c r="DT122" s="13"/>
      <c r="DU122" s="13"/>
      <c r="DV122" s="13"/>
      <c r="DW122" s="13"/>
      <c r="DX122" s="13"/>
      <c r="DY122" s="13"/>
      <c r="DZ122" s="13"/>
    </row>
    <row r="123" spans="1:130" s="6" customFormat="1" ht="12.75" customHeight="1" outlineLevel="1" x14ac:dyDescent="0.2">
      <c r="A123" s="28"/>
      <c r="B123" s="236" t="str">
        <f>IF(Eingruppierung!B129="","",Eingruppierung!B129)</f>
        <v/>
      </c>
      <c r="C123" s="237" t="str">
        <f>IF(Eingruppierung!C129="","",Eingruppierung!C129)</f>
        <v/>
      </c>
      <c r="D123" s="234" t="str">
        <f>IF(Eingruppierung!D129="","",Eingruppierung!D129)</f>
        <v/>
      </c>
      <c r="E123" s="232" t="str">
        <f>IF(Eingruppierung!E129="","",Eingruppierung!E129)</f>
        <v/>
      </c>
      <c r="F123" s="233" t="str">
        <f>IF(Eingruppierung!F129="","",Eingruppierung!F129)</f>
        <v/>
      </c>
      <c r="G123" s="232">
        <f>IF(Eingruppierung!G129="","",Eingruppierung!G129)</f>
        <v>0</v>
      </c>
      <c r="H123" s="231" t="str">
        <f>IF(Eingruppierung!H129="","",Eingruppierung!H129)</f>
        <v/>
      </c>
      <c r="I123" s="230" t="str">
        <f>IF(Eingruppierung!I129="","",Eingruppierung!I129)</f>
        <v/>
      </c>
      <c r="J123" s="229" t="str">
        <f>IF(Eingruppierung!J129="","",Eingruppierung!J129)</f>
        <v/>
      </c>
      <c r="K123" s="53" t="str">
        <f t="shared" si="6"/>
        <v/>
      </c>
      <c r="L123" s="228" t="str">
        <f>IF(Eingruppierung!L129="","",Eingruppierung!L129)</f>
        <v/>
      </c>
      <c r="M123" s="227" t="str">
        <f>IF(Eingruppierung!M129="","",Eingruppierung!M129)</f>
        <v/>
      </c>
      <c r="N123" s="227">
        <f>IF(Eingruppierung!N129="","",Eingruppierung!N129)</f>
        <v>0</v>
      </c>
      <c r="O123" s="69" t="str">
        <f>IF(Eingruppierung!O128="","",Eingruppierung!O128)</f>
        <v/>
      </c>
      <c r="P123" s="69" t="str">
        <f>IF(Eingruppierung!P128="","",Eingruppierung!P128)</f>
        <v/>
      </c>
      <c r="Q123" s="68" t="str">
        <f>IF(Eingruppierung!Q128="","",Eingruppierung!Q128)</f>
        <v>keine</v>
      </c>
      <c r="R123" s="67" t="str">
        <f>IF(Eingruppierung!R128="","",Eingruppierung!R128)</f>
        <v>Förderung</v>
      </c>
      <c r="S123" s="66">
        <f>IF(Eingruppierung!S128="","",Eingruppierung!S128)</f>
        <v>0</v>
      </c>
      <c r="T123" s="17"/>
      <c r="U123" s="21"/>
      <c r="V123" s="14"/>
      <c r="W123" s="18"/>
      <c r="X123" s="18"/>
      <c r="Y123" s="18"/>
      <c r="Z123" s="18"/>
      <c r="AA123" s="18"/>
      <c r="AB123" s="18"/>
      <c r="AC123" s="14"/>
      <c r="AD123" s="18"/>
      <c r="AE123" s="18"/>
      <c r="AF123" s="18"/>
      <c r="AG123" s="18"/>
      <c r="AH123" s="18"/>
      <c r="AI123" s="18"/>
      <c r="AJ123" s="14"/>
      <c r="AK123" s="14"/>
      <c r="AL123" s="18"/>
      <c r="AM123" s="18"/>
      <c r="AN123" s="18"/>
      <c r="AO123" s="18"/>
      <c r="AP123" s="18"/>
      <c r="AQ123" s="18"/>
      <c r="AR123" s="13"/>
      <c r="AS123" s="15"/>
      <c r="AT123" s="17"/>
      <c r="AU123" s="17"/>
      <c r="AV123" s="17"/>
      <c r="AW123" s="17"/>
      <c r="AX123" s="17"/>
      <c r="AY123" s="17"/>
      <c r="AZ123" s="17"/>
      <c r="BA123" s="17"/>
      <c r="BB123" s="17"/>
      <c r="BC123" s="17"/>
      <c r="BD123" s="17"/>
      <c r="BE123" s="17"/>
      <c r="BF123" s="17"/>
      <c r="BG123" s="17"/>
      <c r="BH123" s="17"/>
      <c r="BI123" s="17"/>
      <c r="BJ123" s="17"/>
      <c r="BK123" s="16"/>
      <c r="BL123" s="14"/>
      <c r="BM123" s="15"/>
      <c r="BN123" s="14"/>
      <c r="BO123" s="14"/>
      <c r="BP123" s="13"/>
      <c r="BQ123" s="13"/>
      <c r="BR123" s="13"/>
      <c r="BS123" s="13"/>
      <c r="BT123" s="13"/>
      <c r="BU123" s="13"/>
      <c r="BV123" s="13"/>
      <c r="BW123" s="13"/>
      <c r="BX123" s="13"/>
      <c r="BY123" s="13"/>
      <c r="BZ123" s="13"/>
      <c r="CA123" s="13"/>
      <c r="CB123" s="13"/>
      <c r="CC123" s="13"/>
      <c r="CD123" s="13"/>
      <c r="CE123" s="13"/>
      <c r="CF123" s="13"/>
      <c r="CG123" s="13"/>
      <c r="CH123" s="13"/>
      <c r="CI123" s="13"/>
      <c r="CJ123" s="13"/>
      <c r="CK123" s="13"/>
      <c r="CL123" s="13"/>
      <c r="CM123" s="13"/>
      <c r="CN123" s="13"/>
      <c r="CO123" s="13"/>
      <c r="CP123" s="13"/>
      <c r="CQ123" s="13"/>
      <c r="CR123" s="13"/>
      <c r="CS123" s="13"/>
      <c r="CT123" s="13"/>
      <c r="CU123" s="13"/>
      <c r="CV123" s="13"/>
      <c r="CW123" s="13"/>
      <c r="CX123" s="13"/>
      <c r="CY123" s="13"/>
      <c r="CZ123" s="13"/>
      <c r="DA123" s="13"/>
      <c r="DB123" s="13"/>
      <c r="DC123" s="13"/>
      <c r="DD123" s="13"/>
      <c r="DE123" s="13"/>
      <c r="DF123" s="13"/>
      <c r="DG123" s="13"/>
      <c r="DH123" s="13"/>
      <c r="DI123" s="13"/>
      <c r="DJ123" s="13"/>
      <c r="DK123" s="13"/>
      <c r="DL123" s="13"/>
      <c r="DM123" s="13"/>
      <c r="DN123" s="13"/>
      <c r="DO123" s="13"/>
      <c r="DP123" s="13"/>
      <c r="DQ123" s="13"/>
      <c r="DR123" s="13"/>
      <c r="DS123" s="13"/>
      <c r="DT123" s="13"/>
      <c r="DU123" s="13"/>
      <c r="DV123" s="13"/>
      <c r="DW123" s="13"/>
      <c r="DX123" s="13"/>
      <c r="DY123" s="13"/>
      <c r="DZ123" s="13"/>
    </row>
    <row r="124" spans="1:130" s="6" customFormat="1" ht="12.75" customHeight="1" outlineLevel="1" x14ac:dyDescent="0.2">
      <c r="A124" s="28"/>
      <c r="B124" s="236" t="str">
        <f>IF(Eingruppierung!B130="","",Eingruppierung!B130)</f>
        <v/>
      </c>
      <c r="C124" s="237" t="str">
        <f>IF(Eingruppierung!C130="","",Eingruppierung!C130)</f>
        <v/>
      </c>
      <c r="D124" s="234" t="str">
        <f>IF(Eingruppierung!D130="","",Eingruppierung!D130)</f>
        <v/>
      </c>
      <c r="E124" s="232" t="str">
        <f>IF(Eingruppierung!E130="","",Eingruppierung!E130)</f>
        <v/>
      </c>
      <c r="F124" s="233" t="str">
        <f>IF(Eingruppierung!F130="","",Eingruppierung!F130)</f>
        <v/>
      </c>
      <c r="G124" s="232">
        <f>IF(Eingruppierung!G130="","",Eingruppierung!G130)</f>
        <v>0</v>
      </c>
      <c r="H124" s="231" t="str">
        <f>IF(Eingruppierung!H130="","",Eingruppierung!H130)</f>
        <v/>
      </c>
      <c r="I124" s="230" t="str">
        <f>IF(Eingruppierung!I130="","",Eingruppierung!I130)</f>
        <v/>
      </c>
      <c r="J124" s="229" t="str">
        <f>IF(Eingruppierung!J130="","",Eingruppierung!J130)</f>
        <v/>
      </c>
      <c r="K124" s="53" t="str">
        <f t="shared" si="6"/>
        <v/>
      </c>
      <c r="L124" s="228" t="str">
        <f>IF(Eingruppierung!L130="","",Eingruppierung!L130)</f>
        <v/>
      </c>
      <c r="M124" s="227" t="str">
        <f>IF(Eingruppierung!M130="","",Eingruppierung!M130)</f>
        <v/>
      </c>
      <c r="N124" s="227">
        <f>IF(Eingruppierung!N130="","",Eingruppierung!N130)</f>
        <v>0</v>
      </c>
      <c r="O124" s="69" t="str">
        <f>IF(Eingruppierung!O129="","",Eingruppierung!O129)</f>
        <v/>
      </c>
      <c r="P124" s="69" t="str">
        <f>IF(Eingruppierung!P129="","",Eingruppierung!P129)</f>
        <v/>
      </c>
      <c r="Q124" s="68" t="str">
        <f>IF(Eingruppierung!Q129="","",Eingruppierung!Q129)</f>
        <v>keine</v>
      </c>
      <c r="R124" s="67" t="str">
        <f>IF(Eingruppierung!R129="","",Eingruppierung!R129)</f>
        <v>Förderung</v>
      </c>
      <c r="S124" s="66">
        <f>IF(Eingruppierung!S129="","",Eingruppierung!S129)</f>
        <v>0</v>
      </c>
      <c r="T124" s="17"/>
      <c r="U124" s="21"/>
      <c r="V124" s="14"/>
      <c r="W124" s="18"/>
      <c r="X124" s="18"/>
      <c r="Y124" s="18"/>
      <c r="Z124" s="18"/>
      <c r="AA124" s="18"/>
      <c r="AB124" s="18"/>
      <c r="AC124" s="14"/>
      <c r="AD124" s="18"/>
      <c r="AE124" s="18"/>
      <c r="AF124" s="18"/>
      <c r="AG124" s="18"/>
      <c r="AH124" s="18"/>
      <c r="AI124" s="18"/>
      <c r="AJ124" s="14"/>
      <c r="AK124" s="14"/>
      <c r="AL124" s="18"/>
      <c r="AM124" s="18"/>
      <c r="AN124" s="18"/>
      <c r="AO124" s="18"/>
      <c r="AP124" s="18"/>
      <c r="AQ124" s="18"/>
      <c r="AR124" s="13"/>
      <c r="AS124" s="15"/>
      <c r="AT124" s="17"/>
      <c r="AU124" s="17"/>
      <c r="AV124" s="17"/>
      <c r="AW124" s="17"/>
      <c r="AX124" s="17"/>
      <c r="AY124" s="17"/>
      <c r="AZ124" s="17"/>
      <c r="BA124" s="17"/>
      <c r="BB124" s="17"/>
      <c r="BC124" s="17"/>
      <c r="BD124" s="17"/>
      <c r="BE124" s="17"/>
      <c r="BF124" s="17"/>
      <c r="BG124" s="17"/>
      <c r="BH124" s="17"/>
      <c r="BI124" s="17"/>
      <c r="BJ124" s="17"/>
      <c r="BK124" s="16"/>
      <c r="BL124" s="14"/>
      <c r="BM124" s="15"/>
      <c r="BN124" s="14"/>
      <c r="BO124" s="14"/>
      <c r="BP124" s="13"/>
      <c r="BQ124" s="13"/>
      <c r="BR124" s="13"/>
      <c r="BS124" s="13"/>
      <c r="BT124" s="13"/>
      <c r="BU124" s="13"/>
      <c r="BV124" s="13"/>
      <c r="BW124" s="13"/>
      <c r="BX124" s="13"/>
      <c r="BY124" s="13"/>
      <c r="BZ124" s="13"/>
      <c r="CA124" s="13"/>
      <c r="CB124" s="13"/>
      <c r="CC124" s="13"/>
      <c r="CD124" s="13"/>
      <c r="CE124" s="13"/>
      <c r="CF124" s="13"/>
      <c r="CG124" s="13"/>
      <c r="CH124" s="13"/>
      <c r="CI124" s="13"/>
      <c r="CJ124" s="13"/>
      <c r="CK124" s="13"/>
      <c r="CL124" s="13"/>
      <c r="CM124" s="13"/>
      <c r="CN124" s="13"/>
      <c r="CO124" s="13"/>
      <c r="CP124" s="13"/>
      <c r="CQ124" s="13"/>
      <c r="CR124" s="13"/>
      <c r="CS124" s="13"/>
      <c r="CT124" s="13"/>
      <c r="CU124" s="13"/>
      <c r="CV124" s="13"/>
      <c r="CW124" s="13"/>
      <c r="CX124" s="13"/>
      <c r="CY124" s="13"/>
      <c r="CZ124" s="13"/>
      <c r="DA124" s="13"/>
      <c r="DB124" s="13"/>
      <c r="DC124" s="13"/>
      <c r="DD124" s="13"/>
      <c r="DE124" s="13"/>
      <c r="DF124" s="13"/>
      <c r="DG124" s="13"/>
      <c r="DH124" s="13"/>
      <c r="DI124" s="13"/>
      <c r="DJ124" s="13"/>
      <c r="DK124" s="13"/>
      <c r="DL124" s="13"/>
      <c r="DM124" s="13"/>
      <c r="DN124" s="13"/>
      <c r="DO124" s="13"/>
      <c r="DP124" s="13"/>
      <c r="DQ124" s="13"/>
      <c r="DR124" s="13"/>
      <c r="DS124" s="13"/>
      <c r="DT124" s="13"/>
      <c r="DU124" s="13"/>
      <c r="DV124" s="13"/>
      <c r="DW124" s="13"/>
      <c r="DX124" s="13"/>
      <c r="DY124" s="13"/>
      <c r="DZ124" s="13"/>
    </row>
    <row r="125" spans="1:130" s="6" customFormat="1" ht="12.75" customHeight="1" outlineLevel="1" x14ac:dyDescent="0.2">
      <c r="A125" s="28"/>
      <c r="B125" s="236" t="str">
        <f>IF(Eingruppierung!B131="","",Eingruppierung!B131)</f>
        <v/>
      </c>
      <c r="C125" s="235" t="str">
        <f>IF(Eingruppierung!C131="","",Eingruppierung!C131)</f>
        <v/>
      </c>
      <c r="D125" s="234" t="str">
        <f>IF(Eingruppierung!D131="","",Eingruppierung!D131)</f>
        <v/>
      </c>
      <c r="E125" s="232" t="str">
        <f>IF(Eingruppierung!E131="","",Eingruppierung!E131)</f>
        <v/>
      </c>
      <c r="F125" s="233" t="str">
        <f>IF(Eingruppierung!F131="","",Eingruppierung!F131)</f>
        <v/>
      </c>
      <c r="G125" s="232">
        <f>IF(Eingruppierung!G131="","",Eingruppierung!G131)</f>
        <v>0</v>
      </c>
      <c r="H125" s="231" t="str">
        <f>IF(Eingruppierung!H131="","",Eingruppierung!H131)</f>
        <v/>
      </c>
      <c r="I125" s="230" t="str">
        <f>IF(Eingruppierung!I131="","",Eingruppierung!I131)</f>
        <v/>
      </c>
      <c r="J125" s="229" t="str">
        <f>IF(Eingruppierung!J131="","",Eingruppierung!J131)</f>
        <v/>
      </c>
      <c r="K125" s="53" t="str">
        <f t="shared" si="6"/>
        <v/>
      </c>
      <c r="L125" s="228" t="str">
        <f>IF(Eingruppierung!L131="","",Eingruppierung!L131)</f>
        <v/>
      </c>
      <c r="M125" s="227" t="str">
        <f>IF(Eingruppierung!M131="","",Eingruppierung!M131)</f>
        <v/>
      </c>
      <c r="N125" s="227">
        <f>IF(Eingruppierung!N131="","",Eingruppierung!N131)</f>
        <v>0</v>
      </c>
      <c r="O125" s="69" t="str">
        <f>IF(Eingruppierung!O130="","",Eingruppierung!O130)</f>
        <v/>
      </c>
      <c r="P125" s="69" t="str">
        <f>IF(Eingruppierung!P130="","",Eingruppierung!P130)</f>
        <v/>
      </c>
      <c r="Q125" s="68" t="str">
        <f>IF(Eingruppierung!Q130="","",Eingruppierung!Q130)</f>
        <v>keine</v>
      </c>
      <c r="R125" s="67" t="str">
        <f>IF(Eingruppierung!R130="","",Eingruppierung!R130)</f>
        <v>Förderung</v>
      </c>
      <c r="S125" s="66">
        <f>IF(Eingruppierung!S130="","",Eingruppierung!S130)</f>
        <v>0</v>
      </c>
      <c r="T125" s="17"/>
      <c r="U125" s="21"/>
      <c r="V125" s="14"/>
      <c r="W125" s="18"/>
      <c r="X125" s="18"/>
      <c r="Y125" s="18"/>
      <c r="Z125" s="18"/>
      <c r="AA125" s="18"/>
      <c r="AB125" s="18"/>
      <c r="AC125" s="14"/>
      <c r="AD125" s="18"/>
      <c r="AE125" s="18"/>
      <c r="AF125" s="18"/>
      <c r="AG125" s="18"/>
      <c r="AH125" s="18"/>
      <c r="AI125" s="18"/>
      <c r="AJ125" s="14"/>
      <c r="AK125" s="14"/>
      <c r="AL125" s="18"/>
      <c r="AM125" s="18"/>
      <c r="AN125" s="18"/>
      <c r="AO125" s="18"/>
      <c r="AP125" s="18"/>
      <c r="AQ125" s="18"/>
      <c r="AR125" s="13"/>
      <c r="AS125" s="15"/>
      <c r="AT125" s="17"/>
      <c r="AU125" s="17"/>
      <c r="AV125" s="17"/>
      <c r="AW125" s="17"/>
      <c r="AX125" s="17"/>
      <c r="AY125" s="17"/>
      <c r="AZ125" s="17"/>
      <c r="BA125" s="17"/>
      <c r="BB125" s="17"/>
      <c r="BC125" s="17"/>
      <c r="BD125" s="17"/>
      <c r="BE125" s="17"/>
      <c r="BF125" s="17"/>
      <c r="BG125" s="17"/>
      <c r="BH125" s="17"/>
      <c r="BI125" s="17"/>
      <c r="BJ125" s="17"/>
      <c r="BK125" s="16"/>
      <c r="BL125" s="14"/>
      <c r="BM125" s="15"/>
      <c r="BN125" s="14"/>
      <c r="BO125" s="14"/>
      <c r="BP125" s="13"/>
      <c r="BQ125" s="13"/>
      <c r="BR125" s="13"/>
      <c r="BS125" s="13"/>
      <c r="BT125" s="13"/>
      <c r="BU125" s="13"/>
      <c r="BV125" s="13"/>
      <c r="BW125" s="13"/>
      <c r="BX125" s="13"/>
      <c r="BY125" s="13"/>
      <c r="BZ125" s="13"/>
      <c r="CA125" s="13"/>
      <c r="CB125" s="13"/>
      <c r="CC125" s="13"/>
      <c r="CD125" s="13"/>
      <c r="CE125" s="13"/>
      <c r="CF125" s="13"/>
      <c r="CG125" s="13"/>
      <c r="CH125" s="13"/>
      <c r="CI125" s="13"/>
      <c r="CJ125" s="13"/>
      <c r="CK125" s="13"/>
      <c r="CL125" s="13"/>
      <c r="CM125" s="13"/>
      <c r="CN125" s="13"/>
      <c r="CO125" s="13"/>
      <c r="CP125" s="13"/>
      <c r="CQ125" s="13"/>
      <c r="CR125" s="13"/>
      <c r="CS125" s="13"/>
      <c r="CT125" s="13"/>
      <c r="CU125" s="13"/>
      <c r="CV125" s="13"/>
      <c r="CW125" s="13"/>
      <c r="CX125" s="13"/>
      <c r="CY125" s="13"/>
      <c r="CZ125" s="13"/>
      <c r="DA125" s="13"/>
      <c r="DB125" s="13"/>
      <c r="DC125" s="13"/>
      <c r="DD125" s="13"/>
      <c r="DE125" s="13"/>
      <c r="DF125" s="13"/>
      <c r="DG125" s="13"/>
      <c r="DH125" s="13"/>
      <c r="DI125" s="13"/>
      <c r="DJ125" s="13"/>
      <c r="DK125" s="13"/>
      <c r="DL125" s="13"/>
      <c r="DM125" s="13"/>
      <c r="DN125" s="13"/>
      <c r="DO125" s="13"/>
      <c r="DP125" s="13"/>
      <c r="DQ125" s="13"/>
      <c r="DR125" s="13"/>
      <c r="DS125" s="13"/>
      <c r="DT125" s="13"/>
      <c r="DU125" s="13"/>
      <c r="DV125" s="13"/>
      <c r="DW125" s="13"/>
      <c r="DX125" s="13"/>
      <c r="DY125" s="13"/>
      <c r="DZ125" s="13"/>
    </row>
    <row r="126" spans="1:130" s="6" customFormat="1" ht="12.75" customHeight="1" outlineLevel="1" thickBot="1" x14ac:dyDescent="0.25">
      <c r="A126" s="28"/>
      <c r="B126" s="226" t="str">
        <f>IF(Eingruppierung!B132="","",Eingruppierung!B132)</f>
        <v/>
      </c>
      <c r="C126" s="225" t="str">
        <f>IF(Eingruppierung!C132="","",Eingruppierung!C132)</f>
        <v/>
      </c>
      <c r="D126" s="224" t="str">
        <f>IF(Eingruppierung!D132="","",Eingruppierung!D132)</f>
        <v/>
      </c>
      <c r="E126" s="222" t="str">
        <f>IF(Eingruppierung!E132="","",Eingruppierung!E132)</f>
        <v/>
      </c>
      <c r="F126" s="223" t="str">
        <f>IF(Eingruppierung!F132="","",Eingruppierung!F132)</f>
        <v/>
      </c>
      <c r="G126" s="222">
        <f>IF(Eingruppierung!G132="","",Eingruppierung!G132)</f>
        <v>0</v>
      </c>
      <c r="H126" s="221" t="str">
        <f>IF(Eingruppierung!H132="","",Eingruppierung!H132)</f>
        <v/>
      </c>
      <c r="I126" s="220" t="str">
        <f>IF(Eingruppierung!I132="","",Eingruppierung!I132)</f>
        <v/>
      </c>
      <c r="J126" s="219" t="str">
        <f>IF(Eingruppierung!J132="","",Eingruppierung!J132)</f>
        <v/>
      </c>
      <c r="K126" s="53" t="str">
        <f t="shared" si="6"/>
        <v/>
      </c>
      <c r="L126" s="218" t="str">
        <f>IF(Eingruppierung!L132="","",Eingruppierung!L132)</f>
        <v/>
      </c>
      <c r="M126" s="217" t="str">
        <f>IF(Eingruppierung!M132="","",Eingruppierung!M132)</f>
        <v/>
      </c>
      <c r="N126" s="217">
        <f>IF(Eingruppierung!N132="","",Eingruppierung!N132)</f>
        <v>0</v>
      </c>
      <c r="O126" s="69" t="str">
        <f>IF(Eingruppierung!O131="","",Eingruppierung!O131)</f>
        <v/>
      </c>
      <c r="P126" s="69" t="str">
        <f>IF(Eingruppierung!P131="","",Eingruppierung!P131)</f>
        <v/>
      </c>
      <c r="Q126" s="68" t="str">
        <f>IF(Eingruppierung!Q131="","",Eingruppierung!Q131)</f>
        <v>keine</v>
      </c>
      <c r="R126" s="67" t="str">
        <f>IF(Eingruppierung!R131="","",Eingruppierung!R131)</f>
        <v>Förderung</v>
      </c>
      <c r="S126" s="66">
        <f>IF(Eingruppierung!S131="","",Eingruppierung!S131)</f>
        <v>0</v>
      </c>
      <c r="T126" s="17"/>
      <c r="U126" s="21"/>
      <c r="V126" s="14"/>
      <c r="W126" s="18"/>
      <c r="X126" s="18"/>
      <c r="Y126" s="18"/>
      <c r="Z126" s="18"/>
      <c r="AA126" s="18"/>
      <c r="AB126" s="18"/>
      <c r="AC126" s="14"/>
      <c r="AD126" s="18"/>
      <c r="AE126" s="18"/>
      <c r="AF126" s="18"/>
      <c r="AG126" s="18"/>
      <c r="AH126" s="18"/>
      <c r="AI126" s="18"/>
      <c r="AJ126" s="14"/>
      <c r="AK126" s="14"/>
      <c r="AL126" s="18"/>
      <c r="AM126" s="18"/>
      <c r="AN126" s="18"/>
      <c r="AO126" s="18"/>
      <c r="AP126" s="18"/>
      <c r="AQ126" s="18"/>
      <c r="AR126" s="13"/>
      <c r="AS126" s="15"/>
      <c r="AT126" s="17"/>
      <c r="AU126" s="17"/>
      <c r="AV126" s="17"/>
      <c r="AW126" s="17"/>
      <c r="AX126" s="17"/>
      <c r="AY126" s="17"/>
      <c r="AZ126" s="17"/>
      <c r="BA126" s="17"/>
      <c r="BB126" s="17"/>
      <c r="BC126" s="17"/>
      <c r="BD126" s="17"/>
      <c r="BE126" s="17"/>
      <c r="BF126" s="17"/>
      <c r="BG126" s="17"/>
      <c r="BH126" s="17"/>
      <c r="BI126" s="17"/>
      <c r="BJ126" s="17"/>
      <c r="BK126" s="16"/>
      <c r="BL126" s="14"/>
      <c r="BM126" s="15"/>
      <c r="BN126" s="14"/>
      <c r="BO126" s="14"/>
      <c r="BP126" s="13"/>
      <c r="BQ126" s="13"/>
      <c r="BR126" s="13"/>
      <c r="BS126" s="13"/>
      <c r="BT126" s="13"/>
      <c r="BU126" s="13"/>
      <c r="BV126" s="13"/>
      <c r="BW126" s="13"/>
      <c r="BX126" s="13"/>
      <c r="BY126" s="13"/>
      <c r="BZ126" s="13"/>
      <c r="CA126" s="13"/>
      <c r="CB126" s="13"/>
      <c r="CC126" s="13"/>
      <c r="CD126" s="13"/>
      <c r="CE126" s="13"/>
      <c r="CF126" s="13"/>
      <c r="CG126" s="13"/>
      <c r="CH126" s="13"/>
      <c r="CI126" s="13"/>
      <c r="CJ126" s="13"/>
      <c r="CK126" s="13"/>
      <c r="CL126" s="13"/>
      <c r="CM126" s="13"/>
      <c r="CN126" s="13"/>
      <c r="CO126" s="13"/>
      <c r="CP126" s="13"/>
      <c r="CQ126" s="13"/>
      <c r="CR126" s="13"/>
      <c r="CS126" s="13"/>
      <c r="CT126" s="13"/>
      <c r="CU126" s="13"/>
      <c r="CV126" s="13"/>
      <c r="CW126" s="13"/>
      <c r="CX126" s="13"/>
      <c r="CY126" s="13"/>
      <c r="CZ126" s="13"/>
      <c r="DA126" s="13"/>
      <c r="DB126" s="13"/>
      <c r="DC126" s="13"/>
      <c r="DD126" s="13"/>
      <c r="DE126" s="13"/>
      <c r="DF126" s="13"/>
      <c r="DG126" s="13"/>
      <c r="DH126" s="13"/>
      <c r="DI126" s="13"/>
      <c r="DJ126" s="13"/>
      <c r="DK126" s="13"/>
      <c r="DL126" s="13"/>
      <c r="DM126" s="13"/>
      <c r="DN126" s="13"/>
      <c r="DO126" s="13"/>
      <c r="DP126" s="13"/>
      <c r="DQ126" s="13"/>
      <c r="DR126" s="13"/>
      <c r="DS126" s="13"/>
      <c r="DT126" s="13"/>
      <c r="DU126" s="13"/>
      <c r="DV126" s="13"/>
      <c r="DW126" s="13"/>
      <c r="DX126" s="13"/>
      <c r="DY126" s="13"/>
      <c r="DZ126" s="13"/>
    </row>
    <row r="127" spans="1:130" s="6" customFormat="1" ht="13.5" thickBot="1" x14ac:dyDescent="0.25">
      <c r="B127" s="14"/>
      <c r="C127" s="13"/>
      <c r="D127" s="13"/>
      <c r="E127" s="130"/>
      <c r="F127" s="130"/>
      <c r="G127" s="130"/>
      <c r="H127" s="130"/>
      <c r="I127" s="129"/>
      <c r="J127" s="129"/>
      <c r="K127" s="477"/>
      <c r="L127" s="477"/>
      <c r="M127" s="477"/>
      <c r="N127" s="477"/>
      <c r="O127" s="50" t="str">
        <f>IF(Eingruppierung!O132="","",Eingruppierung!O132)</f>
        <v/>
      </c>
      <c r="P127" s="50" t="str">
        <f>IF(Eingruppierung!P132="","",Eingruppierung!P132)</f>
        <v/>
      </c>
      <c r="Q127" s="49" t="str">
        <f>IF(Eingruppierung!Q132="","",Eingruppierung!Q132)</f>
        <v>keine</v>
      </c>
      <c r="R127" s="48" t="str">
        <f>IF(Eingruppierung!R132="","",Eingruppierung!R132)</f>
        <v>Förderung</v>
      </c>
      <c r="S127" s="47">
        <f>IF(Eingruppierung!S132="","",Eingruppierung!S132)</f>
        <v>0</v>
      </c>
      <c r="T127" s="23"/>
      <c r="U127" s="128"/>
      <c r="V127" s="13"/>
      <c r="W127" s="13"/>
      <c r="X127" s="13"/>
      <c r="Y127" s="13"/>
      <c r="Z127" s="13"/>
      <c r="AA127" s="13"/>
      <c r="AB127" s="13"/>
      <c r="AC127" s="13"/>
      <c r="AD127" s="13"/>
      <c r="AE127" s="13"/>
      <c r="AF127" s="13"/>
      <c r="AG127" s="13"/>
      <c r="AH127" s="13"/>
      <c r="AI127" s="13"/>
      <c r="AJ127" s="13"/>
      <c r="AK127" s="13"/>
      <c r="AL127" s="13"/>
      <c r="AM127" s="13"/>
      <c r="AN127" s="13"/>
      <c r="AO127" s="13"/>
      <c r="AP127" s="13"/>
      <c r="AQ127" s="13"/>
      <c r="AR127" s="13"/>
      <c r="AS127" s="13"/>
      <c r="AT127" s="13"/>
      <c r="AU127" s="13"/>
      <c r="AV127" s="13"/>
      <c r="AW127" s="13"/>
      <c r="AX127" s="13"/>
      <c r="AY127" s="13"/>
      <c r="AZ127" s="13"/>
      <c r="BA127" s="13"/>
      <c r="BB127" s="13"/>
      <c r="BC127" s="13"/>
      <c r="BD127" s="13"/>
      <c r="BE127" s="13"/>
      <c r="BF127" s="13"/>
      <c r="BG127" s="13"/>
      <c r="BH127" s="13"/>
      <c r="BI127" s="13"/>
      <c r="BJ127" s="13"/>
      <c r="BK127" s="13"/>
      <c r="BL127" s="13"/>
      <c r="BM127" s="13"/>
      <c r="BN127" s="13"/>
      <c r="BO127" s="13"/>
      <c r="BP127" s="13"/>
      <c r="BQ127" s="13"/>
      <c r="BR127" s="13"/>
      <c r="BS127" s="13"/>
      <c r="BT127" s="13"/>
      <c r="BU127" s="13"/>
      <c r="BV127" s="13"/>
      <c r="BW127" s="13"/>
      <c r="BX127" s="13"/>
      <c r="BY127" s="13"/>
      <c r="BZ127" s="13"/>
      <c r="CA127" s="13"/>
      <c r="CB127" s="13"/>
      <c r="CC127" s="13"/>
      <c r="CD127" s="13"/>
      <c r="CE127" s="13"/>
      <c r="CF127" s="13"/>
      <c r="CG127" s="13"/>
      <c r="CH127" s="13"/>
      <c r="CI127" s="13"/>
      <c r="CJ127" s="13"/>
      <c r="CK127" s="13"/>
      <c r="CL127" s="13"/>
      <c r="CM127" s="13"/>
      <c r="CN127" s="13"/>
      <c r="CO127" s="13"/>
      <c r="CP127" s="13"/>
      <c r="CQ127" s="13"/>
      <c r="CR127" s="13"/>
      <c r="CS127" s="13"/>
      <c r="CT127" s="13"/>
      <c r="CU127" s="13"/>
      <c r="CV127" s="13"/>
      <c r="CW127" s="13"/>
      <c r="CX127" s="13"/>
      <c r="CY127" s="13"/>
      <c r="CZ127" s="13"/>
      <c r="DA127" s="13"/>
      <c r="DB127" s="13"/>
      <c r="DC127" s="13"/>
      <c r="DD127" s="13"/>
      <c r="DE127" s="13"/>
      <c r="DF127" s="13"/>
      <c r="DG127" s="13"/>
      <c r="DH127" s="13"/>
      <c r="DI127" s="13"/>
      <c r="DJ127" s="13"/>
      <c r="DK127" s="13"/>
      <c r="DL127" s="13"/>
      <c r="DM127" s="13"/>
      <c r="DN127" s="13"/>
      <c r="DO127" s="13"/>
      <c r="DP127" s="13"/>
      <c r="DQ127" s="13"/>
      <c r="DR127" s="13"/>
      <c r="DS127" s="13"/>
      <c r="DT127" s="13"/>
      <c r="DU127" s="13"/>
      <c r="DV127" s="13"/>
      <c r="DW127" s="13"/>
      <c r="DX127" s="13"/>
      <c r="DY127" s="13"/>
      <c r="DZ127" s="13"/>
    </row>
    <row r="128" spans="1:130" s="10" customFormat="1" ht="17.25" customHeight="1" outlineLevel="1" x14ac:dyDescent="0.2">
      <c r="B128" s="608">
        <f>IF(Eingruppierung!B135="","",Eingruppierung!B135)</f>
        <v>0</v>
      </c>
      <c r="C128" s="608"/>
      <c r="D128" s="609"/>
      <c r="E128" s="609"/>
      <c r="F128" s="609"/>
      <c r="G128" s="609"/>
      <c r="H128" s="609"/>
      <c r="I128" s="609"/>
      <c r="J128" s="609"/>
      <c r="K128" s="609"/>
      <c r="L128" s="609"/>
      <c r="M128" s="609"/>
      <c r="N128" s="14"/>
      <c r="O128" s="477"/>
      <c r="P128" s="23"/>
      <c r="Q128" s="23"/>
      <c r="R128" s="23"/>
      <c r="S128" s="23"/>
      <c r="T128" s="125"/>
      <c r="U128" s="14"/>
      <c r="V128" s="14"/>
      <c r="W128" s="14"/>
      <c r="X128" s="14"/>
      <c r="Y128" s="14"/>
      <c r="Z128" s="14"/>
      <c r="AA128" s="14"/>
      <c r="AB128" s="14"/>
      <c r="AC128" s="14"/>
      <c r="AD128" s="14"/>
      <c r="AE128" s="14"/>
      <c r="AF128" s="14"/>
      <c r="AG128" s="14"/>
      <c r="AH128" s="14"/>
      <c r="AI128" s="14"/>
      <c r="AJ128" s="14"/>
      <c r="AK128" s="14"/>
      <c r="AL128" s="14"/>
      <c r="AM128" s="14"/>
      <c r="AN128" s="14"/>
      <c r="AO128" s="14"/>
      <c r="AP128" s="14"/>
      <c r="AQ128" s="14"/>
      <c r="AR128" s="14"/>
      <c r="AS128" s="14"/>
      <c r="AT128" s="14"/>
      <c r="AU128" s="14"/>
      <c r="AV128" s="14"/>
      <c r="AW128" s="14"/>
      <c r="AX128" s="14"/>
      <c r="AY128" s="14"/>
      <c r="AZ128" s="14"/>
      <c r="BA128" s="14"/>
      <c r="BB128" s="14"/>
      <c r="BC128" s="14"/>
      <c r="BD128" s="14"/>
      <c r="BE128" s="14"/>
      <c r="BF128" s="14"/>
      <c r="BG128" s="14"/>
      <c r="BH128" s="14"/>
      <c r="BI128" s="14"/>
      <c r="BJ128" s="14"/>
      <c r="BK128" s="14"/>
      <c r="BL128" s="14"/>
      <c r="BM128" s="14"/>
      <c r="BN128" s="14"/>
      <c r="BO128" s="14"/>
      <c r="BP128" s="14"/>
      <c r="BQ128" s="14"/>
      <c r="BR128" s="14"/>
      <c r="BS128" s="14"/>
      <c r="BT128" s="14"/>
      <c r="BU128" s="14"/>
      <c r="BV128" s="14"/>
      <c r="BW128" s="14"/>
      <c r="BX128" s="14"/>
      <c r="BY128" s="14"/>
      <c r="BZ128" s="14"/>
      <c r="CA128" s="14"/>
      <c r="CB128" s="14"/>
      <c r="CC128" s="14"/>
      <c r="CD128" s="14"/>
      <c r="CE128" s="14"/>
      <c r="CF128" s="14"/>
      <c r="CG128" s="14"/>
      <c r="CH128" s="14"/>
      <c r="CI128" s="14"/>
      <c r="CJ128" s="14"/>
      <c r="CK128" s="14"/>
      <c r="CL128" s="14"/>
      <c r="CM128" s="14"/>
      <c r="CN128" s="14"/>
      <c r="CO128" s="14"/>
      <c r="CP128" s="14"/>
      <c r="CQ128" s="14"/>
      <c r="CR128" s="14"/>
      <c r="CS128" s="14"/>
      <c r="CT128" s="14"/>
      <c r="CU128" s="14"/>
      <c r="CV128" s="14"/>
      <c r="CW128" s="14"/>
      <c r="CX128" s="14"/>
      <c r="CY128" s="14"/>
      <c r="CZ128" s="14"/>
      <c r="DA128" s="14"/>
      <c r="DB128" s="14"/>
      <c r="DC128" s="14"/>
      <c r="DD128" s="14"/>
      <c r="DE128" s="14"/>
      <c r="DF128" s="14"/>
      <c r="DG128" s="14"/>
      <c r="DH128" s="14"/>
      <c r="DI128" s="14"/>
      <c r="DJ128" s="14"/>
      <c r="DK128" s="14"/>
      <c r="DL128" s="14"/>
      <c r="DM128" s="14"/>
      <c r="DN128" s="14"/>
      <c r="DO128" s="14"/>
      <c r="DP128" s="14"/>
      <c r="DQ128" s="14"/>
      <c r="DR128" s="14"/>
      <c r="DS128" s="14"/>
      <c r="DT128" s="14"/>
      <c r="DU128" s="14"/>
      <c r="DV128" s="14"/>
      <c r="DW128" s="14"/>
      <c r="DX128" s="14"/>
      <c r="DY128" s="14"/>
      <c r="DZ128" s="14"/>
    </row>
    <row r="129" spans="1:130" s="6" customFormat="1" ht="7.5" customHeight="1" outlineLevel="1" thickBot="1" x14ac:dyDescent="0.25">
      <c r="B129" s="127"/>
      <c r="E129" s="8"/>
      <c r="F129" s="12"/>
      <c r="G129" s="8"/>
      <c r="I129" s="8"/>
      <c r="K129" s="13"/>
      <c r="L129" s="13"/>
      <c r="M129" s="13"/>
      <c r="N129" s="13"/>
      <c r="O129" s="126"/>
      <c r="P129" s="126"/>
      <c r="Q129" s="126"/>
      <c r="R129" s="126"/>
      <c r="S129" s="5"/>
      <c r="T129" s="125"/>
      <c r="U129" s="13"/>
      <c r="V129" s="13"/>
      <c r="W129" s="13"/>
      <c r="X129" s="13"/>
      <c r="Y129" s="13"/>
      <c r="Z129" s="13"/>
      <c r="AA129" s="13"/>
      <c r="AB129" s="13"/>
      <c r="AC129" s="13"/>
      <c r="AD129" s="13"/>
      <c r="AE129" s="13"/>
      <c r="AF129" s="13"/>
      <c r="AG129" s="13"/>
      <c r="AH129" s="13"/>
      <c r="AI129" s="13"/>
      <c r="AJ129" s="13"/>
      <c r="AK129" s="13"/>
      <c r="AL129" s="13"/>
      <c r="AM129" s="13"/>
      <c r="AN129" s="13"/>
      <c r="AO129" s="13"/>
      <c r="AP129" s="13"/>
      <c r="AQ129" s="13"/>
      <c r="AR129" s="13"/>
      <c r="AS129" s="13"/>
      <c r="AT129" s="13"/>
      <c r="AU129" s="13"/>
      <c r="AV129" s="13"/>
      <c r="AW129" s="13"/>
      <c r="AX129" s="13"/>
      <c r="AY129" s="13"/>
      <c r="AZ129" s="13"/>
      <c r="BA129" s="13"/>
      <c r="BB129" s="13"/>
      <c r="BC129" s="13"/>
      <c r="BD129" s="13"/>
      <c r="BE129" s="13"/>
      <c r="BF129" s="13"/>
      <c r="BG129" s="13"/>
      <c r="BH129" s="13"/>
      <c r="BI129" s="13"/>
      <c r="BJ129" s="13"/>
      <c r="BK129" s="13"/>
      <c r="BL129" s="13"/>
      <c r="BM129" s="13"/>
      <c r="BN129" s="13"/>
      <c r="BO129" s="13"/>
      <c r="BP129" s="13"/>
      <c r="BQ129" s="13"/>
      <c r="BR129" s="13"/>
      <c r="BS129" s="13"/>
      <c r="BT129" s="13"/>
      <c r="BU129" s="13"/>
      <c r="BV129" s="13"/>
      <c r="BW129" s="13"/>
      <c r="BX129" s="13"/>
      <c r="BY129" s="13"/>
      <c r="BZ129" s="13"/>
      <c r="CA129" s="13"/>
      <c r="CB129" s="13"/>
      <c r="CC129" s="13"/>
      <c r="CD129" s="13"/>
      <c r="CE129" s="13"/>
      <c r="CF129" s="13"/>
      <c r="CG129" s="13"/>
      <c r="CH129" s="13"/>
      <c r="CI129" s="13"/>
      <c r="CJ129" s="13"/>
      <c r="CK129" s="13"/>
      <c r="CL129" s="13"/>
      <c r="CM129" s="13"/>
      <c r="CN129" s="13"/>
      <c r="CO129" s="13"/>
      <c r="CP129" s="13"/>
      <c r="CQ129" s="13"/>
      <c r="CR129" s="13"/>
      <c r="CS129" s="13"/>
      <c r="CT129" s="13"/>
      <c r="CU129" s="13"/>
      <c r="CV129" s="13"/>
      <c r="CW129" s="13"/>
      <c r="CX129" s="13"/>
      <c r="CY129" s="13"/>
      <c r="CZ129" s="13"/>
      <c r="DA129" s="13"/>
      <c r="DB129" s="13"/>
      <c r="DC129" s="13"/>
      <c r="DD129" s="13"/>
      <c r="DE129" s="13"/>
      <c r="DF129" s="13"/>
      <c r="DG129" s="13"/>
      <c r="DH129" s="13"/>
      <c r="DI129" s="13"/>
      <c r="DJ129" s="13"/>
      <c r="DK129" s="13"/>
      <c r="DL129" s="13"/>
      <c r="DM129" s="13"/>
      <c r="DN129" s="13"/>
      <c r="DO129" s="13"/>
      <c r="DP129" s="13"/>
      <c r="DQ129" s="13"/>
      <c r="DR129" s="13"/>
      <c r="DS129" s="13"/>
      <c r="DT129" s="13"/>
      <c r="DU129" s="13"/>
      <c r="DV129" s="13"/>
      <c r="DW129" s="13"/>
      <c r="DX129" s="13"/>
      <c r="DY129" s="13"/>
      <c r="DZ129" s="13"/>
    </row>
    <row r="130" spans="1:130" s="10" customFormat="1" ht="65.099999999999994" customHeight="1" outlineLevel="1" thickBot="1" x14ac:dyDescent="0.25">
      <c r="B130" s="124" t="s">
        <v>14</v>
      </c>
      <c r="C130" s="123" t="s">
        <v>15</v>
      </c>
      <c r="D130" s="122" t="s">
        <v>150</v>
      </c>
      <c r="E130" s="121" t="s">
        <v>149</v>
      </c>
      <c r="F130" s="121" t="s">
        <v>148</v>
      </c>
      <c r="G130" s="120" t="s">
        <v>147</v>
      </c>
      <c r="H130" s="119" t="s">
        <v>16</v>
      </c>
      <c r="I130" s="118" t="s">
        <v>17</v>
      </c>
      <c r="J130" s="153" t="s">
        <v>146</v>
      </c>
      <c r="K130" s="104"/>
      <c r="L130" s="116" t="s">
        <v>145</v>
      </c>
      <c r="M130" s="115" t="s">
        <v>144</v>
      </c>
      <c r="N130" s="115" t="s">
        <v>143</v>
      </c>
      <c r="O130" s="126"/>
      <c r="P130" s="126"/>
      <c r="Q130" s="126"/>
      <c r="R130" s="126"/>
      <c r="S130" s="5"/>
      <c r="T130" s="104"/>
      <c r="U130" s="102"/>
      <c r="V130" s="105"/>
      <c r="W130" s="14"/>
      <c r="X130" s="14"/>
      <c r="Y130" s="14"/>
      <c r="Z130" s="14"/>
      <c r="AA130" s="14"/>
      <c r="AB130" s="14"/>
      <c r="AC130" s="105"/>
      <c r="AD130" s="14"/>
      <c r="AE130" s="14"/>
      <c r="AF130" s="14"/>
      <c r="AG130" s="14"/>
      <c r="AH130" s="14"/>
      <c r="AI130" s="14"/>
      <c r="AJ130" s="14"/>
      <c r="AK130" s="105"/>
      <c r="AL130" s="14"/>
      <c r="AM130" s="14"/>
      <c r="AN130" s="14"/>
      <c r="AO130" s="14"/>
      <c r="AP130" s="14"/>
      <c r="AQ130" s="14"/>
      <c r="AR130" s="14"/>
      <c r="AS130" s="102"/>
      <c r="AT130" s="104"/>
      <c r="AU130" s="104"/>
      <c r="AV130" s="102"/>
      <c r="AW130" s="102"/>
      <c r="AX130" s="102"/>
      <c r="AY130" s="102"/>
      <c r="AZ130" s="104"/>
      <c r="BA130" s="104"/>
      <c r="BB130" s="102"/>
      <c r="BC130" s="102"/>
      <c r="BD130" s="102"/>
      <c r="BE130" s="102"/>
      <c r="BF130" s="103"/>
      <c r="BG130" s="102"/>
      <c r="BH130" s="102"/>
      <c r="BI130" s="102"/>
      <c r="BJ130" s="14"/>
      <c r="BK130" s="14"/>
      <c r="BL130" s="14"/>
      <c r="BM130" s="14"/>
      <c r="BN130" s="14"/>
      <c r="BO130" s="14"/>
      <c r="BP130" s="14"/>
      <c r="BQ130" s="14"/>
      <c r="BR130" s="14"/>
      <c r="BS130" s="14"/>
      <c r="BT130" s="14"/>
      <c r="BU130" s="14"/>
      <c r="BV130" s="14"/>
      <c r="BW130" s="14"/>
      <c r="BX130" s="14"/>
      <c r="BY130" s="14"/>
      <c r="BZ130" s="14"/>
      <c r="CA130" s="14"/>
      <c r="CB130" s="14"/>
      <c r="CC130" s="14"/>
      <c r="CD130" s="14"/>
      <c r="CE130" s="14"/>
      <c r="CF130" s="14"/>
      <c r="CG130" s="14"/>
      <c r="CH130" s="14"/>
      <c r="CI130" s="14"/>
      <c r="CJ130" s="14"/>
      <c r="CK130" s="14"/>
      <c r="CL130" s="14"/>
      <c r="CM130" s="14"/>
      <c r="CN130" s="14"/>
      <c r="CO130" s="14"/>
      <c r="CP130" s="14"/>
      <c r="CQ130" s="14"/>
      <c r="CR130" s="14"/>
      <c r="CS130" s="14"/>
      <c r="CT130" s="14"/>
      <c r="CU130" s="14"/>
      <c r="CV130" s="14"/>
      <c r="CW130" s="14"/>
      <c r="CX130" s="14"/>
      <c r="CY130" s="14"/>
      <c r="CZ130" s="14"/>
      <c r="DA130" s="14"/>
      <c r="DB130" s="14"/>
      <c r="DC130" s="14"/>
      <c r="DD130" s="14"/>
      <c r="DE130" s="14"/>
      <c r="DF130" s="14"/>
      <c r="DG130" s="14"/>
      <c r="DH130" s="14"/>
      <c r="DI130" s="14"/>
      <c r="DJ130" s="14"/>
      <c r="DK130" s="14"/>
      <c r="DL130" s="14"/>
      <c r="DM130" s="14"/>
      <c r="DN130" s="14"/>
      <c r="DO130" s="14"/>
      <c r="DP130" s="14"/>
      <c r="DQ130" s="14"/>
      <c r="DR130" s="14"/>
      <c r="DS130" s="14"/>
      <c r="DT130" s="14"/>
      <c r="DU130" s="14"/>
      <c r="DV130" s="14"/>
      <c r="DW130" s="14"/>
      <c r="DX130" s="14"/>
      <c r="DY130" s="14"/>
      <c r="DZ130" s="14"/>
    </row>
    <row r="131" spans="1:130" s="144" customFormat="1" ht="12.95" customHeight="1" outlineLevel="1" thickBot="1" x14ac:dyDescent="0.25">
      <c r="A131" s="145"/>
      <c r="B131" s="247" t="str">
        <f>IF(Eingruppierung!B138="","",Eingruppierung!B138)</f>
        <v/>
      </c>
      <c r="C131" s="246" t="str">
        <f>IF(Eingruppierung!C138="","",Eingruppierung!C138)</f>
        <v/>
      </c>
      <c r="D131" s="245" t="str">
        <f>IF(Eingruppierung!D138="","",Eingruppierung!D138)</f>
        <v/>
      </c>
      <c r="E131" s="243" t="str">
        <f>IF(Eingruppierung!E138="","",Eingruppierung!E138)</f>
        <v/>
      </c>
      <c r="F131" s="244" t="str">
        <f>IF(Eingruppierung!F138="","",Eingruppierung!F138)</f>
        <v/>
      </c>
      <c r="G131" s="243">
        <f>IF(Eingruppierung!G138="","",Eingruppierung!G138)</f>
        <v>0</v>
      </c>
      <c r="H131" s="242" t="str">
        <f>IF(Eingruppierung!H138="","",Eingruppierung!H138)</f>
        <v/>
      </c>
      <c r="I131" s="241" t="str">
        <f>IF(Eingruppierung!I138="","",Eingruppierung!I138)</f>
        <v/>
      </c>
      <c r="J131" s="240" t="str">
        <f>IF(Eingruppierung!J138="","",Eingruppierung!J138)</f>
        <v/>
      </c>
      <c r="K131" s="53" t="str">
        <f t="shared" ref="K131:K141" si="7">IF(AND(H131="",I131=""),"",IF(OR(H131&lt;$H$11,H131&gt;$I$11,I131&lt;H131,I131&lt;$H$11,I131&gt;$I$11),"!!!",""))</f>
        <v/>
      </c>
      <c r="L131" s="239" t="str">
        <f>IF(Eingruppierung!L138="","",Eingruppierung!L138)</f>
        <v/>
      </c>
      <c r="M131" s="238" t="str">
        <f>IF(Eingruppierung!M138="","",Eingruppierung!M138)</f>
        <v/>
      </c>
      <c r="N131" s="238">
        <f>IF(Eingruppierung!N138="","",Eingruppierung!N138)</f>
        <v>0</v>
      </c>
      <c r="O131" s="114" t="s">
        <v>142</v>
      </c>
      <c r="P131" s="114" t="s">
        <v>141</v>
      </c>
      <c r="Q131" s="113" t="s">
        <v>140</v>
      </c>
      <c r="R131" s="112" t="s">
        <v>139</v>
      </c>
      <c r="S131" s="111" t="s">
        <v>138</v>
      </c>
      <c r="T131" s="136"/>
      <c r="U131" s="139"/>
      <c r="V131" s="133"/>
      <c r="W131" s="137"/>
      <c r="X131" s="137"/>
      <c r="Y131" s="137"/>
      <c r="Z131" s="137"/>
      <c r="AA131" s="137"/>
      <c r="AB131" s="137"/>
      <c r="AC131" s="133"/>
      <c r="AD131" s="137"/>
      <c r="AE131" s="137"/>
      <c r="AF131" s="137"/>
      <c r="AG131" s="137"/>
      <c r="AH131" s="137"/>
      <c r="AI131" s="137"/>
      <c r="AJ131" s="133"/>
      <c r="AK131" s="133"/>
      <c r="AL131" s="137"/>
      <c r="AM131" s="137"/>
      <c r="AN131" s="137"/>
      <c r="AO131" s="137"/>
      <c r="AP131" s="137"/>
      <c r="AQ131" s="137"/>
      <c r="AR131" s="133"/>
      <c r="AS131" s="134"/>
      <c r="AT131" s="136"/>
      <c r="AU131" s="136"/>
      <c r="AV131" s="136"/>
      <c r="AW131" s="136"/>
      <c r="AX131" s="136"/>
      <c r="AY131" s="136"/>
      <c r="AZ131" s="136"/>
      <c r="BA131" s="136"/>
      <c r="BB131" s="136"/>
      <c r="BC131" s="136"/>
      <c r="BD131" s="136"/>
      <c r="BE131" s="136"/>
      <c r="BF131" s="136"/>
      <c r="BG131" s="136"/>
      <c r="BH131" s="136"/>
      <c r="BI131" s="136"/>
      <c r="BJ131" s="136"/>
      <c r="BK131" s="135"/>
      <c r="BL131" s="133"/>
      <c r="BM131" s="134"/>
      <c r="BN131" s="133"/>
      <c r="BO131" s="133"/>
      <c r="BP131" s="133"/>
      <c r="BQ131" s="133"/>
      <c r="BR131" s="133"/>
      <c r="BS131" s="133"/>
      <c r="BT131" s="133"/>
      <c r="BU131" s="133"/>
      <c r="BV131" s="133"/>
      <c r="BW131" s="133"/>
      <c r="BX131" s="133"/>
      <c r="BY131" s="133"/>
      <c r="BZ131" s="133"/>
      <c r="CA131" s="133"/>
      <c r="CB131" s="133"/>
      <c r="CC131" s="133"/>
      <c r="CD131" s="133"/>
      <c r="CE131" s="133"/>
      <c r="CF131" s="133"/>
      <c r="CG131" s="133"/>
      <c r="CH131" s="133"/>
      <c r="CI131" s="133"/>
      <c r="CJ131" s="133"/>
      <c r="CK131" s="133"/>
      <c r="CL131" s="133"/>
      <c r="CM131" s="133"/>
      <c r="CN131" s="133"/>
      <c r="CO131" s="133"/>
      <c r="CP131" s="133"/>
      <c r="CQ131" s="133"/>
      <c r="CR131" s="133"/>
      <c r="CS131" s="133"/>
      <c r="CT131" s="133"/>
      <c r="CU131" s="133"/>
      <c r="CV131" s="133"/>
      <c r="CW131" s="133"/>
      <c r="CX131" s="133"/>
      <c r="CY131" s="133"/>
      <c r="CZ131" s="133"/>
      <c r="DA131" s="133"/>
      <c r="DB131" s="133"/>
      <c r="DC131" s="133"/>
      <c r="DD131" s="133"/>
      <c r="DE131" s="133"/>
      <c r="DF131" s="133"/>
      <c r="DG131" s="133"/>
      <c r="DH131" s="133"/>
      <c r="DI131" s="133"/>
      <c r="DJ131" s="133"/>
      <c r="DK131" s="133"/>
      <c r="DL131" s="133"/>
      <c r="DM131" s="133"/>
      <c r="DN131" s="133"/>
      <c r="DO131" s="133"/>
      <c r="DP131" s="133"/>
      <c r="DQ131" s="133"/>
      <c r="DR131" s="133"/>
      <c r="DS131" s="133"/>
      <c r="DT131" s="133"/>
      <c r="DU131" s="133"/>
      <c r="DV131" s="133"/>
      <c r="DW131" s="133"/>
      <c r="DX131" s="133"/>
      <c r="DY131" s="133"/>
      <c r="DZ131" s="133"/>
    </row>
    <row r="132" spans="1:130" s="131" customFormat="1" ht="12.95" customHeight="1" outlineLevel="1" x14ac:dyDescent="0.2">
      <c r="A132" s="140"/>
      <c r="B132" s="236" t="str">
        <f>IF(Eingruppierung!B139="","",Eingruppierung!B139)</f>
        <v/>
      </c>
      <c r="C132" s="237" t="str">
        <f>IF(Eingruppierung!C139="","",Eingruppierung!C139)</f>
        <v/>
      </c>
      <c r="D132" s="234" t="str">
        <f>IF(Eingruppierung!D139="","",Eingruppierung!D139)</f>
        <v/>
      </c>
      <c r="E132" s="232" t="str">
        <f>IF(Eingruppierung!E139="","",Eingruppierung!E139)</f>
        <v/>
      </c>
      <c r="F132" s="233" t="str">
        <f>IF(Eingruppierung!F139="","",Eingruppierung!F139)</f>
        <v/>
      </c>
      <c r="G132" s="232">
        <f>IF(Eingruppierung!G139="","",Eingruppierung!G139)</f>
        <v>0</v>
      </c>
      <c r="H132" s="231" t="str">
        <f>IF(Eingruppierung!H139="","",Eingruppierung!H139)</f>
        <v/>
      </c>
      <c r="I132" s="230" t="str">
        <f>IF(Eingruppierung!I139="","",Eingruppierung!I139)</f>
        <v/>
      </c>
      <c r="J132" s="229" t="str">
        <f>IF(Eingruppierung!J139="","",Eingruppierung!J139)</f>
        <v/>
      </c>
      <c r="K132" s="53" t="str">
        <f t="shared" si="7"/>
        <v/>
      </c>
      <c r="L132" s="228" t="str">
        <f>IF(Eingruppierung!L139="","",Eingruppierung!L139)</f>
        <v/>
      </c>
      <c r="M132" s="227" t="str">
        <f>IF(Eingruppierung!M139="","",Eingruppierung!M139)</f>
        <v/>
      </c>
      <c r="N132" s="227">
        <f>IF(Eingruppierung!N139="","",Eingruppierung!N139)</f>
        <v>0</v>
      </c>
      <c r="O132" s="90" t="str">
        <f>IF(Eingruppierung!O138="","",Eingruppierung!O138)</f>
        <v/>
      </c>
      <c r="P132" s="90" t="str">
        <f>IF(Eingruppierung!P138="","",Eingruppierung!P138)</f>
        <v/>
      </c>
      <c r="Q132" s="89" t="str">
        <f>IF(Eingruppierung!Q138="","",Eingruppierung!Q138)</f>
        <v>keine</v>
      </c>
      <c r="R132" s="88" t="str">
        <f>IF(Eingruppierung!R138="","",Eingruppierung!R138)</f>
        <v>Förderung</v>
      </c>
      <c r="S132" s="87">
        <f>IF(Eingruppierung!S138="","",Eingruppierung!S138)</f>
        <v>0</v>
      </c>
      <c r="T132" s="136"/>
      <c r="U132" s="139"/>
      <c r="V132" s="133"/>
      <c r="W132" s="137"/>
      <c r="X132" s="137"/>
      <c r="Y132" s="137"/>
      <c r="Z132" s="137"/>
      <c r="AA132" s="137"/>
      <c r="AB132" s="137"/>
      <c r="AC132" s="133"/>
      <c r="AD132" s="137"/>
      <c r="AE132" s="137"/>
      <c r="AF132" s="137"/>
      <c r="AG132" s="137"/>
      <c r="AH132" s="137"/>
      <c r="AI132" s="137"/>
      <c r="AJ132" s="133"/>
      <c r="AK132" s="133"/>
      <c r="AL132" s="137"/>
      <c r="AM132" s="137"/>
      <c r="AN132" s="137"/>
      <c r="AO132" s="137"/>
      <c r="AP132" s="137"/>
      <c r="AQ132" s="137"/>
      <c r="AR132" s="132"/>
      <c r="AS132" s="134"/>
      <c r="AT132" s="136"/>
      <c r="AU132" s="136"/>
      <c r="AV132" s="136"/>
      <c r="AW132" s="136"/>
      <c r="AX132" s="136"/>
      <c r="AY132" s="136"/>
      <c r="AZ132" s="136"/>
      <c r="BA132" s="136"/>
      <c r="BB132" s="136"/>
      <c r="BC132" s="136"/>
      <c r="BD132" s="136"/>
      <c r="BE132" s="136"/>
      <c r="BF132" s="136"/>
      <c r="BG132" s="136"/>
      <c r="BH132" s="136"/>
      <c r="BI132" s="136"/>
      <c r="BJ132" s="136"/>
      <c r="BK132" s="135"/>
      <c r="BL132" s="133"/>
      <c r="BM132" s="134"/>
      <c r="BN132" s="133"/>
      <c r="BO132" s="133"/>
      <c r="BP132" s="132"/>
      <c r="BQ132" s="132"/>
      <c r="BR132" s="132"/>
      <c r="BS132" s="132"/>
      <c r="BT132" s="132"/>
      <c r="BU132" s="132"/>
      <c r="BV132" s="132"/>
      <c r="BW132" s="132"/>
      <c r="BX132" s="132"/>
      <c r="BY132" s="132"/>
      <c r="BZ132" s="132"/>
      <c r="CA132" s="132"/>
      <c r="CB132" s="132"/>
      <c r="CC132" s="132"/>
      <c r="CD132" s="132"/>
      <c r="CE132" s="132"/>
      <c r="CF132" s="132"/>
      <c r="CG132" s="132"/>
      <c r="CH132" s="132"/>
      <c r="CI132" s="132"/>
      <c r="CJ132" s="132"/>
      <c r="CK132" s="132"/>
      <c r="CL132" s="132"/>
      <c r="CM132" s="132"/>
      <c r="CN132" s="132"/>
      <c r="CO132" s="132"/>
      <c r="CP132" s="132"/>
      <c r="CQ132" s="132"/>
      <c r="CR132" s="132"/>
      <c r="CS132" s="132"/>
      <c r="CT132" s="132"/>
      <c r="CU132" s="132"/>
      <c r="CV132" s="132"/>
      <c r="CW132" s="132"/>
      <c r="CX132" s="132"/>
      <c r="CY132" s="132"/>
      <c r="CZ132" s="132"/>
      <c r="DA132" s="132"/>
      <c r="DB132" s="132"/>
      <c r="DC132" s="132"/>
      <c r="DD132" s="132"/>
      <c r="DE132" s="132"/>
      <c r="DF132" s="132"/>
      <c r="DG132" s="132"/>
      <c r="DH132" s="132"/>
      <c r="DI132" s="132"/>
      <c r="DJ132" s="132"/>
      <c r="DK132" s="132"/>
      <c r="DL132" s="132"/>
      <c r="DM132" s="132"/>
      <c r="DN132" s="132"/>
      <c r="DO132" s="132"/>
      <c r="DP132" s="132"/>
      <c r="DQ132" s="132"/>
      <c r="DR132" s="132"/>
      <c r="DS132" s="132"/>
      <c r="DT132" s="132"/>
      <c r="DU132" s="132"/>
      <c r="DV132" s="132"/>
      <c r="DW132" s="132"/>
      <c r="DX132" s="132"/>
      <c r="DY132" s="132"/>
      <c r="DZ132" s="132"/>
    </row>
    <row r="133" spans="1:130" s="131" customFormat="1" ht="12.95" customHeight="1" outlineLevel="1" x14ac:dyDescent="0.2">
      <c r="A133" s="140"/>
      <c r="B133" s="236" t="str">
        <f>IF(Eingruppierung!B140="","",Eingruppierung!B140)</f>
        <v/>
      </c>
      <c r="C133" s="237" t="str">
        <f>IF(Eingruppierung!C140="","",Eingruppierung!C140)</f>
        <v/>
      </c>
      <c r="D133" s="234" t="str">
        <f>IF(Eingruppierung!D140="","",Eingruppierung!D140)</f>
        <v/>
      </c>
      <c r="E133" s="232" t="str">
        <f>IF(Eingruppierung!E140="","",Eingruppierung!E140)</f>
        <v/>
      </c>
      <c r="F133" s="233" t="str">
        <f>IF(Eingruppierung!F140="","",Eingruppierung!F140)</f>
        <v/>
      </c>
      <c r="G133" s="232">
        <f>IF(Eingruppierung!G140="","",Eingruppierung!G140)</f>
        <v>0</v>
      </c>
      <c r="H133" s="231" t="str">
        <f>IF(Eingruppierung!H140="","",Eingruppierung!H140)</f>
        <v/>
      </c>
      <c r="I133" s="230" t="str">
        <f>IF(Eingruppierung!I140="","",Eingruppierung!I140)</f>
        <v/>
      </c>
      <c r="J133" s="229" t="str">
        <f>IF(Eingruppierung!J140="","",Eingruppierung!J140)</f>
        <v/>
      </c>
      <c r="K133" s="53" t="str">
        <f t="shared" si="7"/>
        <v/>
      </c>
      <c r="L133" s="228" t="str">
        <f>IF(Eingruppierung!L140="","",Eingruppierung!L140)</f>
        <v/>
      </c>
      <c r="M133" s="227" t="str">
        <f>IF(Eingruppierung!M140="","",Eingruppierung!M140)</f>
        <v/>
      </c>
      <c r="N133" s="227">
        <f>IF(Eingruppierung!N140="","",Eingruppierung!N140)</f>
        <v>0</v>
      </c>
      <c r="O133" s="69" t="str">
        <f>IF(Eingruppierung!O139="","",Eingruppierung!O139)</f>
        <v/>
      </c>
      <c r="P133" s="69" t="str">
        <f>IF(Eingruppierung!P139="","",Eingruppierung!P139)</f>
        <v/>
      </c>
      <c r="Q133" s="68" t="str">
        <f>IF(Eingruppierung!Q139="","",Eingruppierung!Q139)</f>
        <v>keine</v>
      </c>
      <c r="R133" s="67" t="str">
        <f>IF(Eingruppierung!R139="","",Eingruppierung!R139)</f>
        <v>Förderung</v>
      </c>
      <c r="S133" s="66">
        <f>IF(Eingruppierung!S139="","",Eingruppierung!S139)</f>
        <v>0</v>
      </c>
      <c r="T133" s="136"/>
      <c r="U133" s="139"/>
      <c r="V133" s="133"/>
      <c r="W133" s="137"/>
      <c r="X133" s="137"/>
      <c r="Y133" s="137"/>
      <c r="Z133" s="137"/>
      <c r="AA133" s="137"/>
      <c r="AB133" s="137"/>
      <c r="AC133" s="133"/>
      <c r="AD133" s="137"/>
      <c r="AE133" s="137"/>
      <c r="AF133" s="137"/>
      <c r="AG133" s="137"/>
      <c r="AH133" s="137"/>
      <c r="AI133" s="137"/>
      <c r="AJ133" s="133"/>
      <c r="AK133" s="133"/>
      <c r="AL133" s="137"/>
      <c r="AM133" s="137"/>
      <c r="AN133" s="137"/>
      <c r="AO133" s="137"/>
      <c r="AP133" s="137"/>
      <c r="AQ133" s="137"/>
      <c r="AR133" s="132"/>
      <c r="AS133" s="134"/>
      <c r="AT133" s="136"/>
      <c r="AU133" s="136"/>
      <c r="AV133" s="136"/>
      <c r="AW133" s="136"/>
      <c r="AX133" s="136"/>
      <c r="AY133" s="136"/>
      <c r="AZ133" s="136"/>
      <c r="BA133" s="136"/>
      <c r="BB133" s="136"/>
      <c r="BC133" s="136"/>
      <c r="BD133" s="136"/>
      <c r="BE133" s="136"/>
      <c r="BF133" s="136"/>
      <c r="BG133" s="136"/>
      <c r="BH133" s="136"/>
      <c r="BI133" s="136"/>
      <c r="BJ133" s="136"/>
      <c r="BK133" s="135"/>
      <c r="BL133" s="133"/>
      <c r="BM133" s="134"/>
      <c r="BN133" s="133"/>
      <c r="BO133" s="133"/>
      <c r="BP133" s="132"/>
      <c r="BQ133" s="132"/>
      <c r="BR133" s="132"/>
      <c r="BS133" s="132"/>
      <c r="BT133" s="132"/>
      <c r="BU133" s="132"/>
      <c r="BV133" s="132"/>
      <c r="BW133" s="132"/>
      <c r="BX133" s="132"/>
      <c r="BY133" s="132"/>
      <c r="BZ133" s="132"/>
      <c r="CA133" s="132"/>
      <c r="CB133" s="132"/>
      <c r="CC133" s="132"/>
      <c r="CD133" s="132"/>
      <c r="CE133" s="132"/>
      <c r="CF133" s="132"/>
      <c r="CG133" s="132"/>
      <c r="CH133" s="132"/>
      <c r="CI133" s="132"/>
      <c r="CJ133" s="132"/>
      <c r="CK133" s="132"/>
      <c r="CL133" s="132"/>
      <c r="CM133" s="132"/>
      <c r="CN133" s="132"/>
      <c r="CO133" s="132"/>
      <c r="CP133" s="132"/>
      <c r="CQ133" s="132"/>
      <c r="CR133" s="132"/>
      <c r="CS133" s="132"/>
      <c r="CT133" s="132"/>
      <c r="CU133" s="132"/>
      <c r="CV133" s="132"/>
      <c r="CW133" s="132"/>
      <c r="CX133" s="132"/>
      <c r="CY133" s="132"/>
      <c r="CZ133" s="132"/>
      <c r="DA133" s="132"/>
      <c r="DB133" s="132"/>
      <c r="DC133" s="132"/>
      <c r="DD133" s="132"/>
      <c r="DE133" s="132"/>
      <c r="DF133" s="132"/>
      <c r="DG133" s="132"/>
      <c r="DH133" s="132"/>
      <c r="DI133" s="132"/>
      <c r="DJ133" s="132"/>
      <c r="DK133" s="132"/>
      <c r="DL133" s="132"/>
      <c r="DM133" s="132"/>
      <c r="DN133" s="132"/>
      <c r="DO133" s="132"/>
      <c r="DP133" s="132"/>
      <c r="DQ133" s="132"/>
      <c r="DR133" s="132"/>
      <c r="DS133" s="132"/>
      <c r="DT133" s="132"/>
      <c r="DU133" s="132"/>
      <c r="DV133" s="132"/>
      <c r="DW133" s="132"/>
      <c r="DX133" s="132"/>
      <c r="DY133" s="132"/>
      <c r="DZ133" s="132"/>
    </row>
    <row r="134" spans="1:130" s="131" customFormat="1" ht="12.95" customHeight="1" outlineLevel="1" x14ac:dyDescent="0.2">
      <c r="A134" s="140"/>
      <c r="B134" s="236" t="str">
        <f>IF(Eingruppierung!B141="","",Eingruppierung!B141)</f>
        <v/>
      </c>
      <c r="C134" s="235" t="str">
        <f>IF(Eingruppierung!C141="","",Eingruppierung!C141)</f>
        <v/>
      </c>
      <c r="D134" s="234" t="str">
        <f>IF(Eingruppierung!D141="","",Eingruppierung!D141)</f>
        <v/>
      </c>
      <c r="E134" s="232" t="str">
        <f>IF(Eingruppierung!E141="","",Eingruppierung!E141)</f>
        <v/>
      </c>
      <c r="F134" s="233" t="str">
        <f>IF(Eingruppierung!F141="","",Eingruppierung!F141)</f>
        <v/>
      </c>
      <c r="G134" s="232">
        <f>IF(Eingruppierung!G141="","",Eingruppierung!G141)</f>
        <v>0</v>
      </c>
      <c r="H134" s="231" t="str">
        <f>IF(Eingruppierung!H141="","",Eingruppierung!H141)</f>
        <v/>
      </c>
      <c r="I134" s="230" t="str">
        <f>IF(Eingruppierung!I141="","",Eingruppierung!I141)</f>
        <v/>
      </c>
      <c r="J134" s="229" t="str">
        <f>IF(Eingruppierung!J141="","",Eingruppierung!J141)</f>
        <v/>
      </c>
      <c r="K134" s="53" t="str">
        <f t="shared" si="7"/>
        <v/>
      </c>
      <c r="L134" s="228" t="str">
        <f>IF(Eingruppierung!L141="","",Eingruppierung!L141)</f>
        <v/>
      </c>
      <c r="M134" s="227" t="str">
        <f>IF(Eingruppierung!M141="","",Eingruppierung!M141)</f>
        <v/>
      </c>
      <c r="N134" s="227">
        <f>IF(Eingruppierung!N141="","",Eingruppierung!N141)</f>
        <v>0</v>
      </c>
      <c r="O134" s="69" t="str">
        <f>IF(Eingruppierung!O140="","",Eingruppierung!O140)</f>
        <v/>
      </c>
      <c r="P134" s="69" t="str">
        <f>IF(Eingruppierung!P140="","",Eingruppierung!P140)</f>
        <v/>
      </c>
      <c r="Q134" s="68" t="str">
        <f>IF(Eingruppierung!Q140="","",Eingruppierung!Q140)</f>
        <v>keine</v>
      </c>
      <c r="R134" s="67" t="str">
        <f>IF(Eingruppierung!R140="","",Eingruppierung!R140)</f>
        <v>Förderung</v>
      </c>
      <c r="S134" s="66">
        <f>IF(Eingruppierung!S140="","",Eingruppierung!S140)</f>
        <v>0</v>
      </c>
      <c r="T134" s="136"/>
      <c r="U134" s="139"/>
      <c r="V134" s="133"/>
      <c r="W134" s="137"/>
      <c r="X134" s="137"/>
      <c r="Y134" s="137"/>
      <c r="Z134" s="137"/>
      <c r="AA134" s="137"/>
      <c r="AB134" s="137"/>
      <c r="AC134" s="133"/>
      <c r="AD134" s="137"/>
      <c r="AE134" s="137"/>
      <c r="AF134" s="137"/>
      <c r="AG134" s="137"/>
      <c r="AH134" s="137"/>
      <c r="AI134" s="137"/>
      <c r="AJ134" s="133"/>
      <c r="AK134" s="133"/>
      <c r="AL134" s="137"/>
      <c r="AM134" s="137"/>
      <c r="AN134" s="137"/>
      <c r="AO134" s="137"/>
      <c r="AP134" s="137"/>
      <c r="AQ134" s="137"/>
      <c r="AR134" s="132"/>
      <c r="AS134" s="134"/>
      <c r="AT134" s="136"/>
      <c r="AU134" s="136"/>
      <c r="AV134" s="136"/>
      <c r="AW134" s="136"/>
      <c r="AX134" s="136"/>
      <c r="AY134" s="136"/>
      <c r="AZ134" s="136"/>
      <c r="BA134" s="136"/>
      <c r="BB134" s="136"/>
      <c r="BC134" s="136"/>
      <c r="BD134" s="136"/>
      <c r="BE134" s="136"/>
      <c r="BF134" s="136"/>
      <c r="BG134" s="136"/>
      <c r="BH134" s="136"/>
      <c r="BI134" s="136"/>
      <c r="BJ134" s="136"/>
      <c r="BK134" s="135"/>
      <c r="BL134" s="133"/>
      <c r="BM134" s="134"/>
      <c r="BN134" s="133"/>
      <c r="BO134" s="133"/>
      <c r="BP134" s="132"/>
      <c r="BQ134" s="132"/>
      <c r="BR134" s="132"/>
      <c r="BS134" s="132"/>
      <c r="BT134" s="132"/>
      <c r="BU134" s="132"/>
      <c r="BV134" s="132"/>
      <c r="BW134" s="132"/>
      <c r="BX134" s="132"/>
      <c r="BY134" s="132"/>
      <c r="BZ134" s="132"/>
      <c r="CA134" s="132"/>
      <c r="CB134" s="132"/>
      <c r="CC134" s="132"/>
      <c r="CD134" s="132"/>
      <c r="CE134" s="132"/>
      <c r="CF134" s="132"/>
      <c r="CG134" s="132"/>
      <c r="CH134" s="132"/>
      <c r="CI134" s="132"/>
      <c r="CJ134" s="132"/>
      <c r="CK134" s="132"/>
      <c r="CL134" s="132"/>
      <c r="CM134" s="132"/>
      <c r="CN134" s="132"/>
      <c r="CO134" s="132"/>
      <c r="CP134" s="132"/>
      <c r="CQ134" s="132"/>
      <c r="CR134" s="132"/>
      <c r="CS134" s="132"/>
      <c r="CT134" s="132"/>
      <c r="CU134" s="132"/>
      <c r="CV134" s="132"/>
      <c r="CW134" s="132"/>
      <c r="CX134" s="132"/>
      <c r="CY134" s="132"/>
      <c r="CZ134" s="132"/>
      <c r="DA134" s="132"/>
      <c r="DB134" s="132"/>
      <c r="DC134" s="132"/>
      <c r="DD134" s="132"/>
      <c r="DE134" s="132"/>
      <c r="DF134" s="132"/>
      <c r="DG134" s="132"/>
      <c r="DH134" s="132"/>
      <c r="DI134" s="132"/>
      <c r="DJ134" s="132"/>
      <c r="DK134" s="132"/>
      <c r="DL134" s="132"/>
      <c r="DM134" s="132"/>
      <c r="DN134" s="132"/>
      <c r="DO134" s="132"/>
      <c r="DP134" s="132"/>
      <c r="DQ134" s="132"/>
      <c r="DR134" s="132"/>
      <c r="DS134" s="132"/>
      <c r="DT134" s="132"/>
      <c r="DU134" s="132"/>
      <c r="DV134" s="132"/>
      <c r="DW134" s="132"/>
      <c r="DX134" s="132"/>
      <c r="DY134" s="132"/>
      <c r="DZ134" s="132"/>
    </row>
    <row r="135" spans="1:130" s="131" customFormat="1" ht="12.95" customHeight="1" outlineLevel="1" x14ac:dyDescent="0.2">
      <c r="A135" s="140"/>
      <c r="B135" s="236" t="str">
        <f>IF(Eingruppierung!B142="","",Eingruppierung!B142)</f>
        <v/>
      </c>
      <c r="C135" s="237" t="str">
        <f>IF(Eingruppierung!C142="","",Eingruppierung!C142)</f>
        <v/>
      </c>
      <c r="D135" s="234" t="str">
        <f>IF(Eingruppierung!D142="","",Eingruppierung!D142)</f>
        <v/>
      </c>
      <c r="E135" s="232" t="str">
        <f>IF(Eingruppierung!E142="","",Eingruppierung!E142)</f>
        <v/>
      </c>
      <c r="F135" s="233" t="str">
        <f>IF(Eingruppierung!F142="","",Eingruppierung!F142)</f>
        <v/>
      </c>
      <c r="G135" s="232">
        <f>IF(Eingruppierung!G142="","",Eingruppierung!G142)</f>
        <v>0</v>
      </c>
      <c r="H135" s="231" t="str">
        <f>IF(Eingruppierung!H142="","",Eingruppierung!H142)</f>
        <v/>
      </c>
      <c r="I135" s="230" t="str">
        <f>IF(Eingruppierung!I142="","",Eingruppierung!I142)</f>
        <v/>
      </c>
      <c r="J135" s="229" t="str">
        <f>IF(Eingruppierung!J142="","",Eingruppierung!J142)</f>
        <v/>
      </c>
      <c r="K135" s="53" t="str">
        <f t="shared" si="7"/>
        <v/>
      </c>
      <c r="L135" s="228" t="str">
        <f>IF(Eingruppierung!L142="","",Eingruppierung!L142)</f>
        <v/>
      </c>
      <c r="M135" s="227" t="str">
        <f>IF(Eingruppierung!M142="","",Eingruppierung!M142)</f>
        <v/>
      </c>
      <c r="N135" s="227">
        <f>IF(Eingruppierung!N142="","",Eingruppierung!N142)</f>
        <v>0</v>
      </c>
      <c r="O135" s="69" t="str">
        <f>IF(Eingruppierung!O141="","",Eingruppierung!O141)</f>
        <v/>
      </c>
      <c r="P135" s="69" t="str">
        <f>IF(Eingruppierung!P141="","",Eingruppierung!P141)</f>
        <v/>
      </c>
      <c r="Q135" s="68" t="str">
        <f>IF(Eingruppierung!Q141="","",Eingruppierung!Q141)</f>
        <v>keine</v>
      </c>
      <c r="R135" s="67" t="str">
        <f>IF(Eingruppierung!R141="","",Eingruppierung!R141)</f>
        <v>Förderung</v>
      </c>
      <c r="S135" s="66">
        <f>IF(Eingruppierung!S141="","",Eingruppierung!S141)</f>
        <v>0</v>
      </c>
      <c r="T135" s="136"/>
      <c r="U135" s="139"/>
      <c r="V135" s="133"/>
      <c r="W135" s="137"/>
      <c r="X135" s="137"/>
      <c r="Y135" s="137"/>
      <c r="Z135" s="137"/>
      <c r="AA135" s="137"/>
      <c r="AB135" s="137"/>
      <c r="AC135" s="133"/>
      <c r="AD135" s="137"/>
      <c r="AE135" s="137"/>
      <c r="AF135" s="137"/>
      <c r="AG135" s="137"/>
      <c r="AH135" s="137"/>
      <c r="AI135" s="137"/>
      <c r="AJ135" s="133"/>
      <c r="AK135" s="133"/>
      <c r="AL135" s="137"/>
      <c r="AM135" s="137"/>
      <c r="AN135" s="137"/>
      <c r="AO135" s="137"/>
      <c r="AP135" s="137"/>
      <c r="AQ135" s="137"/>
      <c r="AR135" s="132"/>
      <c r="AS135" s="134"/>
      <c r="AT135" s="136"/>
      <c r="AU135" s="136"/>
      <c r="AV135" s="136"/>
      <c r="AW135" s="136"/>
      <c r="AX135" s="136"/>
      <c r="AY135" s="136"/>
      <c r="AZ135" s="136"/>
      <c r="BA135" s="136"/>
      <c r="BB135" s="136"/>
      <c r="BC135" s="136"/>
      <c r="BD135" s="136"/>
      <c r="BE135" s="136"/>
      <c r="BF135" s="136"/>
      <c r="BG135" s="136"/>
      <c r="BH135" s="136"/>
      <c r="BI135" s="136"/>
      <c r="BJ135" s="136"/>
      <c r="BK135" s="135"/>
      <c r="BL135" s="133"/>
      <c r="BM135" s="134"/>
      <c r="BN135" s="133"/>
      <c r="BO135" s="133"/>
      <c r="BP135" s="132"/>
      <c r="BQ135" s="132"/>
      <c r="BR135" s="132"/>
      <c r="BS135" s="132"/>
      <c r="BT135" s="132"/>
      <c r="BU135" s="132"/>
      <c r="BV135" s="132"/>
      <c r="BW135" s="132"/>
      <c r="BX135" s="132"/>
      <c r="BY135" s="132"/>
      <c r="BZ135" s="132"/>
      <c r="CA135" s="132"/>
      <c r="CB135" s="132"/>
      <c r="CC135" s="132"/>
      <c r="CD135" s="132"/>
      <c r="CE135" s="132"/>
      <c r="CF135" s="132"/>
      <c r="CG135" s="132"/>
      <c r="CH135" s="132"/>
      <c r="CI135" s="132"/>
      <c r="CJ135" s="132"/>
      <c r="CK135" s="132"/>
      <c r="CL135" s="132"/>
      <c r="CM135" s="132"/>
      <c r="CN135" s="132"/>
      <c r="CO135" s="132"/>
      <c r="CP135" s="132"/>
      <c r="CQ135" s="132"/>
      <c r="CR135" s="132"/>
      <c r="CS135" s="132"/>
      <c r="CT135" s="132"/>
      <c r="CU135" s="132"/>
      <c r="CV135" s="132"/>
      <c r="CW135" s="132"/>
      <c r="CX135" s="132"/>
      <c r="CY135" s="132"/>
      <c r="CZ135" s="132"/>
      <c r="DA135" s="132"/>
      <c r="DB135" s="132"/>
      <c r="DC135" s="132"/>
      <c r="DD135" s="132"/>
      <c r="DE135" s="132"/>
      <c r="DF135" s="132"/>
      <c r="DG135" s="132"/>
      <c r="DH135" s="132"/>
      <c r="DI135" s="132"/>
      <c r="DJ135" s="132"/>
      <c r="DK135" s="132"/>
      <c r="DL135" s="132"/>
      <c r="DM135" s="132"/>
      <c r="DN135" s="132"/>
      <c r="DO135" s="132"/>
      <c r="DP135" s="132"/>
      <c r="DQ135" s="132"/>
      <c r="DR135" s="132"/>
      <c r="DS135" s="132"/>
      <c r="DT135" s="132"/>
      <c r="DU135" s="132"/>
      <c r="DV135" s="132"/>
      <c r="DW135" s="132"/>
      <c r="DX135" s="132"/>
      <c r="DY135" s="132"/>
      <c r="DZ135" s="132"/>
    </row>
    <row r="136" spans="1:130" s="131" customFormat="1" ht="12.95" customHeight="1" outlineLevel="1" x14ac:dyDescent="0.2">
      <c r="A136" s="140"/>
      <c r="B136" s="236" t="str">
        <f>IF(Eingruppierung!B143="","",Eingruppierung!B143)</f>
        <v/>
      </c>
      <c r="C136" s="237" t="str">
        <f>IF(Eingruppierung!C143="","",Eingruppierung!C143)</f>
        <v/>
      </c>
      <c r="D136" s="234" t="str">
        <f>IF(Eingruppierung!D143="","",Eingruppierung!D143)</f>
        <v/>
      </c>
      <c r="E136" s="232" t="str">
        <f>IF(Eingruppierung!E143="","",Eingruppierung!E143)</f>
        <v/>
      </c>
      <c r="F136" s="233" t="str">
        <f>IF(Eingruppierung!F143="","",Eingruppierung!F143)</f>
        <v/>
      </c>
      <c r="G136" s="232">
        <f>IF(Eingruppierung!G143="","",Eingruppierung!G143)</f>
        <v>0</v>
      </c>
      <c r="H136" s="231" t="str">
        <f>IF(Eingruppierung!H143="","",Eingruppierung!H143)</f>
        <v/>
      </c>
      <c r="I136" s="230" t="str">
        <f>IF(Eingruppierung!I143="","",Eingruppierung!I143)</f>
        <v/>
      </c>
      <c r="J136" s="229" t="str">
        <f>IF(Eingruppierung!J143="","",Eingruppierung!J143)</f>
        <v/>
      </c>
      <c r="K136" s="53" t="str">
        <f t="shared" si="7"/>
        <v/>
      </c>
      <c r="L136" s="228" t="str">
        <f>IF(Eingruppierung!L143="","",Eingruppierung!L143)</f>
        <v/>
      </c>
      <c r="M136" s="227" t="str">
        <f>IF(Eingruppierung!M143="","",Eingruppierung!M143)</f>
        <v/>
      </c>
      <c r="N136" s="227">
        <f>IF(Eingruppierung!N143="","",Eingruppierung!N143)</f>
        <v>0</v>
      </c>
      <c r="O136" s="69" t="str">
        <f>IF(Eingruppierung!O142="","",Eingruppierung!O142)</f>
        <v/>
      </c>
      <c r="P136" s="69" t="str">
        <f>IF(Eingruppierung!P142="","",Eingruppierung!P142)</f>
        <v/>
      </c>
      <c r="Q136" s="68" t="str">
        <f>IF(Eingruppierung!Q142="","",Eingruppierung!Q142)</f>
        <v>keine</v>
      </c>
      <c r="R136" s="67" t="str">
        <f>IF(Eingruppierung!R142="","",Eingruppierung!R142)</f>
        <v>Förderung</v>
      </c>
      <c r="S136" s="66">
        <f>IF(Eingruppierung!S142="","",Eingruppierung!S142)</f>
        <v>0</v>
      </c>
      <c r="T136" s="136"/>
      <c r="U136" s="139"/>
      <c r="V136" s="133"/>
      <c r="W136" s="137"/>
      <c r="X136" s="137"/>
      <c r="Y136" s="137"/>
      <c r="Z136" s="137"/>
      <c r="AA136" s="137"/>
      <c r="AB136" s="137"/>
      <c r="AC136" s="133"/>
      <c r="AD136" s="137"/>
      <c r="AE136" s="137"/>
      <c r="AF136" s="137"/>
      <c r="AG136" s="137"/>
      <c r="AH136" s="137"/>
      <c r="AI136" s="137"/>
      <c r="AJ136" s="133"/>
      <c r="AK136" s="133"/>
      <c r="AL136" s="137"/>
      <c r="AM136" s="137"/>
      <c r="AN136" s="137"/>
      <c r="AO136" s="137"/>
      <c r="AP136" s="137"/>
      <c r="AQ136" s="137"/>
      <c r="AR136" s="132"/>
      <c r="AS136" s="134"/>
      <c r="AT136" s="136"/>
      <c r="AU136" s="136"/>
      <c r="AV136" s="136"/>
      <c r="AW136" s="136"/>
      <c r="AX136" s="136"/>
      <c r="AY136" s="136"/>
      <c r="AZ136" s="136"/>
      <c r="BA136" s="136"/>
      <c r="BB136" s="136"/>
      <c r="BC136" s="136"/>
      <c r="BD136" s="136"/>
      <c r="BE136" s="136"/>
      <c r="BF136" s="136"/>
      <c r="BG136" s="136"/>
      <c r="BH136" s="136"/>
      <c r="BI136" s="136"/>
      <c r="BJ136" s="136"/>
      <c r="BK136" s="135"/>
      <c r="BL136" s="133"/>
      <c r="BM136" s="134"/>
      <c r="BN136" s="133"/>
      <c r="BO136" s="133"/>
      <c r="BP136" s="132"/>
      <c r="BQ136" s="132"/>
      <c r="BR136" s="132"/>
      <c r="BS136" s="132"/>
      <c r="BT136" s="132"/>
      <c r="BU136" s="132"/>
      <c r="BV136" s="132"/>
      <c r="BW136" s="132"/>
      <c r="BX136" s="132"/>
      <c r="BY136" s="132"/>
      <c r="BZ136" s="132"/>
      <c r="CA136" s="132"/>
      <c r="CB136" s="132"/>
      <c r="CC136" s="132"/>
      <c r="CD136" s="132"/>
      <c r="CE136" s="132"/>
      <c r="CF136" s="132"/>
      <c r="CG136" s="132"/>
      <c r="CH136" s="132"/>
      <c r="CI136" s="132"/>
      <c r="CJ136" s="132"/>
      <c r="CK136" s="132"/>
      <c r="CL136" s="132"/>
      <c r="CM136" s="132"/>
      <c r="CN136" s="132"/>
      <c r="CO136" s="132"/>
      <c r="CP136" s="132"/>
      <c r="CQ136" s="132"/>
      <c r="CR136" s="132"/>
      <c r="CS136" s="132"/>
      <c r="CT136" s="132"/>
      <c r="CU136" s="132"/>
      <c r="CV136" s="132"/>
      <c r="CW136" s="132"/>
      <c r="CX136" s="132"/>
      <c r="CY136" s="132"/>
      <c r="CZ136" s="132"/>
      <c r="DA136" s="132"/>
      <c r="DB136" s="132"/>
      <c r="DC136" s="132"/>
      <c r="DD136" s="132"/>
      <c r="DE136" s="132"/>
      <c r="DF136" s="132"/>
      <c r="DG136" s="132"/>
      <c r="DH136" s="132"/>
      <c r="DI136" s="132"/>
      <c r="DJ136" s="132"/>
      <c r="DK136" s="132"/>
      <c r="DL136" s="132"/>
      <c r="DM136" s="132"/>
      <c r="DN136" s="132"/>
      <c r="DO136" s="132"/>
      <c r="DP136" s="132"/>
      <c r="DQ136" s="132"/>
      <c r="DR136" s="132"/>
      <c r="DS136" s="132"/>
      <c r="DT136" s="132"/>
      <c r="DU136" s="132"/>
      <c r="DV136" s="132"/>
      <c r="DW136" s="132"/>
      <c r="DX136" s="132"/>
      <c r="DY136" s="132"/>
      <c r="DZ136" s="132"/>
    </row>
    <row r="137" spans="1:130" s="131" customFormat="1" ht="12.95" customHeight="1" outlineLevel="1" x14ac:dyDescent="0.2">
      <c r="A137" s="140"/>
      <c r="B137" s="236" t="str">
        <f>IF(Eingruppierung!B144="","",Eingruppierung!B144)</f>
        <v/>
      </c>
      <c r="C137" s="235" t="str">
        <f>IF(Eingruppierung!C144="","",Eingruppierung!C144)</f>
        <v/>
      </c>
      <c r="D137" s="234" t="str">
        <f>IF(Eingruppierung!D144="","",Eingruppierung!D144)</f>
        <v/>
      </c>
      <c r="E137" s="232" t="str">
        <f>IF(Eingruppierung!E144="","",Eingruppierung!E144)</f>
        <v/>
      </c>
      <c r="F137" s="233" t="str">
        <f>IF(Eingruppierung!F144="","",Eingruppierung!F144)</f>
        <v/>
      </c>
      <c r="G137" s="232">
        <f>IF(Eingruppierung!G144="","",Eingruppierung!G144)</f>
        <v>0</v>
      </c>
      <c r="H137" s="231" t="str">
        <f>IF(Eingruppierung!H144="","",Eingruppierung!H144)</f>
        <v/>
      </c>
      <c r="I137" s="230" t="str">
        <f>IF(Eingruppierung!I144="","",Eingruppierung!I144)</f>
        <v/>
      </c>
      <c r="J137" s="229" t="str">
        <f>IF(Eingruppierung!J144="","",Eingruppierung!J144)</f>
        <v/>
      </c>
      <c r="K137" s="53" t="str">
        <f t="shared" si="7"/>
        <v/>
      </c>
      <c r="L137" s="228" t="str">
        <f>IF(Eingruppierung!L144="","",Eingruppierung!L144)</f>
        <v/>
      </c>
      <c r="M137" s="227" t="str">
        <f>IF(Eingruppierung!M144="","",Eingruppierung!M144)</f>
        <v/>
      </c>
      <c r="N137" s="227">
        <f>IF(Eingruppierung!N144="","",Eingruppierung!N144)</f>
        <v>0</v>
      </c>
      <c r="O137" s="69" t="str">
        <f>IF(Eingruppierung!O143="","",Eingruppierung!O143)</f>
        <v/>
      </c>
      <c r="P137" s="69" t="str">
        <f>IF(Eingruppierung!P143="","",Eingruppierung!P143)</f>
        <v/>
      </c>
      <c r="Q137" s="68" t="str">
        <f>IF(Eingruppierung!Q143="","",Eingruppierung!Q143)</f>
        <v>keine</v>
      </c>
      <c r="R137" s="67" t="str">
        <f>IF(Eingruppierung!R143="","",Eingruppierung!R143)</f>
        <v>Förderung</v>
      </c>
      <c r="S137" s="66">
        <f>IF(Eingruppierung!S143="","",Eingruppierung!S143)</f>
        <v>0</v>
      </c>
      <c r="T137" s="136"/>
      <c r="U137" s="139"/>
      <c r="V137" s="133"/>
      <c r="W137" s="137"/>
      <c r="X137" s="137"/>
      <c r="Y137" s="137"/>
      <c r="Z137" s="137"/>
      <c r="AA137" s="137"/>
      <c r="AB137" s="137"/>
      <c r="AC137" s="133"/>
      <c r="AD137" s="137"/>
      <c r="AE137" s="137"/>
      <c r="AF137" s="137"/>
      <c r="AG137" s="137"/>
      <c r="AH137" s="137"/>
      <c r="AI137" s="137"/>
      <c r="AJ137" s="133"/>
      <c r="AK137" s="133"/>
      <c r="AL137" s="137"/>
      <c r="AM137" s="137"/>
      <c r="AN137" s="137"/>
      <c r="AO137" s="137"/>
      <c r="AP137" s="137"/>
      <c r="AQ137" s="137"/>
      <c r="AR137" s="132"/>
      <c r="AS137" s="134"/>
      <c r="AT137" s="136"/>
      <c r="AU137" s="136"/>
      <c r="AV137" s="136"/>
      <c r="AW137" s="136"/>
      <c r="AX137" s="136"/>
      <c r="AY137" s="136"/>
      <c r="AZ137" s="136"/>
      <c r="BA137" s="136"/>
      <c r="BB137" s="136"/>
      <c r="BC137" s="136"/>
      <c r="BD137" s="136"/>
      <c r="BE137" s="136"/>
      <c r="BF137" s="136"/>
      <c r="BG137" s="136"/>
      <c r="BH137" s="136"/>
      <c r="BI137" s="136"/>
      <c r="BJ137" s="136"/>
      <c r="BK137" s="135"/>
      <c r="BL137" s="133"/>
      <c r="BM137" s="134"/>
      <c r="BN137" s="133"/>
      <c r="BO137" s="133"/>
      <c r="BP137" s="132"/>
      <c r="BQ137" s="132"/>
      <c r="BR137" s="132"/>
      <c r="BS137" s="132"/>
      <c r="BT137" s="132"/>
      <c r="BU137" s="132"/>
      <c r="BV137" s="132"/>
      <c r="BW137" s="132"/>
      <c r="BX137" s="132"/>
      <c r="BY137" s="132"/>
      <c r="BZ137" s="132"/>
      <c r="CA137" s="132"/>
      <c r="CB137" s="132"/>
      <c r="CC137" s="132"/>
      <c r="CD137" s="132"/>
      <c r="CE137" s="132"/>
      <c r="CF137" s="132"/>
      <c r="CG137" s="132"/>
      <c r="CH137" s="132"/>
      <c r="CI137" s="132"/>
      <c r="CJ137" s="132"/>
      <c r="CK137" s="132"/>
      <c r="CL137" s="132"/>
      <c r="CM137" s="132"/>
      <c r="CN137" s="132"/>
      <c r="CO137" s="132"/>
      <c r="CP137" s="132"/>
      <c r="CQ137" s="132"/>
      <c r="CR137" s="132"/>
      <c r="CS137" s="132"/>
      <c r="CT137" s="132"/>
      <c r="CU137" s="132"/>
      <c r="CV137" s="132"/>
      <c r="CW137" s="132"/>
      <c r="CX137" s="132"/>
      <c r="CY137" s="132"/>
      <c r="CZ137" s="132"/>
      <c r="DA137" s="132"/>
      <c r="DB137" s="132"/>
      <c r="DC137" s="132"/>
      <c r="DD137" s="132"/>
      <c r="DE137" s="132"/>
      <c r="DF137" s="132"/>
      <c r="DG137" s="132"/>
      <c r="DH137" s="132"/>
      <c r="DI137" s="132"/>
      <c r="DJ137" s="132"/>
      <c r="DK137" s="132"/>
      <c r="DL137" s="132"/>
      <c r="DM137" s="132"/>
      <c r="DN137" s="132"/>
      <c r="DO137" s="132"/>
      <c r="DP137" s="132"/>
      <c r="DQ137" s="132"/>
      <c r="DR137" s="132"/>
      <c r="DS137" s="132"/>
      <c r="DT137" s="132"/>
      <c r="DU137" s="132"/>
      <c r="DV137" s="132"/>
      <c r="DW137" s="132"/>
      <c r="DX137" s="132"/>
      <c r="DY137" s="132"/>
      <c r="DZ137" s="132"/>
    </row>
    <row r="138" spans="1:130" s="131" customFormat="1" ht="12.95" customHeight="1" outlineLevel="1" x14ac:dyDescent="0.2">
      <c r="A138" s="140"/>
      <c r="B138" s="236" t="str">
        <f>IF(Eingruppierung!B145="","",Eingruppierung!B145)</f>
        <v/>
      </c>
      <c r="C138" s="237" t="str">
        <f>IF(Eingruppierung!C145="","",Eingruppierung!C145)</f>
        <v/>
      </c>
      <c r="D138" s="234" t="str">
        <f>IF(Eingruppierung!D145="","",Eingruppierung!D145)</f>
        <v/>
      </c>
      <c r="E138" s="232" t="str">
        <f>IF(Eingruppierung!E145="","",Eingruppierung!E145)</f>
        <v/>
      </c>
      <c r="F138" s="233" t="str">
        <f>IF(Eingruppierung!F145="","",Eingruppierung!F145)</f>
        <v/>
      </c>
      <c r="G138" s="232">
        <f>IF(Eingruppierung!G145="","",Eingruppierung!G145)</f>
        <v>0</v>
      </c>
      <c r="H138" s="231" t="str">
        <f>IF(Eingruppierung!H145="","",Eingruppierung!H145)</f>
        <v/>
      </c>
      <c r="I138" s="230" t="str">
        <f>IF(Eingruppierung!I145="","",Eingruppierung!I145)</f>
        <v/>
      </c>
      <c r="J138" s="229" t="str">
        <f>IF(Eingruppierung!J145="","",Eingruppierung!J145)</f>
        <v/>
      </c>
      <c r="K138" s="53" t="str">
        <f t="shared" si="7"/>
        <v/>
      </c>
      <c r="L138" s="228" t="str">
        <f>IF(Eingruppierung!L145="","",Eingruppierung!L145)</f>
        <v/>
      </c>
      <c r="M138" s="227" t="str">
        <f>IF(Eingruppierung!M145="","",Eingruppierung!M145)</f>
        <v/>
      </c>
      <c r="N138" s="227">
        <f>IF(Eingruppierung!N145="","",Eingruppierung!N145)</f>
        <v>0</v>
      </c>
      <c r="O138" s="69" t="str">
        <f>IF(Eingruppierung!O144="","",Eingruppierung!O144)</f>
        <v/>
      </c>
      <c r="P138" s="69" t="str">
        <f>IF(Eingruppierung!P144="","",Eingruppierung!P144)</f>
        <v/>
      </c>
      <c r="Q138" s="68" t="str">
        <f>IF(Eingruppierung!Q144="","",Eingruppierung!Q144)</f>
        <v>keine</v>
      </c>
      <c r="R138" s="67" t="str">
        <f>IF(Eingruppierung!R144="","",Eingruppierung!R144)</f>
        <v>Förderung</v>
      </c>
      <c r="S138" s="66">
        <f>IF(Eingruppierung!S144="","",Eingruppierung!S144)</f>
        <v>0</v>
      </c>
      <c r="T138" s="136"/>
      <c r="U138" s="139"/>
      <c r="V138" s="133"/>
      <c r="W138" s="137"/>
      <c r="X138" s="137"/>
      <c r="Y138" s="137"/>
      <c r="Z138" s="137"/>
      <c r="AA138" s="137"/>
      <c r="AB138" s="137"/>
      <c r="AC138" s="133"/>
      <c r="AD138" s="137"/>
      <c r="AE138" s="137"/>
      <c r="AF138" s="137"/>
      <c r="AG138" s="137"/>
      <c r="AH138" s="137"/>
      <c r="AI138" s="137"/>
      <c r="AJ138" s="133"/>
      <c r="AK138" s="133"/>
      <c r="AL138" s="137"/>
      <c r="AM138" s="137"/>
      <c r="AN138" s="137"/>
      <c r="AO138" s="137"/>
      <c r="AP138" s="137"/>
      <c r="AQ138" s="137"/>
      <c r="AR138" s="132"/>
      <c r="AS138" s="134"/>
      <c r="AT138" s="136"/>
      <c r="AU138" s="136"/>
      <c r="AV138" s="136"/>
      <c r="AW138" s="136"/>
      <c r="AX138" s="136"/>
      <c r="AY138" s="136"/>
      <c r="AZ138" s="136"/>
      <c r="BA138" s="136"/>
      <c r="BB138" s="136"/>
      <c r="BC138" s="136"/>
      <c r="BD138" s="136"/>
      <c r="BE138" s="136"/>
      <c r="BF138" s="136"/>
      <c r="BG138" s="136"/>
      <c r="BH138" s="136"/>
      <c r="BI138" s="136"/>
      <c r="BJ138" s="136"/>
      <c r="BK138" s="135"/>
      <c r="BL138" s="133"/>
      <c r="BM138" s="134"/>
      <c r="BN138" s="133"/>
      <c r="BO138" s="133"/>
      <c r="BP138" s="132"/>
      <c r="BQ138" s="132"/>
      <c r="BR138" s="132"/>
      <c r="BS138" s="132"/>
      <c r="BT138" s="132"/>
      <c r="BU138" s="132"/>
      <c r="BV138" s="132"/>
      <c r="BW138" s="132"/>
      <c r="BX138" s="132"/>
      <c r="BY138" s="132"/>
      <c r="BZ138" s="132"/>
      <c r="CA138" s="132"/>
      <c r="CB138" s="132"/>
      <c r="CC138" s="132"/>
      <c r="CD138" s="132"/>
      <c r="CE138" s="132"/>
      <c r="CF138" s="132"/>
      <c r="CG138" s="132"/>
      <c r="CH138" s="132"/>
      <c r="CI138" s="132"/>
      <c r="CJ138" s="132"/>
      <c r="CK138" s="132"/>
      <c r="CL138" s="132"/>
      <c r="CM138" s="132"/>
      <c r="CN138" s="132"/>
      <c r="CO138" s="132"/>
      <c r="CP138" s="132"/>
      <c r="CQ138" s="132"/>
      <c r="CR138" s="132"/>
      <c r="CS138" s="132"/>
      <c r="CT138" s="132"/>
      <c r="CU138" s="132"/>
      <c r="CV138" s="132"/>
      <c r="CW138" s="132"/>
      <c r="CX138" s="132"/>
      <c r="CY138" s="132"/>
      <c r="CZ138" s="132"/>
      <c r="DA138" s="132"/>
      <c r="DB138" s="132"/>
      <c r="DC138" s="132"/>
      <c r="DD138" s="132"/>
      <c r="DE138" s="132"/>
      <c r="DF138" s="132"/>
      <c r="DG138" s="132"/>
      <c r="DH138" s="132"/>
      <c r="DI138" s="132"/>
      <c r="DJ138" s="132"/>
      <c r="DK138" s="132"/>
      <c r="DL138" s="132"/>
      <c r="DM138" s="132"/>
      <c r="DN138" s="132"/>
      <c r="DO138" s="132"/>
      <c r="DP138" s="132"/>
      <c r="DQ138" s="132"/>
      <c r="DR138" s="132"/>
      <c r="DS138" s="132"/>
      <c r="DT138" s="132"/>
      <c r="DU138" s="132"/>
      <c r="DV138" s="132"/>
      <c r="DW138" s="132"/>
      <c r="DX138" s="132"/>
      <c r="DY138" s="132"/>
      <c r="DZ138" s="132"/>
    </row>
    <row r="139" spans="1:130" s="131" customFormat="1" ht="12.95" customHeight="1" outlineLevel="1" x14ac:dyDescent="0.2">
      <c r="A139" s="140"/>
      <c r="B139" s="236" t="str">
        <f>IF(Eingruppierung!B146="","",Eingruppierung!B146)</f>
        <v/>
      </c>
      <c r="C139" s="237" t="str">
        <f>IF(Eingruppierung!C146="","",Eingruppierung!C146)</f>
        <v/>
      </c>
      <c r="D139" s="234" t="str">
        <f>IF(Eingruppierung!D146="","",Eingruppierung!D146)</f>
        <v/>
      </c>
      <c r="E139" s="232" t="str">
        <f>IF(Eingruppierung!E146="","",Eingruppierung!E146)</f>
        <v/>
      </c>
      <c r="F139" s="233" t="str">
        <f>IF(Eingruppierung!F146="","",Eingruppierung!F146)</f>
        <v/>
      </c>
      <c r="G139" s="232">
        <f>IF(Eingruppierung!G146="","",Eingruppierung!G146)</f>
        <v>0</v>
      </c>
      <c r="H139" s="231" t="str">
        <f>IF(Eingruppierung!H146="","",Eingruppierung!H146)</f>
        <v/>
      </c>
      <c r="I139" s="230" t="str">
        <f>IF(Eingruppierung!I146="","",Eingruppierung!I146)</f>
        <v/>
      </c>
      <c r="J139" s="229" t="str">
        <f>IF(Eingruppierung!J146="","",Eingruppierung!J146)</f>
        <v/>
      </c>
      <c r="K139" s="53" t="str">
        <f t="shared" si="7"/>
        <v/>
      </c>
      <c r="L139" s="228" t="str">
        <f>IF(Eingruppierung!L146="","",Eingruppierung!L146)</f>
        <v/>
      </c>
      <c r="M139" s="227" t="str">
        <f>IF(Eingruppierung!M146="","",Eingruppierung!M146)</f>
        <v/>
      </c>
      <c r="N139" s="227">
        <f>IF(Eingruppierung!N146="","",Eingruppierung!N146)</f>
        <v>0</v>
      </c>
      <c r="O139" s="69" t="str">
        <f>IF(Eingruppierung!O145="","",Eingruppierung!O145)</f>
        <v/>
      </c>
      <c r="P139" s="69" t="str">
        <f>IF(Eingruppierung!P145="","",Eingruppierung!P145)</f>
        <v/>
      </c>
      <c r="Q139" s="68" t="str">
        <f>IF(Eingruppierung!Q145="","",Eingruppierung!Q145)</f>
        <v>keine</v>
      </c>
      <c r="R139" s="67" t="str">
        <f>IF(Eingruppierung!R145="","",Eingruppierung!R145)</f>
        <v>Förderung</v>
      </c>
      <c r="S139" s="66">
        <f>IF(Eingruppierung!S145="","",Eingruppierung!S145)</f>
        <v>0</v>
      </c>
      <c r="T139" s="136"/>
      <c r="U139" s="139"/>
      <c r="V139" s="133"/>
      <c r="W139" s="137"/>
      <c r="X139" s="137"/>
      <c r="Y139" s="137"/>
      <c r="Z139" s="137"/>
      <c r="AA139" s="137"/>
      <c r="AB139" s="137"/>
      <c r="AC139" s="133"/>
      <c r="AD139" s="137"/>
      <c r="AE139" s="137"/>
      <c r="AF139" s="137"/>
      <c r="AG139" s="137"/>
      <c r="AH139" s="137"/>
      <c r="AI139" s="137"/>
      <c r="AJ139" s="133"/>
      <c r="AK139" s="133"/>
      <c r="AL139" s="137"/>
      <c r="AM139" s="137"/>
      <c r="AN139" s="137"/>
      <c r="AO139" s="137"/>
      <c r="AP139" s="137"/>
      <c r="AQ139" s="137"/>
      <c r="AR139" s="132"/>
      <c r="AS139" s="134"/>
      <c r="AT139" s="136"/>
      <c r="AU139" s="136"/>
      <c r="AV139" s="136"/>
      <c r="AW139" s="136"/>
      <c r="AX139" s="136"/>
      <c r="AY139" s="136"/>
      <c r="AZ139" s="136"/>
      <c r="BA139" s="136"/>
      <c r="BB139" s="136"/>
      <c r="BC139" s="136"/>
      <c r="BD139" s="136"/>
      <c r="BE139" s="136"/>
      <c r="BF139" s="136"/>
      <c r="BG139" s="136"/>
      <c r="BH139" s="136"/>
      <c r="BI139" s="136"/>
      <c r="BJ139" s="136"/>
      <c r="BK139" s="135"/>
      <c r="BL139" s="133"/>
      <c r="BM139" s="134"/>
      <c r="BN139" s="133"/>
      <c r="BO139" s="133"/>
      <c r="BP139" s="132"/>
      <c r="BQ139" s="132"/>
      <c r="BR139" s="132"/>
      <c r="BS139" s="132"/>
      <c r="BT139" s="132"/>
      <c r="BU139" s="132"/>
      <c r="BV139" s="132"/>
      <c r="BW139" s="132"/>
      <c r="BX139" s="132"/>
      <c r="BY139" s="132"/>
      <c r="BZ139" s="132"/>
      <c r="CA139" s="132"/>
      <c r="CB139" s="132"/>
      <c r="CC139" s="132"/>
      <c r="CD139" s="132"/>
      <c r="CE139" s="132"/>
      <c r="CF139" s="132"/>
      <c r="CG139" s="132"/>
      <c r="CH139" s="132"/>
      <c r="CI139" s="132"/>
      <c r="CJ139" s="132"/>
      <c r="CK139" s="132"/>
      <c r="CL139" s="132"/>
      <c r="CM139" s="132"/>
      <c r="CN139" s="132"/>
      <c r="CO139" s="132"/>
      <c r="CP139" s="132"/>
      <c r="CQ139" s="132"/>
      <c r="CR139" s="132"/>
      <c r="CS139" s="132"/>
      <c r="CT139" s="132"/>
      <c r="CU139" s="132"/>
      <c r="CV139" s="132"/>
      <c r="CW139" s="132"/>
      <c r="CX139" s="132"/>
      <c r="CY139" s="132"/>
      <c r="CZ139" s="132"/>
      <c r="DA139" s="132"/>
      <c r="DB139" s="132"/>
      <c r="DC139" s="132"/>
      <c r="DD139" s="132"/>
      <c r="DE139" s="132"/>
      <c r="DF139" s="132"/>
      <c r="DG139" s="132"/>
      <c r="DH139" s="132"/>
      <c r="DI139" s="132"/>
      <c r="DJ139" s="132"/>
      <c r="DK139" s="132"/>
      <c r="DL139" s="132"/>
      <c r="DM139" s="132"/>
      <c r="DN139" s="132"/>
      <c r="DO139" s="132"/>
      <c r="DP139" s="132"/>
      <c r="DQ139" s="132"/>
      <c r="DR139" s="132"/>
      <c r="DS139" s="132"/>
      <c r="DT139" s="132"/>
      <c r="DU139" s="132"/>
      <c r="DV139" s="132"/>
      <c r="DW139" s="132"/>
      <c r="DX139" s="132"/>
      <c r="DY139" s="132"/>
      <c r="DZ139" s="132"/>
    </row>
    <row r="140" spans="1:130" s="131" customFormat="1" ht="12.95" customHeight="1" outlineLevel="1" x14ac:dyDescent="0.2">
      <c r="A140" s="140"/>
      <c r="B140" s="236" t="str">
        <f>IF(Eingruppierung!B147="","",Eingruppierung!B147)</f>
        <v/>
      </c>
      <c r="C140" s="235" t="str">
        <f>IF(Eingruppierung!C147="","",Eingruppierung!C147)</f>
        <v/>
      </c>
      <c r="D140" s="234" t="str">
        <f>IF(Eingruppierung!D147="","",Eingruppierung!D147)</f>
        <v/>
      </c>
      <c r="E140" s="232" t="str">
        <f>IF(Eingruppierung!E147="","",Eingruppierung!E147)</f>
        <v/>
      </c>
      <c r="F140" s="233" t="str">
        <f>IF(Eingruppierung!F147="","",Eingruppierung!F147)</f>
        <v/>
      </c>
      <c r="G140" s="232">
        <f>IF(Eingruppierung!G147="","",Eingruppierung!G147)</f>
        <v>0</v>
      </c>
      <c r="H140" s="231" t="str">
        <f>IF(Eingruppierung!H147="","",Eingruppierung!H147)</f>
        <v/>
      </c>
      <c r="I140" s="230" t="str">
        <f>IF(Eingruppierung!I147="","",Eingruppierung!I147)</f>
        <v/>
      </c>
      <c r="J140" s="229" t="str">
        <f>IF(Eingruppierung!J147="","",Eingruppierung!J147)</f>
        <v/>
      </c>
      <c r="K140" s="53" t="str">
        <f t="shared" si="7"/>
        <v/>
      </c>
      <c r="L140" s="228" t="str">
        <f>IF(Eingruppierung!L147="","",Eingruppierung!L147)</f>
        <v/>
      </c>
      <c r="M140" s="227" t="str">
        <f>IF(Eingruppierung!M147="","",Eingruppierung!M147)</f>
        <v/>
      </c>
      <c r="N140" s="227">
        <f>IF(Eingruppierung!N147="","",Eingruppierung!N147)</f>
        <v>0</v>
      </c>
      <c r="O140" s="69" t="str">
        <f>IF(Eingruppierung!O146="","",Eingruppierung!O146)</f>
        <v/>
      </c>
      <c r="P140" s="69" t="str">
        <f>IF(Eingruppierung!P146="","",Eingruppierung!P146)</f>
        <v/>
      </c>
      <c r="Q140" s="68" t="str">
        <f>IF(Eingruppierung!Q146="","",Eingruppierung!Q146)</f>
        <v>keine</v>
      </c>
      <c r="R140" s="67" t="str">
        <f>IF(Eingruppierung!R146="","",Eingruppierung!R146)</f>
        <v>Förderung</v>
      </c>
      <c r="S140" s="66">
        <f>IF(Eingruppierung!S146="","",Eingruppierung!S146)</f>
        <v>0</v>
      </c>
      <c r="T140" s="136"/>
      <c r="U140" s="139"/>
      <c r="V140" s="133"/>
      <c r="W140" s="137"/>
      <c r="X140" s="137"/>
      <c r="Y140" s="137"/>
      <c r="Z140" s="137"/>
      <c r="AA140" s="137"/>
      <c r="AB140" s="137"/>
      <c r="AC140" s="133"/>
      <c r="AD140" s="137"/>
      <c r="AE140" s="137"/>
      <c r="AF140" s="137"/>
      <c r="AG140" s="137"/>
      <c r="AH140" s="137"/>
      <c r="AI140" s="137"/>
      <c r="AJ140" s="133"/>
      <c r="AK140" s="133"/>
      <c r="AL140" s="137"/>
      <c r="AM140" s="137"/>
      <c r="AN140" s="137"/>
      <c r="AO140" s="137"/>
      <c r="AP140" s="137"/>
      <c r="AQ140" s="137"/>
      <c r="AR140" s="132"/>
      <c r="AS140" s="134"/>
      <c r="AT140" s="136"/>
      <c r="AU140" s="136"/>
      <c r="AV140" s="136"/>
      <c r="AW140" s="136"/>
      <c r="AX140" s="136"/>
      <c r="AY140" s="136"/>
      <c r="AZ140" s="136"/>
      <c r="BA140" s="136"/>
      <c r="BB140" s="136"/>
      <c r="BC140" s="136"/>
      <c r="BD140" s="136"/>
      <c r="BE140" s="136"/>
      <c r="BF140" s="136"/>
      <c r="BG140" s="136"/>
      <c r="BH140" s="136"/>
      <c r="BI140" s="136"/>
      <c r="BJ140" s="136"/>
      <c r="BK140" s="135"/>
      <c r="BL140" s="133"/>
      <c r="BM140" s="134"/>
      <c r="BN140" s="133"/>
      <c r="BO140" s="133"/>
      <c r="BP140" s="132"/>
      <c r="BQ140" s="132"/>
      <c r="BR140" s="132"/>
      <c r="BS140" s="132"/>
      <c r="BT140" s="132"/>
      <c r="BU140" s="132"/>
      <c r="BV140" s="132"/>
      <c r="BW140" s="132"/>
      <c r="BX140" s="132"/>
      <c r="BY140" s="132"/>
      <c r="BZ140" s="132"/>
      <c r="CA140" s="132"/>
      <c r="CB140" s="132"/>
      <c r="CC140" s="132"/>
      <c r="CD140" s="132"/>
      <c r="CE140" s="132"/>
      <c r="CF140" s="132"/>
      <c r="CG140" s="132"/>
      <c r="CH140" s="132"/>
      <c r="CI140" s="132"/>
      <c r="CJ140" s="132"/>
      <c r="CK140" s="132"/>
      <c r="CL140" s="132"/>
      <c r="CM140" s="132"/>
      <c r="CN140" s="132"/>
      <c r="CO140" s="132"/>
      <c r="CP140" s="132"/>
      <c r="CQ140" s="132"/>
      <c r="CR140" s="132"/>
      <c r="CS140" s="132"/>
      <c r="CT140" s="132"/>
      <c r="CU140" s="132"/>
      <c r="CV140" s="132"/>
      <c r="CW140" s="132"/>
      <c r="CX140" s="132"/>
      <c r="CY140" s="132"/>
      <c r="CZ140" s="132"/>
      <c r="DA140" s="132"/>
      <c r="DB140" s="132"/>
      <c r="DC140" s="132"/>
      <c r="DD140" s="132"/>
      <c r="DE140" s="132"/>
      <c r="DF140" s="132"/>
      <c r="DG140" s="132"/>
      <c r="DH140" s="132"/>
      <c r="DI140" s="132"/>
      <c r="DJ140" s="132"/>
      <c r="DK140" s="132"/>
      <c r="DL140" s="132"/>
      <c r="DM140" s="132"/>
      <c r="DN140" s="132"/>
      <c r="DO140" s="132"/>
      <c r="DP140" s="132"/>
      <c r="DQ140" s="132"/>
      <c r="DR140" s="132"/>
      <c r="DS140" s="132"/>
      <c r="DT140" s="132"/>
      <c r="DU140" s="132"/>
      <c r="DV140" s="132"/>
      <c r="DW140" s="132"/>
      <c r="DX140" s="132"/>
      <c r="DY140" s="132"/>
      <c r="DZ140" s="132"/>
    </row>
    <row r="141" spans="1:130" s="131" customFormat="1" ht="12.95" customHeight="1" outlineLevel="1" thickBot="1" x14ac:dyDescent="0.25">
      <c r="A141" s="140"/>
      <c r="B141" s="226" t="str">
        <f>IF(Eingruppierung!B148="","",Eingruppierung!B148)</f>
        <v/>
      </c>
      <c r="C141" s="225" t="str">
        <f>IF(Eingruppierung!C148="","",Eingruppierung!C148)</f>
        <v/>
      </c>
      <c r="D141" s="224" t="str">
        <f>IF(Eingruppierung!D148="","",Eingruppierung!D148)</f>
        <v/>
      </c>
      <c r="E141" s="222" t="str">
        <f>IF(Eingruppierung!E148="","",Eingruppierung!E148)</f>
        <v/>
      </c>
      <c r="F141" s="223" t="str">
        <f>IF(Eingruppierung!F148="","",Eingruppierung!F148)</f>
        <v/>
      </c>
      <c r="G141" s="222">
        <f>IF(Eingruppierung!G148="","",Eingruppierung!G148)</f>
        <v>0</v>
      </c>
      <c r="H141" s="221" t="str">
        <f>IF(Eingruppierung!H148="","",Eingruppierung!H148)</f>
        <v/>
      </c>
      <c r="I141" s="220" t="str">
        <f>IF(Eingruppierung!I148="","",Eingruppierung!I148)</f>
        <v/>
      </c>
      <c r="J141" s="219" t="str">
        <f>IF(Eingruppierung!J148="","",Eingruppierung!J148)</f>
        <v/>
      </c>
      <c r="K141" s="53" t="str">
        <f t="shared" si="7"/>
        <v/>
      </c>
      <c r="L141" s="218" t="str">
        <f>IF(Eingruppierung!L148="","",Eingruppierung!L148)</f>
        <v/>
      </c>
      <c r="M141" s="217" t="str">
        <f>IF(Eingruppierung!M148="","",Eingruppierung!M148)</f>
        <v/>
      </c>
      <c r="N141" s="217">
        <f>IF(Eingruppierung!N148="","",Eingruppierung!N148)</f>
        <v>0</v>
      </c>
      <c r="O141" s="69" t="str">
        <f>IF(Eingruppierung!O147="","",Eingruppierung!O147)</f>
        <v/>
      </c>
      <c r="P141" s="69" t="str">
        <f>IF(Eingruppierung!P147="","",Eingruppierung!P147)</f>
        <v/>
      </c>
      <c r="Q141" s="68" t="str">
        <f>IF(Eingruppierung!Q147="","",Eingruppierung!Q147)</f>
        <v>keine</v>
      </c>
      <c r="R141" s="67" t="str">
        <f>IF(Eingruppierung!R147="","",Eingruppierung!R147)</f>
        <v>Förderung</v>
      </c>
      <c r="S141" s="66">
        <f>IF(Eingruppierung!S147="","",Eingruppierung!S147)</f>
        <v>0</v>
      </c>
      <c r="T141" s="136"/>
      <c r="U141" s="139"/>
      <c r="V141" s="133"/>
      <c r="W141" s="137"/>
      <c r="X141" s="137"/>
      <c r="Y141" s="137"/>
      <c r="Z141" s="137"/>
      <c r="AA141" s="137"/>
      <c r="AB141" s="137"/>
      <c r="AC141" s="133"/>
      <c r="AD141" s="137"/>
      <c r="AE141" s="137"/>
      <c r="AF141" s="137"/>
      <c r="AG141" s="137"/>
      <c r="AH141" s="137"/>
      <c r="AI141" s="137"/>
      <c r="AJ141" s="133"/>
      <c r="AK141" s="133"/>
      <c r="AL141" s="137"/>
      <c r="AM141" s="137"/>
      <c r="AN141" s="137"/>
      <c r="AO141" s="137"/>
      <c r="AP141" s="137"/>
      <c r="AQ141" s="137"/>
      <c r="AR141" s="132"/>
      <c r="AS141" s="134"/>
      <c r="AT141" s="136"/>
      <c r="AU141" s="136"/>
      <c r="AV141" s="136"/>
      <c r="AW141" s="136"/>
      <c r="AX141" s="136"/>
      <c r="AY141" s="136"/>
      <c r="AZ141" s="136"/>
      <c r="BA141" s="136"/>
      <c r="BB141" s="136"/>
      <c r="BC141" s="136"/>
      <c r="BD141" s="136"/>
      <c r="BE141" s="136"/>
      <c r="BF141" s="136"/>
      <c r="BG141" s="136"/>
      <c r="BH141" s="136"/>
      <c r="BI141" s="136"/>
      <c r="BJ141" s="136"/>
      <c r="BK141" s="135"/>
      <c r="BL141" s="133"/>
      <c r="BM141" s="134"/>
      <c r="BN141" s="133"/>
      <c r="BO141" s="133"/>
      <c r="BP141" s="132"/>
      <c r="BQ141" s="132"/>
      <c r="BR141" s="132"/>
      <c r="BS141" s="132"/>
      <c r="BT141" s="132"/>
      <c r="BU141" s="132"/>
      <c r="BV141" s="132"/>
      <c r="BW141" s="132"/>
      <c r="BX141" s="132"/>
      <c r="BY141" s="132"/>
      <c r="BZ141" s="132"/>
      <c r="CA141" s="132"/>
      <c r="CB141" s="132"/>
      <c r="CC141" s="132"/>
      <c r="CD141" s="132"/>
      <c r="CE141" s="132"/>
      <c r="CF141" s="132"/>
      <c r="CG141" s="132"/>
      <c r="CH141" s="132"/>
      <c r="CI141" s="132"/>
      <c r="CJ141" s="132"/>
      <c r="CK141" s="132"/>
      <c r="CL141" s="132"/>
      <c r="CM141" s="132"/>
      <c r="CN141" s="132"/>
      <c r="CO141" s="132"/>
      <c r="CP141" s="132"/>
      <c r="CQ141" s="132"/>
      <c r="CR141" s="132"/>
      <c r="CS141" s="132"/>
      <c r="CT141" s="132"/>
      <c r="CU141" s="132"/>
      <c r="CV141" s="132"/>
      <c r="CW141" s="132"/>
      <c r="CX141" s="132"/>
      <c r="CY141" s="132"/>
      <c r="CZ141" s="132"/>
      <c r="DA141" s="132"/>
      <c r="DB141" s="132"/>
      <c r="DC141" s="132"/>
      <c r="DD141" s="132"/>
      <c r="DE141" s="132"/>
      <c r="DF141" s="132"/>
      <c r="DG141" s="132"/>
      <c r="DH141" s="132"/>
      <c r="DI141" s="132"/>
      <c r="DJ141" s="132"/>
      <c r="DK141" s="132"/>
      <c r="DL141" s="132"/>
      <c r="DM141" s="132"/>
      <c r="DN141" s="132"/>
      <c r="DO141" s="132"/>
      <c r="DP141" s="132"/>
      <c r="DQ141" s="132"/>
      <c r="DR141" s="132"/>
      <c r="DS141" s="132"/>
      <c r="DT141" s="132"/>
      <c r="DU141" s="132"/>
      <c r="DV141" s="132"/>
      <c r="DW141" s="132"/>
      <c r="DX141" s="132"/>
      <c r="DY141" s="132"/>
      <c r="DZ141" s="132"/>
    </row>
    <row r="142" spans="1:130" s="6" customFormat="1" ht="13.5" thickBot="1" x14ac:dyDescent="0.25">
      <c r="B142" s="14"/>
      <c r="C142" s="13"/>
      <c r="D142" s="13"/>
      <c r="E142" s="130"/>
      <c r="F142" s="130"/>
      <c r="G142" s="130"/>
      <c r="H142" s="130"/>
      <c r="I142" s="129"/>
      <c r="J142" s="129"/>
      <c r="K142" s="477"/>
      <c r="L142" s="477"/>
      <c r="M142" s="477"/>
      <c r="N142" s="477"/>
      <c r="O142" s="50" t="str">
        <f>IF(Eingruppierung!O148="","",Eingruppierung!O148)</f>
        <v/>
      </c>
      <c r="P142" s="50" t="str">
        <f>IF(Eingruppierung!P148="","",Eingruppierung!P148)</f>
        <v/>
      </c>
      <c r="Q142" s="49" t="str">
        <f>IF(Eingruppierung!Q148="","",Eingruppierung!Q148)</f>
        <v>keine</v>
      </c>
      <c r="R142" s="48" t="str">
        <f>IF(Eingruppierung!R148="","",Eingruppierung!R148)</f>
        <v>Förderung</v>
      </c>
      <c r="S142" s="47">
        <f>IF(Eingruppierung!S148="","",Eingruppierung!S148)</f>
        <v>0</v>
      </c>
      <c r="T142" s="23"/>
      <c r="U142" s="128"/>
      <c r="V142" s="13"/>
      <c r="W142" s="13"/>
      <c r="X142" s="13"/>
      <c r="Y142" s="13"/>
      <c r="Z142" s="13"/>
      <c r="AA142" s="13"/>
      <c r="AB142" s="13"/>
      <c r="AC142" s="13"/>
      <c r="AD142" s="13"/>
      <c r="AE142" s="13"/>
      <c r="AF142" s="13"/>
      <c r="AG142" s="13"/>
      <c r="AH142" s="13"/>
      <c r="AI142" s="13"/>
      <c r="AJ142" s="13"/>
      <c r="AK142" s="13"/>
      <c r="AL142" s="13"/>
      <c r="AM142" s="13"/>
      <c r="AN142" s="13"/>
      <c r="AO142" s="13"/>
      <c r="AP142" s="13"/>
      <c r="AQ142" s="13"/>
      <c r="AR142" s="13"/>
      <c r="AS142" s="13"/>
      <c r="AT142" s="13"/>
      <c r="AU142" s="13"/>
      <c r="AV142" s="13"/>
      <c r="AW142" s="13"/>
      <c r="AX142" s="13"/>
      <c r="AY142" s="13"/>
      <c r="AZ142" s="13"/>
      <c r="BA142" s="13"/>
      <c r="BB142" s="13"/>
      <c r="BC142" s="13"/>
      <c r="BD142" s="13"/>
      <c r="BE142" s="13"/>
      <c r="BF142" s="13"/>
      <c r="BG142" s="13"/>
      <c r="BH142" s="13"/>
      <c r="BI142" s="13"/>
      <c r="BJ142" s="13"/>
      <c r="BK142" s="13"/>
      <c r="BL142" s="13"/>
      <c r="BM142" s="13"/>
      <c r="BN142" s="13"/>
      <c r="BO142" s="13"/>
      <c r="BP142" s="13"/>
      <c r="BQ142" s="13"/>
      <c r="BR142" s="13"/>
      <c r="BS142" s="13"/>
      <c r="BT142" s="13"/>
      <c r="BU142" s="13"/>
      <c r="BV142" s="13"/>
      <c r="BW142" s="13"/>
      <c r="BX142" s="13"/>
      <c r="BY142" s="13"/>
      <c r="BZ142" s="13"/>
      <c r="CA142" s="13"/>
      <c r="CB142" s="13"/>
      <c r="CC142" s="13"/>
      <c r="CD142" s="13"/>
      <c r="CE142" s="13"/>
      <c r="CF142" s="13"/>
      <c r="CG142" s="13"/>
      <c r="CH142" s="13"/>
      <c r="CI142" s="13"/>
      <c r="CJ142" s="13"/>
      <c r="CK142" s="13"/>
      <c r="CL142" s="13"/>
      <c r="CM142" s="13"/>
      <c r="CN142" s="13"/>
      <c r="CO142" s="13"/>
      <c r="CP142" s="13"/>
      <c r="CQ142" s="13"/>
      <c r="CR142" s="13"/>
      <c r="CS142" s="13"/>
      <c r="CT142" s="13"/>
      <c r="CU142" s="13"/>
      <c r="CV142" s="13"/>
      <c r="CW142" s="13"/>
      <c r="CX142" s="13"/>
      <c r="CY142" s="13"/>
      <c r="CZ142" s="13"/>
      <c r="DA142" s="13"/>
      <c r="DB142" s="13"/>
      <c r="DC142" s="13"/>
      <c r="DD142" s="13"/>
      <c r="DE142" s="13"/>
      <c r="DF142" s="13"/>
      <c r="DG142" s="13"/>
      <c r="DH142" s="13"/>
      <c r="DI142" s="13"/>
      <c r="DJ142" s="13"/>
      <c r="DK142" s="13"/>
      <c r="DL142" s="13"/>
      <c r="DM142" s="13"/>
      <c r="DN142" s="13"/>
      <c r="DO142" s="13"/>
      <c r="DP142" s="13"/>
      <c r="DQ142" s="13"/>
      <c r="DR142" s="13"/>
      <c r="DS142" s="13"/>
      <c r="DT142" s="13"/>
      <c r="DU142" s="13"/>
      <c r="DV142" s="13"/>
      <c r="DW142" s="13"/>
      <c r="DX142" s="13"/>
      <c r="DY142" s="13"/>
      <c r="DZ142" s="13"/>
    </row>
    <row r="143" spans="1:130" s="10" customFormat="1" ht="17.25" customHeight="1" outlineLevel="1" x14ac:dyDescent="0.2">
      <c r="B143" s="608">
        <f>IF(Eingruppierung!B151="","",Eingruppierung!B151)</f>
        <v>0</v>
      </c>
      <c r="C143" s="608"/>
      <c r="D143" s="609"/>
      <c r="E143" s="609"/>
      <c r="F143" s="609"/>
      <c r="G143" s="609"/>
      <c r="H143" s="609"/>
      <c r="I143" s="609"/>
      <c r="J143" s="609"/>
      <c r="K143" s="609"/>
      <c r="L143" s="609"/>
      <c r="M143" s="609"/>
      <c r="N143" s="14"/>
      <c r="O143" s="477"/>
      <c r="P143" s="23"/>
      <c r="Q143" s="23"/>
      <c r="R143" s="23"/>
      <c r="S143" s="23"/>
      <c r="T143" s="125"/>
      <c r="U143" s="14"/>
      <c r="V143" s="14"/>
      <c r="W143" s="14"/>
      <c r="X143" s="14"/>
      <c r="Y143" s="14"/>
      <c r="Z143" s="14"/>
      <c r="AA143" s="14"/>
      <c r="AB143" s="14"/>
      <c r="AC143" s="14"/>
      <c r="AD143" s="14"/>
      <c r="AE143" s="14"/>
      <c r="AF143" s="14"/>
      <c r="AG143" s="14"/>
      <c r="AH143" s="14"/>
      <c r="AI143" s="14"/>
      <c r="AJ143" s="14"/>
      <c r="AK143" s="14"/>
      <c r="AL143" s="14"/>
      <c r="AM143" s="14"/>
      <c r="AN143" s="14"/>
      <c r="AO143" s="14"/>
      <c r="AP143" s="14"/>
      <c r="AQ143" s="14"/>
      <c r="AR143" s="14"/>
      <c r="AS143" s="14"/>
      <c r="AT143" s="14"/>
      <c r="AU143" s="14"/>
      <c r="AV143" s="14"/>
      <c r="AW143" s="14"/>
      <c r="AX143" s="14"/>
      <c r="AY143" s="14"/>
      <c r="AZ143" s="14"/>
      <c r="BA143" s="14"/>
      <c r="BB143" s="14"/>
      <c r="BC143" s="14"/>
      <c r="BD143" s="14"/>
      <c r="BE143" s="14"/>
      <c r="BF143" s="14"/>
      <c r="BG143" s="14"/>
      <c r="BH143" s="14"/>
      <c r="BI143" s="14"/>
      <c r="BJ143" s="14"/>
      <c r="BK143" s="14"/>
      <c r="BL143" s="14"/>
      <c r="BM143" s="14"/>
      <c r="BN143" s="14"/>
      <c r="BO143" s="14"/>
      <c r="BP143" s="14"/>
      <c r="BQ143" s="14"/>
      <c r="BR143" s="14"/>
      <c r="BS143" s="14"/>
      <c r="BT143" s="14"/>
      <c r="BU143" s="14"/>
      <c r="BV143" s="14"/>
      <c r="BW143" s="14"/>
      <c r="BX143" s="14"/>
      <c r="BY143" s="14"/>
      <c r="BZ143" s="14"/>
      <c r="CA143" s="14"/>
      <c r="CB143" s="14"/>
      <c r="CC143" s="14"/>
      <c r="CD143" s="14"/>
      <c r="CE143" s="14"/>
      <c r="CF143" s="14"/>
      <c r="CG143" s="14"/>
      <c r="CH143" s="14"/>
      <c r="CI143" s="14"/>
      <c r="CJ143" s="14"/>
      <c r="CK143" s="14"/>
      <c r="CL143" s="14"/>
      <c r="CM143" s="14"/>
      <c r="CN143" s="14"/>
      <c r="CO143" s="14"/>
      <c r="CP143" s="14"/>
      <c r="CQ143" s="14"/>
      <c r="CR143" s="14"/>
      <c r="CS143" s="14"/>
      <c r="CT143" s="14"/>
      <c r="CU143" s="14"/>
      <c r="CV143" s="14"/>
      <c r="CW143" s="14"/>
      <c r="CX143" s="14"/>
      <c r="CY143" s="14"/>
      <c r="CZ143" s="14"/>
      <c r="DA143" s="14"/>
      <c r="DB143" s="14"/>
      <c r="DC143" s="14"/>
      <c r="DD143" s="14"/>
      <c r="DE143" s="14"/>
      <c r="DF143" s="14"/>
      <c r="DG143" s="14"/>
      <c r="DH143" s="14"/>
      <c r="DI143" s="14"/>
      <c r="DJ143" s="14"/>
      <c r="DK143" s="14"/>
      <c r="DL143" s="14"/>
      <c r="DM143" s="14"/>
      <c r="DN143" s="14"/>
      <c r="DO143" s="14"/>
      <c r="DP143" s="14"/>
      <c r="DQ143" s="14"/>
      <c r="DR143" s="14"/>
      <c r="DS143" s="14"/>
      <c r="DT143" s="14"/>
      <c r="DU143" s="14"/>
      <c r="DV143" s="14"/>
      <c r="DW143" s="14"/>
      <c r="DX143" s="14"/>
      <c r="DY143" s="14"/>
      <c r="DZ143" s="14"/>
    </row>
    <row r="144" spans="1:130" s="6" customFormat="1" ht="7.5" customHeight="1" outlineLevel="1" thickBot="1" x14ac:dyDescent="0.25">
      <c r="B144" s="127"/>
      <c r="E144" s="8"/>
      <c r="F144" s="12"/>
      <c r="G144" s="8"/>
      <c r="I144" s="8"/>
      <c r="K144" s="13"/>
      <c r="L144" s="13"/>
      <c r="M144" s="13"/>
      <c r="N144" s="13"/>
      <c r="O144" s="126"/>
      <c r="P144" s="126"/>
      <c r="Q144" s="126"/>
      <c r="R144" s="126"/>
      <c r="S144" s="5"/>
      <c r="T144" s="125"/>
      <c r="U144" s="13"/>
      <c r="V144" s="13"/>
      <c r="W144" s="13"/>
      <c r="X144" s="13"/>
      <c r="Y144" s="13"/>
      <c r="Z144" s="13"/>
      <c r="AA144" s="13"/>
      <c r="AB144" s="13"/>
      <c r="AC144" s="13"/>
      <c r="AD144" s="13"/>
      <c r="AE144" s="13"/>
      <c r="AF144" s="13"/>
      <c r="AG144" s="13"/>
      <c r="AH144" s="13"/>
      <c r="AI144" s="13"/>
      <c r="AJ144" s="13"/>
      <c r="AK144" s="13"/>
      <c r="AL144" s="13"/>
      <c r="AM144" s="13"/>
      <c r="AN144" s="13"/>
      <c r="AO144" s="13"/>
      <c r="AP144" s="13"/>
      <c r="AQ144" s="13"/>
      <c r="AR144" s="13"/>
      <c r="AS144" s="13"/>
      <c r="AT144" s="13"/>
      <c r="AU144" s="13"/>
      <c r="AV144" s="13"/>
      <c r="AW144" s="13"/>
      <c r="AX144" s="13"/>
      <c r="AY144" s="13"/>
      <c r="AZ144" s="13"/>
      <c r="BA144" s="13"/>
      <c r="BB144" s="13"/>
      <c r="BC144" s="13"/>
      <c r="BD144" s="13"/>
      <c r="BE144" s="13"/>
      <c r="BF144" s="13"/>
      <c r="BG144" s="13"/>
      <c r="BH144" s="13"/>
      <c r="BI144" s="13"/>
      <c r="BJ144" s="13"/>
      <c r="BK144" s="13"/>
      <c r="BL144" s="13"/>
      <c r="BM144" s="13"/>
      <c r="BN144" s="13"/>
      <c r="BO144" s="13"/>
      <c r="BP144" s="13"/>
      <c r="BQ144" s="13"/>
      <c r="BR144" s="13"/>
      <c r="BS144" s="13"/>
      <c r="BT144" s="13"/>
      <c r="BU144" s="13"/>
      <c r="BV144" s="13"/>
      <c r="BW144" s="13"/>
      <c r="BX144" s="13"/>
      <c r="BY144" s="13"/>
      <c r="BZ144" s="13"/>
      <c r="CA144" s="13"/>
      <c r="CB144" s="13"/>
      <c r="CC144" s="13"/>
      <c r="CD144" s="13"/>
      <c r="CE144" s="13"/>
      <c r="CF144" s="13"/>
      <c r="CG144" s="13"/>
      <c r="CH144" s="13"/>
      <c r="CI144" s="13"/>
      <c r="CJ144" s="13"/>
      <c r="CK144" s="13"/>
      <c r="CL144" s="13"/>
      <c r="CM144" s="13"/>
      <c r="CN144" s="13"/>
      <c r="CO144" s="13"/>
      <c r="CP144" s="13"/>
      <c r="CQ144" s="13"/>
      <c r="CR144" s="13"/>
      <c r="CS144" s="13"/>
      <c r="CT144" s="13"/>
      <c r="CU144" s="13"/>
      <c r="CV144" s="13"/>
      <c r="CW144" s="13"/>
      <c r="CX144" s="13"/>
      <c r="CY144" s="13"/>
      <c r="CZ144" s="13"/>
      <c r="DA144" s="13"/>
      <c r="DB144" s="13"/>
      <c r="DC144" s="13"/>
      <c r="DD144" s="13"/>
      <c r="DE144" s="13"/>
      <c r="DF144" s="13"/>
      <c r="DG144" s="13"/>
      <c r="DH144" s="13"/>
      <c r="DI144" s="13"/>
      <c r="DJ144" s="13"/>
      <c r="DK144" s="13"/>
      <c r="DL144" s="13"/>
      <c r="DM144" s="13"/>
      <c r="DN144" s="13"/>
      <c r="DO144" s="13"/>
      <c r="DP144" s="13"/>
      <c r="DQ144" s="13"/>
      <c r="DR144" s="13"/>
      <c r="DS144" s="13"/>
      <c r="DT144" s="13"/>
      <c r="DU144" s="13"/>
      <c r="DV144" s="13"/>
      <c r="DW144" s="13"/>
      <c r="DX144" s="13"/>
      <c r="DY144" s="13"/>
      <c r="DZ144" s="13"/>
    </row>
    <row r="145" spans="1:130" s="10" customFormat="1" ht="65.099999999999994" customHeight="1" outlineLevel="1" thickBot="1" x14ac:dyDescent="0.25">
      <c r="B145" s="124" t="s">
        <v>14</v>
      </c>
      <c r="C145" s="123" t="s">
        <v>15</v>
      </c>
      <c r="D145" s="122" t="s">
        <v>150</v>
      </c>
      <c r="E145" s="121" t="s">
        <v>149</v>
      </c>
      <c r="F145" s="121" t="s">
        <v>148</v>
      </c>
      <c r="G145" s="120" t="s">
        <v>147</v>
      </c>
      <c r="H145" s="119" t="s">
        <v>16</v>
      </c>
      <c r="I145" s="118" t="s">
        <v>17</v>
      </c>
      <c r="J145" s="153" t="s">
        <v>146</v>
      </c>
      <c r="K145" s="104"/>
      <c r="L145" s="116" t="s">
        <v>145</v>
      </c>
      <c r="M145" s="115" t="s">
        <v>144</v>
      </c>
      <c r="N145" s="115" t="s">
        <v>143</v>
      </c>
      <c r="O145" s="126"/>
      <c r="P145" s="126"/>
      <c r="Q145" s="126"/>
      <c r="R145" s="126"/>
      <c r="S145" s="5"/>
      <c r="T145" s="104"/>
      <c r="U145" s="102"/>
      <c r="V145" s="105"/>
      <c r="W145" s="14"/>
      <c r="X145" s="14"/>
      <c r="Y145" s="14"/>
      <c r="Z145" s="14"/>
      <c r="AA145" s="14"/>
      <c r="AB145" s="14"/>
      <c r="AC145" s="105"/>
      <c r="AD145" s="14"/>
      <c r="AE145" s="14"/>
      <c r="AF145" s="14"/>
      <c r="AG145" s="14"/>
      <c r="AH145" s="14"/>
      <c r="AI145" s="14"/>
      <c r="AJ145" s="14"/>
      <c r="AK145" s="105"/>
      <c r="AL145" s="14"/>
      <c r="AM145" s="14"/>
      <c r="AN145" s="14"/>
      <c r="AO145" s="14"/>
      <c r="AP145" s="14"/>
      <c r="AQ145" s="14"/>
      <c r="AR145" s="14"/>
      <c r="AS145" s="102"/>
      <c r="AT145" s="104"/>
      <c r="AU145" s="104"/>
      <c r="AV145" s="102"/>
      <c r="AW145" s="102"/>
      <c r="AX145" s="102"/>
      <c r="AY145" s="102"/>
      <c r="AZ145" s="104"/>
      <c r="BA145" s="104"/>
      <c r="BB145" s="102"/>
      <c r="BC145" s="102"/>
      <c r="BD145" s="102"/>
      <c r="BE145" s="102"/>
      <c r="BF145" s="103"/>
      <c r="BG145" s="102"/>
      <c r="BH145" s="102"/>
      <c r="BI145" s="102"/>
      <c r="BJ145" s="14"/>
      <c r="BK145" s="14"/>
      <c r="BL145" s="14"/>
      <c r="BM145" s="14"/>
      <c r="BN145" s="14"/>
      <c r="BO145" s="14"/>
      <c r="BP145" s="14"/>
      <c r="BQ145" s="14"/>
      <c r="BR145" s="14"/>
      <c r="BS145" s="14"/>
      <c r="BT145" s="14"/>
      <c r="BU145" s="14"/>
      <c r="BV145" s="14"/>
      <c r="BW145" s="14"/>
      <c r="BX145" s="14"/>
      <c r="BY145" s="14"/>
      <c r="BZ145" s="14"/>
      <c r="CA145" s="14"/>
      <c r="CB145" s="14"/>
      <c r="CC145" s="14"/>
      <c r="CD145" s="14"/>
      <c r="CE145" s="14"/>
      <c r="CF145" s="14"/>
      <c r="CG145" s="14"/>
      <c r="CH145" s="14"/>
      <c r="CI145" s="14"/>
      <c r="CJ145" s="14"/>
      <c r="CK145" s="14"/>
      <c r="CL145" s="14"/>
      <c r="CM145" s="14"/>
      <c r="CN145" s="14"/>
      <c r="CO145" s="14"/>
      <c r="CP145" s="14"/>
      <c r="CQ145" s="14"/>
      <c r="CR145" s="14"/>
      <c r="CS145" s="14"/>
      <c r="CT145" s="14"/>
      <c r="CU145" s="14"/>
      <c r="CV145" s="14"/>
      <c r="CW145" s="14"/>
      <c r="CX145" s="14"/>
      <c r="CY145" s="14"/>
      <c r="CZ145" s="14"/>
      <c r="DA145" s="14"/>
      <c r="DB145" s="14"/>
      <c r="DC145" s="14"/>
      <c r="DD145" s="14"/>
      <c r="DE145" s="14"/>
      <c r="DF145" s="14"/>
      <c r="DG145" s="14"/>
      <c r="DH145" s="14"/>
      <c r="DI145" s="14"/>
      <c r="DJ145" s="14"/>
      <c r="DK145" s="14"/>
      <c r="DL145" s="14"/>
      <c r="DM145" s="14"/>
      <c r="DN145" s="14"/>
      <c r="DO145" s="14"/>
      <c r="DP145" s="14"/>
      <c r="DQ145" s="14"/>
      <c r="DR145" s="14"/>
      <c r="DS145" s="14"/>
      <c r="DT145" s="14"/>
      <c r="DU145" s="14"/>
      <c r="DV145" s="14"/>
      <c r="DW145" s="14"/>
      <c r="DX145" s="14"/>
      <c r="DY145" s="14"/>
      <c r="DZ145" s="14"/>
    </row>
    <row r="146" spans="1:130" s="10" customFormat="1" ht="12.75" customHeight="1" outlineLevel="1" thickBot="1" x14ac:dyDescent="0.25">
      <c r="A146" s="101"/>
      <c r="B146" s="247" t="str">
        <f>IF(Eingruppierung!B154="","",Eingruppierung!B154)</f>
        <v/>
      </c>
      <c r="C146" s="246" t="str">
        <f>IF(Eingruppierung!C154="","",Eingruppierung!C154)</f>
        <v/>
      </c>
      <c r="D146" s="245" t="str">
        <f>IF(Eingruppierung!D154="","",Eingruppierung!D154)</f>
        <v/>
      </c>
      <c r="E146" s="243" t="str">
        <f>IF(Eingruppierung!E154="","",Eingruppierung!E154)</f>
        <v/>
      </c>
      <c r="F146" s="244" t="str">
        <f>IF(Eingruppierung!F154="","",Eingruppierung!F154)</f>
        <v/>
      </c>
      <c r="G146" s="243">
        <f>IF(Eingruppierung!G154="","",Eingruppierung!G154)</f>
        <v>0</v>
      </c>
      <c r="H146" s="242" t="str">
        <f>IF(Eingruppierung!H154="","",Eingruppierung!H154)</f>
        <v/>
      </c>
      <c r="I146" s="241" t="str">
        <f>IF(Eingruppierung!I154="","",Eingruppierung!I154)</f>
        <v/>
      </c>
      <c r="J146" s="240" t="str">
        <f>IF(Eingruppierung!J154="","",Eingruppierung!J154)</f>
        <v/>
      </c>
      <c r="K146" s="53" t="str">
        <f t="shared" ref="K146:K156" si="8">IF(AND(H146="",I146=""),"",IF(OR(H146&lt;$H$11,H146&gt;$I$11,I146&lt;H146,I146&lt;$H$11,I146&gt;$I$11),"!!!",""))</f>
        <v/>
      </c>
      <c r="L146" s="239" t="str">
        <f>IF(Eingruppierung!L154="","",Eingruppierung!L154)</f>
        <v/>
      </c>
      <c r="M146" s="238" t="str">
        <f>IF(Eingruppierung!M154="","",Eingruppierung!M154)</f>
        <v/>
      </c>
      <c r="N146" s="238">
        <f>IF(Eingruppierung!N154="","",Eingruppierung!N154)</f>
        <v>0</v>
      </c>
      <c r="O146" s="114" t="s">
        <v>142</v>
      </c>
      <c r="P146" s="114" t="s">
        <v>141</v>
      </c>
      <c r="Q146" s="113" t="s">
        <v>140</v>
      </c>
      <c r="R146" s="112" t="s">
        <v>139</v>
      </c>
      <c r="S146" s="111" t="s">
        <v>138</v>
      </c>
      <c r="T146" s="17"/>
      <c r="U146" s="21"/>
      <c r="V146" s="14"/>
      <c r="W146" s="18"/>
      <c r="X146" s="18"/>
      <c r="Y146" s="18"/>
      <c r="Z146" s="18"/>
      <c r="AA146" s="18"/>
      <c r="AB146" s="18"/>
      <c r="AC146" s="14"/>
      <c r="AD146" s="18"/>
      <c r="AE146" s="18"/>
      <c r="AF146" s="18"/>
      <c r="AG146" s="18"/>
      <c r="AH146" s="18"/>
      <c r="AI146" s="18"/>
      <c r="AJ146" s="14"/>
      <c r="AK146" s="14"/>
      <c r="AL146" s="18"/>
      <c r="AM146" s="18"/>
      <c r="AN146" s="18"/>
      <c r="AO146" s="18"/>
      <c r="AP146" s="18"/>
      <c r="AQ146" s="18"/>
      <c r="AR146" s="14"/>
      <c r="AS146" s="15"/>
      <c r="AT146" s="17"/>
      <c r="AU146" s="17"/>
      <c r="AV146" s="17"/>
      <c r="AW146" s="17"/>
      <c r="AX146" s="17"/>
      <c r="AY146" s="17"/>
      <c r="AZ146" s="17"/>
      <c r="BA146" s="17"/>
      <c r="BB146" s="17"/>
      <c r="BC146" s="17"/>
      <c r="BD146" s="17"/>
      <c r="BE146" s="17"/>
      <c r="BF146" s="17"/>
      <c r="BG146" s="17"/>
      <c r="BH146" s="17"/>
      <c r="BI146" s="17"/>
      <c r="BJ146" s="17"/>
      <c r="BK146" s="16"/>
      <c r="BL146" s="14"/>
      <c r="BM146" s="15"/>
      <c r="BN146" s="14"/>
      <c r="BO146" s="14"/>
      <c r="BP146" s="14"/>
      <c r="BQ146" s="14"/>
      <c r="BR146" s="14"/>
      <c r="BS146" s="14"/>
      <c r="BT146" s="14"/>
      <c r="BU146" s="14"/>
      <c r="BV146" s="14"/>
      <c r="BW146" s="14"/>
      <c r="BX146" s="14"/>
      <c r="BY146" s="14"/>
      <c r="BZ146" s="14"/>
      <c r="CA146" s="14"/>
      <c r="CB146" s="14"/>
      <c r="CC146" s="14"/>
      <c r="CD146" s="14"/>
      <c r="CE146" s="14"/>
      <c r="CF146" s="14"/>
      <c r="CG146" s="14"/>
      <c r="CH146" s="14"/>
      <c r="CI146" s="14"/>
      <c r="CJ146" s="14"/>
      <c r="CK146" s="14"/>
      <c r="CL146" s="14"/>
      <c r="CM146" s="14"/>
      <c r="CN146" s="14"/>
      <c r="CO146" s="14"/>
      <c r="CP146" s="14"/>
      <c r="CQ146" s="14"/>
      <c r="CR146" s="14"/>
      <c r="CS146" s="14"/>
      <c r="CT146" s="14"/>
      <c r="CU146" s="14"/>
      <c r="CV146" s="14"/>
      <c r="CW146" s="14"/>
      <c r="CX146" s="14"/>
      <c r="CY146" s="14"/>
      <c r="CZ146" s="14"/>
      <c r="DA146" s="14"/>
      <c r="DB146" s="14"/>
      <c r="DC146" s="14"/>
      <c r="DD146" s="14"/>
      <c r="DE146" s="14"/>
      <c r="DF146" s="14"/>
      <c r="DG146" s="14"/>
      <c r="DH146" s="14"/>
      <c r="DI146" s="14"/>
      <c r="DJ146" s="14"/>
      <c r="DK146" s="14"/>
      <c r="DL146" s="14"/>
      <c r="DM146" s="14"/>
      <c r="DN146" s="14"/>
      <c r="DO146" s="14"/>
      <c r="DP146" s="14"/>
      <c r="DQ146" s="14"/>
      <c r="DR146" s="14"/>
      <c r="DS146" s="14"/>
      <c r="DT146" s="14"/>
      <c r="DU146" s="14"/>
      <c r="DV146" s="14"/>
      <c r="DW146" s="14"/>
      <c r="DX146" s="14"/>
      <c r="DY146" s="14"/>
      <c r="DZ146" s="14"/>
    </row>
    <row r="147" spans="1:130" s="6" customFormat="1" ht="12.75" customHeight="1" outlineLevel="1" x14ac:dyDescent="0.2">
      <c r="A147" s="28"/>
      <c r="B147" s="236" t="str">
        <f>IF(Eingruppierung!B155="","",Eingruppierung!B155)</f>
        <v/>
      </c>
      <c r="C147" s="237" t="str">
        <f>IF(Eingruppierung!C155="","",Eingruppierung!C155)</f>
        <v/>
      </c>
      <c r="D147" s="234" t="str">
        <f>IF(Eingruppierung!D155="","",Eingruppierung!D155)</f>
        <v/>
      </c>
      <c r="E147" s="232" t="str">
        <f>IF(Eingruppierung!E155="","",Eingruppierung!E155)</f>
        <v/>
      </c>
      <c r="F147" s="233" t="str">
        <f>IF(Eingruppierung!F155="","",Eingruppierung!F155)</f>
        <v/>
      </c>
      <c r="G147" s="232">
        <f>IF(Eingruppierung!G155="","",Eingruppierung!G155)</f>
        <v>0</v>
      </c>
      <c r="H147" s="231" t="str">
        <f>IF(Eingruppierung!H155="","",Eingruppierung!H155)</f>
        <v/>
      </c>
      <c r="I147" s="230" t="str">
        <f>IF(Eingruppierung!I155="","",Eingruppierung!I155)</f>
        <v/>
      </c>
      <c r="J147" s="229" t="str">
        <f>IF(Eingruppierung!J155="","",Eingruppierung!J155)</f>
        <v/>
      </c>
      <c r="K147" s="53" t="str">
        <f t="shared" si="8"/>
        <v/>
      </c>
      <c r="L147" s="228" t="str">
        <f>IF(Eingruppierung!L155="","",Eingruppierung!L155)</f>
        <v/>
      </c>
      <c r="M147" s="227" t="str">
        <f>IF(Eingruppierung!M155="","",Eingruppierung!M155)</f>
        <v/>
      </c>
      <c r="N147" s="227">
        <f>IF(Eingruppierung!N155="","",Eingruppierung!N155)</f>
        <v>0</v>
      </c>
      <c r="O147" s="90" t="str">
        <f>IF(Eingruppierung!O154="","",Eingruppierung!O154)</f>
        <v/>
      </c>
      <c r="P147" s="90" t="str">
        <f>IF(Eingruppierung!P154="","",Eingruppierung!P154)</f>
        <v/>
      </c>
      <c r="Q147" s="89" t="str">
        <f>IF(Eingruppierung!Q154="","",Eingruppierung!Q154)</f>
        <v>keine</v>
      </c>
      <c r="R147" s="88" t="str">
        <f>IF(Eingruppierung!R154="","",Eingruppierung!R154)</f>
        <v>Förderung</v>
      </c>
      <c r="S147" s="87">
        <f>IF(Eingruppierung!S154="","",Eingruppierung!S154)</f>
        <v>0</v>
      </c>
      <c r="T147" s="17"/>
      <c r="U147" s="21"/>
      <c r="V147" s="14"/>
      <c r="W147" s="18"/>
      <c r="X147" s="18"/>
      <c r="Y147" s="18"/>
      <c r="Z147" s="18"/>
      <c r="AA147" s="18"/>
      <c r="AB147" s="18"/>
      <c r="AC147" s="14"/>
      <c r="AD147" s="18"/>
      <c r="AE147" s="18"/>
      <c r="AF147" s="18"/>
      <c r="AG147" s="18"/>
      <c r="AH147" s="18"/>
      <c r="AI147" s="18"/>
      <c r="AJ147" s="14"/>
      <c r="AK147" s="14"/>
      <c r="AL147" s="18"/>
      <c r="AM147" s="18"/>
      <c r="AN147" s="18"/>
      <c r="AO147" s="18"/>
      <c r="AP147" s="18"/>
      <c r="AQ147" s="18"/>
      <c r="AR147" s="13"/>
      <c r="AS147" s="15"/>
      <c r="AT147" s="17"/>
      <c r="AU147" s="17"/>
      <c r="AV147" s="17"/>
      <c r="AW147" s="17"/>
      <c r="AX147" s="17"/>
      <c r="AY147" s="17"/>
      <c r="AZ147" s="17"/>
      <c r="BA147" s="17"/>
      <c r="BB147" s="17"/>
      <c r="BC147" s="17"/>
      <c r="BD147" s="17"/>
      <c r="BE147" s="17"/>
      <c r="BF147" s="17"/>
      <c r="BG147" s="17"/>
      <c r="BH147" s="17"/>
      <c r="BI147" s="17"/>
      <c r="BJ147" s="17"/>
      <c r="BK147" s="16"/>
      <c r="BL147" s="14"/>
      <c r="BM147" s="15"/>
      <c r="BN147" s="14"/>
      <c r="BO147" s="14"/>
      <c r="BP147" s="13"/>
      <c r="BQ147" s="13"/>
      <c r="BR147" s="13"/>
      <c r="BS147" s="13"/>
      <c r="BT147" s="13"/>
      <c r="BU147" s="13"/>
      <c r="BV147" s="13"/>
      <c r="BW147" s="13"/>
      <c r="BX147" s="13"/>
      <c r="BY147" s="13"/>
      <c r="BZ147" s="13"/>
      <c r="CA147" s="13"/>
      <c r="CB147" s="13"/>
      <c r="CC147" s="13"/>
      <c r="CD147" s="13"/>
      <c r="CE147" s="13"/>
      <c r="CF147" s="13"/>
      <c r="CG147" s="13"/>
      <c r="CH147" s="13"/>
      <c r="CI147" s="13"/>
      <c r="CJ147" s="13"/>
      <c r="CK147" s="13"/>
      <c r="CL147" s="13"/>
      <c r="CM147" s="13"/>
      <c r="CN147" s="13"/>
      <c r="CO147" s="13"/>
      <c r="CP147" s="13"/>
      <c r="CQ147" s="13"/>
      <c r="CR147" s="13"/>
      <c r="CS147" s="13"/>
      <c r="CT147" s="13"/>
      <c r="CU147" s="13"/>
      <c r="CV147" s="13"/>
      <c r="CW147" s="13"/>
      <c r="CX147" s="13"/>
      <c r="CY147" s="13"/>
      <c r="CZ147" s="13"/>
      <c r="DA147" s="13"/>
      <c r="DB147" s="13"/>
      <c r="DC147" s="13"/>
      <c r="DD147" s="13"/>
      <c r="DE147" s="13"/>
      <c r="DF147" s="13"/>
      <c r="DG147" s="13"/>
      <c r="DH147" s="13"/>
      <c r="DI147" s="13"/>
      <c r="DJ147" s="13"/>
      <c r="DK147" s="13"/>
      <c r="DL147" s="13"/>
      <c r="DM147" s="13"/>
      <c r="DN147" s="13"/>
      <c r="DO147" s="13"/>
      <c r="DP147" s="13"/>
      <c r="DQ147" s="13"/>
      <c r="DR147" s="13"/>
      <c r="DS147" s="13"/>
      <c r="DT147" s="13"/>
      <c r="DU147" s="13"/>
      <c r="DV147" s="13"/>
      <c r="DW147" s="13"/>
      <c r="DX147" s="13"/>
      <c r="DY147" s="13"/>
      <c r="DZ147" s="13"/>
    </row>
    <row r="148" spans="1:130" s="6" customFormat="1" ht="12.75" customHeight="1" outlineLevel="1" x14ac:dyDescent="0.2">
      <c r="A148" s="28"/>
      <c r="B148" s="236" t="str">
        <f>IF(Eingruppierung!B156="","",Eingruppierung!B156)</f>
        <v/>
      </c>
      <c r="C148" s="237" t="str">
        <f>IF(Eingruppierung!C156="","",Eingruppierung!C156)</f>
        <v/>
      </c>
      <c r="D148" s="234" t="str">
        <f>IF(Eingruppierung!D156="","",Eingruppierung!D156)</f>
        <v/>
      </c>
      <c r="E148" s="232" t="str">
        <f>IF(Eingruppierung!E156="","",Eingruppierung!E156)</f>
        <v/>
      </c>
      <c r="F148" s="233" t="str">
        <f>IF(Eingruppierung!F156="","",Eingruppierung!F156)</f>
        <v/>
      </c>
      <c r="G148" s="232">
        <f>IF(Eingruppierung!G156="","",Eingruppierung!G156)</f>
        <v>0</v>
      </c>
      <c r="H148" s="231" t="str">
        <f>IF(Eingruppierung!H156="","",Eingruppierung!H156)</f>
        <v/>
      </c>
      <c r="I148" s="230" t="str">
        <f>IF(Eingruppierung!I156="","",Eingruppierung!I156)</f>
        <v/>
      </c>
      <c r="J148" s="229" t="str">
        <f>IF(Eingruppierung!J156="","",Eingruppierung!J156)</f>
        <v/>
      </c>
      <c r="K148" s="53" t="str">
        <f t="shared" si="8"/>
        <v/>
      </c>
      <c r="L148" s="228" t="str">
        <f>IF(Eingruppierung!L156="","",Eingruppierung!L156)</f>
        <v/>
      </c>
      <c r="M148" s="227" t="str">
        <f>IF(Eingruppierung!M156="","",Eingruppierung!M156)</f>
        <v/>
      </c>
      <c r="N148" s="227">
        <f>IF(Eingruppierung!N156="","",Eingruppierung!N156)</f>
        <v>0</v>
      </c>
      <c r="O148" s="69" t="str">
        <f>IF(Eingruppierung!O155="","",Eingruppierung!O155)</f>
        <v/>
      </c>
      <c r="P148" s="69" t="str">
        <f>IF(Eingruppierung!P155="","",Eingruppierung!P155)</f>
        <v/>
      </c>
      <c r="Q148" s="68" t="str">
        <f>IF(Eingruppierung!Q155="","",Eingruppierung!Q155)</f>
        <v>keine</v>
      </c>
      <c r="R148" s="67" t="str">
        <f>IF(Eingruppierung!R155="","",Eingruppierung!R155)</f>
        <v>Förderung</v>
      </c>
      <c r="S148" s="66">
        <f>IF(Eingruppierung!S155="","",Eingruppierung!S155)</f>
        <v>0</v>
      </c>
      <c r="T148" s="17"/>
      <c r="U148" s="21"/>
      <c r="V148" s="14"/>
      <c r="W148" s="18"/>
      <c r="X148" s="18"/>
      <c r="Y148" s="18"/>
      <c r="Z148" s="18"/>
      <c r="AA148" s="18"/>
      <c r="AB148" s="18"/>
      <c r="AC148" s="14"/>
      <c r="AD148" s="18"/>
      <c r="AE148" s="18"/>
      <c r="AF148" s="18"/>
      <c r="AG148" s="18"/>
      <c r="AH148" s="18"/>
      <c r="AI148" s="18"/>
      <c r="AJ148" s="14"/>
      <c r="AK148" s="14"/>
      <c r="AL148" s="18"/>
      <c r="AM148" s="18"/>
      <c r="AN148" s="18"/>
      <c r="AO148" s="18"/>
      <c r="AP148" s="18"/>
      <c r="AQ148" s="18"/>
      <c r="AR148" s="13"/>
      <c r="AS148" s="15"/>
      <c r="AT148" s="17"/>
      <c r="AU148" s="17"/>
      <c r="AV148" s="17"/>
      <c r="AW148" s="17"/>
      <c r="AX148" s="17"/>
      <c r="AY148" s="17"/>
      <c r="AZ148" s="17"/>
      <c r="BA148" s="17"/>
      <c r="BB148" s="17"/>
      <c r="BC148" s="17"/>
      <c r="BD148" s="17"/>
      <c r="BE148" s="17"/>
      <c r="BF148" s="17"/>
      <c r="BG148" s="17"/>
      <c r="BH148" s="17"/>
      <c r="BI148" s="17"/>
      <c r="BJ148" s="17"/>
      <c r="BK148" s="16"/>
      <c r="BL148" s="14"/>
      <c r="BM148" s="15"/>
      <c r="BN148" s="14"/>
      <c r="BO148" s="14"/>
      <c r="BP148" s="13"/>
      <c r="BQ148" s="13"/>
      <c r="BR148" s="13"/>
      <c r="BS148" s="13"/>
      <c r="BT148" s="13"/>
      <c r="BU148" s="13"/>
      <c r="BV148" s="13"/>
      <c r="BW148" s="13"/>
      <c r="BX148" s="13"/>
      <c r="BY148" s="13"/>
      <c r="BZ148" s="13"/>
      <c r="CA148" s="13"/>
      <c r="CB148" s="13"/>
      <c r="CC148" s="13"/>
      <c r="CD148" s="13"/>
      <c r="CE148" s="13"/>
      <c r="CF148" s="13"/>
      <c r="CG148" s="13"/>
      <c r="CH148" s="13"/>
      <c r="CI148" s="13"/>
      <c r="CJ148" s="13"/>
      <c r="CK148" s="13"/>
      <c r="CL148" s="13"/>
      <c r="CM148" s="13"/>
      <c r="CN148" s="13"/>
      <c r="CO148" s="13"/>
      <c r="CP148" s="13"/>
      <c r="CQ148" s="13"/>
      <c r="CR148" s="13"/>
      <c r="CS148" s="13"/>
      <c r="CT148" s="13"/>
      <c r="CU148" s="13"/>
      <c r="CV148" s="13"/>
      <c r="CW148" s="13"/>
      <c r="CX148" s="13"/>
      <c r="CY148" s="13"/>
      <c r="CZ148" s="13"/>
      <c r="DA148" s="13"/>
      <c r="DB148" s="13"/>
      <c r="DC148" s="13"/>
      <c r="DD148" s="13"/>
      <c r="DE148" s="13"/>
      <c r="DF148" s="13"/>
      <c r="DG148" s="13"/>
      <c r="DH148" s="13"/>
      <c r="DI148" s="13"/>
      <c r="DJ148" s="13"/>
      <c r="DK148" s="13"/>
      <c r="DL148" s="13"/>
      <c r="DM148" s="13"/>
      <c r="DN148" s="13"/>
      <c r="DO148" s="13"/>
      <c r="DP148" s="13"/>
      <c r="DQ148" s="13"/>
      <c r="DR148" s="13"/>
      <c r="DS148" s="13"/>
      <c r="DT148" s="13"/>
      <c r="DU148" s="13"/>
      <c r="DV148" s="13"/>
      <c r="DW148" s="13"/>
      <c r="DX148" s="13"/>
      <c r="DY148" s="13"/>
      <c r="DZ148" s="13"/>
    </row>
    <row r="149" spans="1:130" s="6" customFormat="1" ht="12.75" customHeight="1" outlineLevel="1" x14ac:dyDescent="0.2">
      <c r="A149" s="28"/>
      <c r="B149" s="236" t="str">
        <f>IF(Eingruppierung!B157="","",Eingruppierung!B157)</f>
        <v/>
      </c>
      <c r="C149" s="235" t="str">
        <f>IF(Eingruppierung!C157="","",Eingruppierung!C157)</f>
        <v/>
      </c>
      <c r="D149" s="234" t="str">
        <f>IF(Eingruppierung!D157="","",Eingruppierung!D157)</f>
        <v/>
      </c>
      <c r="E149" s="232" t="str">
        <f>IF(Eingruppierung!E157="","",Eingruppierung!E157)</f>
        <v/>
      </c>
      <c r="F149" s="233" t="str">
        <f>IF(Eingruppierung!F157="","",Eingruppierung!F157)</f>
        <v/>
      </c>
      <c r="G149" s="232">
        <f>IF(Eingruppierung!G157="","",Eingruppierung!G157)</f>
        <v>0</v>
      </c>
      <c r="H149" s="231" t="str">
        <f>IF(Eingruppierung!H157="","",Eingruppierung!H157)</f>
        <v/>
      </c>
      <c r="I149" s="230" t="str">
        <f>IF(Eingruppierung!I157="","",Eingruppierung!I157)</f>
        <v/>
      </c>
      <c r="J149" s="229" t="str">
        <f>IF(Eingruppierung!J157="","",Eingruppierung!J157)</f>
        <v/>
      </c>
      <c r="K149" s="53" t="str">
        <f t="shared" si="8"/>
        <v/>
      </c>
      <c r="L149" s="228" t="str">
        <f>IF(Eingruppierung!L157="","",Eingruppierung!L157)</f>
        <v/>
      </c>
      <c r="M149" s="227" t="str">
        <f>IF(Eingruppierung!M157="","",Eingruppierung!M157)</f>
        <v/>
      </c>
      <c r="N149" s="227">
        <f>IF(Eingruppierung!N157="","",Eingruppierung!N157)</f>
        <v>0</v>
      </c>
      <c r="O149" s="69" t="str">
        <f>IF(Eingruppierung!O156="","",Eingruppierung!O156)</f>
        <v/>
      </c>
      <c r="P149" s="69" t="str">
        <f>IF(Eingruppierung!P156="","",Eingruppierung!P156)</f>
        <v/>
      </c>
      <c r="Q149" s="68" t="str">
        <f>IF(Eingruppierung!Q156="","",Eingruppierung!Q156)</f>
        <v>keine</v>
      </c>
      <c r="R149" s="67" t="str">
        <f>IF(Eingruppierung!R156="","",Eingruppierung!R156)</f>
        <v>Förderung</v>
      </c>
      <c r="S149" s="66">
        <f>IF(Eingruppierung!S156="","",Eingruppierung!S156)</f>
        <v>0</v>
      </c>
      <c r="T149" s="17"/>
      <c r="U149" s="21"/>
      <c r="V149" s="14"/>
      <c r="W149" s="18"/>
      <c r="X149" s="18"/>
      <c r="Y149" s="18"/>
      <c r="Z149" s="18"/>
      <c r="AA149" s="18"/>
      <c r="AB149" s="18"/>
      <c r="AC149" s="14"/>
      <c r="AD149" s="18"/>
      <c r="AE149" s="18"/>
      <c r="AF149" s="18"/>
      <c r="AG149" s="18"/>
      <c r="AH149" s="18"/>
      <c r="AI149" s="18"/>
      <c r="AJ149" s="14"/>
      <c r="AK149" s="14"/>
      <c r="AL149" s="18"/>
      <c r="AM149" s="18"/>
      <c r="AN149" s="18"/>
      <c r="AO149" s="18"/>
      <c r="AP149" s="18"/>
      <c r="AQ149" s="18"/>
      <c r="AR149" s="13"/>
      <c r="AS149" s="15"/>
      <c r="AT149" s="17"/>
      <c r="AU149" s="17"/>
      <c r="AV149" s="17"/>
      <c r="AW149" s="17"/>
      <c r="AX149" s="17"/>
      <c r="AY149" s="17"/>
      <c r="AZ149" s="17"/>
      <c r="BA149" s="17"/>
      <c r="BB149" s="17"/>
      <c r="BC149" s="17"/>
      <c r="BD149" s="17"/>
      <c r="BE149" s="17"/>
      <c r="BF149" s="17"/>
      <c r="BG149" s="17"/>
      <c r="BH149" s="17"/>
      <c r="BI149" s="17"/>
      <c r="BJ149" s="17"/>
      <c r="BK149" s="16"/>
      <c r="BL149" s="14"/>
      <c r="BM149" s="15"/>
      <c r="BN149" s="14"/>
      <c r="BO149" s="14"/>
      <c r="BP149" s="13"/>
      <c r="BQ149" s="13"/>
      <c r="BR149" s="13"/>
      <c r="BS149" s="13"/>
      <c r="BT149" s="13"/>
      <c r="BU149" s="13"/>
      <c r="BV149" s="13"/>
      <c r="BW149" s="13"/>
      <c r="BX149" s="13"/>
      <c r="BY149" s="13"/>
      <c r="BZ149" s="13"/>
      <c r="CA149" s="13"/>
      <c r="CB149" s="13"/>
      <c r="CC149" s="13"/>
      <c r="CD149" s="13"/>
      <c r="CE149" s="13"/>
      <c r="CF149" s="13"/>
      <c r="CG149" s="13"/>
      <c r="CH149" s="13"/>
      <c r="CI149" s="13"/>
      <c r="CJ149" s="13"/>
      <c r="CK149" s="13"/>
      <c r="CL149" s="13"/>
      <c r="CM149" s="13"/>
      <c r="CN149" s="13"/>
      <c r="CO149" s="13"/>
      <c r="CP149" s="13"/>
      <c r="CQ149" s="13"/>
      <c r="CR149" s="13"/>
      <c r="CS149" s="13"/>
      <c r="CT149" s="13"/>
      <c r="CU149" s="13"/>
      <c r="CV149" s="13"/>
      <c r="CW149" s="13"/>
      <c r="CX149" s="13"/>
      <c r="CY149" s="13"/>
      <c r="CZ149" s="13"/>
      <c r="DA149" s="13"/>
      <c r="DB149" s="13"/>
      <c r="DC149" s="13"/>
      <c r="DD149" s="13"/>
      <c r="DE149" s="13"/>
      <c r="DF149" s="13"/>
      <c r="DG149" s="13"/>
      <c r="DH149" s="13"/>
      <c r="DI149" s="13"/>
      <c r="DJ149" s="13"/>
      <c r="DK149" s="13"/>
      <c r="DL149" s="13"/>
      <c r="DM149" s="13"/>
      <c r="DN149" s="13"/>
      <c r="DO149" s="13"/>
      <c r="DP149" s="13"/>
      <c r="DQ149" s="13"/>
      <c r="DR149" s="13"/>
      <c r="DS149" s="13"/>
      <c r="DT149" s="13"/>
      <c r="DU149" s="13"/>
      <c r="DV149" s="13"/>
      <c r="DW149" s="13"/>
      <c r="DX149" s="13"/>
      <c r="DY149" s="13"/>
      <c r="DZ149" s="13"/>
    </row>
    <row r="150" spans="1:130" s="6" customFormat="1" ht="12.75" customHeight="1" outlineLevel="1" x14ac:dyDescent="0.2">
      <c r="A150" s="28"/>
      <c r="B150" s="236" t="str">
        <f>IF(Eingruppierung!B158="","",Eingruppierung!B158)</f>
        <v/>
      </c>
      <c r="C150" s="237" t="str">
        <f>IF(Eingruppierung!C158="","",Eingruppierung!C158)</f>
        <v/>
      </c>
      <c r="D150" s="234" t="str">
        <f>IF(Eingruppierung!D158="","",Eingruppierung!D158)</f>
        <v/>
      </c>
      <c r="E150" s="232" t="str">
        <f>IF(Eingruppierung!E158="","",Eingruppierung!E158)</f>
        <v/>
      </c>
      <c r="F150" s="233" t="str">
        <f>IF(Eingruppierung!F158="","",Eingruppierung!F158)</f>
        <v/>
      </c>
      <c r="G150" s="232">
        <f>IF(Eingruppierung!G158="","",Eingruppierung!G158)</f>
        <v>0</v>
      </c>
      <c r="H150" s="231" t="str">
        <f>IF(Eingruppierung!H158="","",Eingruppierung!H158)</f>
        <v/>
      </c>
      <c r="I150" s="230" t="str">
        <f>IF(Eingruppierung!I158="","",Eingruppierung!I158)</f>
        <v/>
      </c>
      <c r="J150" s="229" t="str">
        <f>IF(Eingruppierung!J158="","",Eingruppierung!J158)</f>
        <v/>
      </c>
      <c r="K150" s="53" t="str">
        <f t="shared" si="8"/>
        <v/>
      </c>
      <c r="L150" s="228" t="str">
        <f>IF(Eingruppierung!L158="","",Eingruppierung!L158)</f>
        <v/>
      </c>
      <c r="M150" s="227" t="str">
        <f>IF(Eingruppierung!M158="","",Eingruppierung!M158)</f>
        <v/>
      </c>
      <c r="N150" s="227">
        <f>IF(Eingruppierung!N158="","",Eingruppierung!N158)</f>
        <v>0</v>
      </c>
      <c r="O150" s="69" t="str">
        <f>IF(Eingruppierung!O157="","",Eingruppierung!O157)</f>
        <v/>
      </c>
      <c r="P150" s="69" t="str">
        <f>IF(Eingruppierung!P157="","",Eingruppierung!P157)</f>
        <v/>
      </c>
      <c r="Q150" s="68" t="str">
        <f>IF(Eingruppierung!Q157="","",Eingruppierung!Q157)</f>
        <v>keine</v>
      </c>
      <c r="R150" s="67" t="str">
        <f>IF(Eingruppierung!R157="","",Eingruppierung!R157)</f>
        <v>Förderung</v>
      </c>
      <c r="S150" s="66">
        <f>IF(Eingruppierung!S157="","",Eingruppierung!S157)</f>
        <v>0</v>
      </c>
      <c r="T150" s="17"/>
      <c r="U150" s="21"/>
      <c r="V150" s="14"/>
      <c r="W150" s="18"/>
      <c r="X150" s="18"/>
      <c r="Y150" s="18"/>
      <c r="Z150" s="18"/>
      <c r="AA150" s="18"/>
      <c r="AB150" s="18"/>
      <c r="AC150" s="14"/>
      <c r="AD150" s="18"/>
      <c r="AE150" s="18"/>
      <c r="AF150" s="18"/>
      <c r="AG150" s="18"/>
      <c r="AH150" s="18"/>
      <c r="AI150" s="18"/>
      <c r="AJ150" s="14"/>
      <c r="AK150" s="14"/>
      <c r="AL150" s="18"/>
      <c r="AM150" s="18"/>
      <c r="AN150" s="18"/>
      <c r="AO150" s="18"/>
      <c r="AP150" s="18"/>
      <c r="AQ150" s="18"/>
      <c r="AR150" s="13"/>
      <c r="AS150" s="15"/>
      <c r="AT150" s="17"/>
      <c r="AU150" s="17"/>
      <c r="AV150" s="17"/>
      <c r="AW150" s="17"/>
      <c r="AX150" s="17"/>
      <c r="AY150" s="17"/>
      <c r="AZ150" s="17"/>
      <c r="BA150" s="17"/>
      <c r="BB150" s="17"/>
      <c r="BC150" s="17"/>
      <c r="BD150" s="17"/>
      <c r="BE150" s="17"/>
      <c r="BF150" s="17"/>
      <c r="BG150" s="17"/>
      <c r="BH150" s="17"/>
      <c r="BI150" s="17"/>
      <c r="BJ150" s="17"/>
      <c r="BK150" s="16"/>
      <c r="BL150" s="14"/>
      <c r="BM150" s="15"/>
      <c r="BN150" s="14"/>
      <c r="BO150" s="14"/>
      <c r="BP150" s="13"/>
      <c r="BQ150" s="13"/>
      <c r="BR150" s="13"/>
      <c r="BS150" s="13"/>
      <c r="BT150" s="13"/>
      <c r="BU150" s="13"/>
      <c r="BV150" s="13"/>
      <c r="BW150" s="13"/>
      <c r="BX150" s="13"/>
      <c r="BY150" s="13"/>
      <c r="BZ150" s="13"/>
      <c r="CA150" s="13"/>
      <c r="CB150" s="13"/>
      <c r="CC150" s="13"/>
      <c r="CD150" s="13"/>
      <c r="CE150" s="13"/>
      <c r="CF150" s="13"/>
      <c r="CG150" s="13"/>
      <c r="CH150" s="13"/>
      <c r="CI150" s="13"/>
      <c r="CJ150" s="13"/>
      <c r="CK150" s="13"/>
      <c r="CL150" s="13"/>
      <c r="CM150" s="13"/>
      <c r="CN150" s="13"/>
      <c r="CO150" s="13"/>
      <c r="CP150" s="13"/>
      <c r="CQ150" s="13"/>
      <c r="CR150" s="13"/>
      <c r="CS150" s="13"/>
      <c r="CT150" s="13"/>
      <c r="CU150" s="13"/>
      <c r="CV150" s="13"/>
      <c r="CW150" s="13"/>
      <c r="CX150" s="13"/>
      <c r="CY150" s="13"/>
      <c r="CZ150" s="13"/>
      <c r="DA150" s="13"/>
      <c r="DB150" s="13"/>
      <c r="DC150" s="13"/>
      <c r="DD150" s="13"/>
      <c r="DE150" s="13"/>
      <c r="DF150" s="13"/>
      <c r="DG150" s="13"/>
      <c r="DH150" s="13"/>
      <c r="DI150" s="13"/>
      <c r="DJ150" s="13"/>
      <c r="DK150" s="13"/>
      <c r="DL150" s="13"/>
      <c r="DM150" s="13"/>
      <c r="DN150" s="13"/>
      <c r="DO150" s="13"/>
      <c r="DP150" s="13"/>
      <c r="DQ150" s="13"/>
      <c r="DR150" s="13"/>
      <c r="DS150" s="13"/>
      <c r="DT150" s="13"/>
      <c r="DU150" s="13"/>
      <c r="DV150" s="13"/>
      <c r="DW150" s="13"/>
      <c r="DX150" s="13"/>
      <c r="DY150" s="13"/>
      <c r="DZ150" s="13"/>
    </row>
    <row r="151" spans="1:130" s="6" customFormat="1" ht="12.75" customHeight="1" outlineLevel="1" x14ac:dyDescent="0.2">
      <c r="A151" s="28"/>
      <c r="B151" s="236" t="str">
        <f>IF(Eingruppierung!B159="","",Eingruppierung!B159)</f>
        <v/>
      </c>
      <c r="C151" s="237" t="str">
        <f>IF(Eingruppierung!C159="","",Eingruppierung!C159)</f>
        <v/>
      </c>
      <c r="D151" s="234" t="str">
        <f>IF(Eingruppierung!D159="","",Eingruppierung!D159)</f>
        <v/>
      </c>
      <c r="E151" s="232" t="str">
        <f>IF(Eingruppierung!E159="","",Eingruppierung!E159)</f>
        <v/>
      </c>
      <c r="F151" s="233" t="str">
        <f>IF(Eingruppierung!F159="","",Eingruppierung!F159)</f>
        <v/>
      </c>
      <c r="G151" s="232">
        <f>IF(Eingruppierung!G159="","",Eingruppierung!G159)</f>
        <v>0</v>
      </c>
      <c r="H151" s="231" t="str">
        <f>IF(Eingruppierung!H159="","",Eingruppierung!H159)</f>
        <v/>
      </c>
      <c r="I151" s="230" t="str">
        <f>IF(Eingruppierung!I159="","",Eingruppierung!I159)</f>
        <v/>
      </c>
      <c r="J151" s="229" t="str">
        <f>IF(Eingruppierung!J159="","",Eingruppierung!J159)</f>
        <v/>
      </c>
      <c r="K151" s="53" t="str">
        <f t="shared" si="8"/>
        <v/>
      </c>
      <c r="L151" s="228" t="str">
        <f>IF(Eingruppierung!L159="","",Eingruppierung!L159)</f>
        <v/>
      </c>
      <c r="M151" s="227" t="str">
        <f>IF(Eingruppierung!M159="","",Eingruppierung!M159)</f>
        <v/>
      </c>
      <c r="N151" s="227">
        <f>IF(Eingruppierung!N159="","",Eingruppierung!N159)</f>
        <v>0</v>
      </c>
      <c r="O151" s="69" t="str">
        <f>IF(Eingruppierung!O158="","",Eingruppierung!O158)</f>
        <v/>
      </c>
      <c r="P151" s="69" t="str">
        <f>IF(Eingruppierung!P158="","",Eingruppierung!P158)</f>
        <v/>
      </c>
      <c r="Q151" s="68" t="str">
        <f>IF(Eingruppierung!Q158="","",Eingruppierung!Q158)</f>
        <v>keine</v>
      </c>
      <c r="R151" s="67" t="str">
        <f>IF(Eingruppierung!R158="","",Eingruppierung!R158)</f>
        <v>Förderung</v>
      </c>
      <c r="S151" s="66">
        <f>IF(Eingruppierung!S158="","",Eingruppierung!S158)</f>
        <v>0</v>
      </c>
      <c r="T151" s="17"/>
      <c r="U151" s="21"/>
      <c r="V151" s="14"/>
      <c r="W151" s="18"/>
      <c r="X151" s="18"/>
      <c r="Y151" s="18"/>
      <c r="Z151" s="18"/>
      <c r="AA151" s="18"/>
      <c r="AB151" s="18"/>
      <c r="AC151" s="14"/>
      <c r="AD151" s="18"/>
      <c r="AE151" s="18"/>
      <c r="AF151" s="18"/>
      <c r="AG151" s="18"/>
      <c r="AH151" s="18"/>
      <c r="AI151" s="18"/>
      <c r="AJ151" s="14"/>
      <c r="AK151" s="14"/>
      <c r="AL151" s="18"/>
      <c r="AM151" s="18"/>
      <c r="AN151" s="18"/>
      <c r="AO151" s="18"/>
      <c r="AP151" s="18"/>
      <c r="AQ151" s="18"/>
      <c r="AR151" s="13"/>
      <c r="AS151" s="15"/>
      <c r="AT151" s="17"/>
      <c r="AU151" s="17"/>
      <c r="AV151" s="17"/>
      <c r="AW151" s="17"/>
      <c r="AX151" s="17"/>
      <c r="AY151" s="17"/>
      <c r="AZ151" s="17"/>
      <c r="BA151" s="17"/>
      <c r="BB151" s="17"/>
      <c r="BC151" s="17"/>
      <c r="BD151" s="17"/>
      <c r="BE151" s="17"/>
      <c r="BF151" s="17"/>
      <c r="BG151" s="17"/>
      <c r="BH151" s="17"/>
      <c r="BI151" s="17"/>
      <c r="BJ151" s="17"/>
      <c r="BK151" s="16"/>
      <c r="BL151" s="14"/>
      <c r="BM151" s="15"/>
      <c r="BN151" s="14"/>
      <c r="BO151" s="14"/>
      <c r="BP151" s="13"/>
      <c r="BQ151" s="13"/>
      <c r="BR151" s="13"/>
      <c r="BS151" s="13"/>
      <c r="BT151" s="13"/>
      <c r="BU151" s="13"/>
      <c r="BV151" s="13"/>
      <c r="BW151" s="13"/>
      <c r="BX151" s="13"/>
      <c r="BY151" s="13"/>
      <c r="BZ151" s="13"/>
      <c r="CA151" s="13"/>
      <c r="CB151" s="13"/>
      <c r="CC151" s="13"/>
      <c r="CD151" s="13"/>
      <c r="CE151" s="13"/>
      <c r="CF151" s="13"/>
      <c r="CG151" s="13"/>
      <c r="CH151" s="13"/>
      <c r="CI151" s="13"/>
      <c r="CJ151" s="13"/>
      <c r="CK151" s="13"/>
      <c r="CL151" s="13"/>
      <c r="CM151" s="13"/>
      <c r="CN151" s="13"/>
      <c r="CO151" s="13"/>
      <c r="CP151" s="13"/>
      <c r="CQ151" s="13"/>
      <c r="CR151" s="13"/>
      <c r="CS151" s="13"/>
      <c r="CT151" s="13"/>
      <c r="CU151" s="13"/>
      <c r="CV151" s="13"/>
      <c r="CW151" s="13"/>
      <c r="CX151" s="13"/>
      <c r="CY151" s="13"/>
      <c r="CZ151" s="13"/>
      <c r="DA151" s="13"/>
      <c r="DB151" s="13"/>
      <c r="DC151" s="13"/>
      <c r="DD151" s="13"/>
      <c r="DE151" s="13"/>
      <c r="DF151" s="13"/>
      <c r="DG151" s="13"/>
      <c r="DH151" s="13"/>
      <c r="DI151" s="13"/>
      <c r="DJ151" s="13"/>
      <c r="DK151" s="13"/>
      <c r="DL151" s="13"/>
      <c r="DM151" s="13"/>
      <c r="DN151" s="13"/>
      <c r="DO151" s="13"/>
      <c r="DP151" s="13"/>
      <c r="DQ151" s="13"/>
      <c r="DR151" s="13"/>
      <c r="DS151" s="13"/>
      <c r="DT151" s="13"/>
      <c r="DU151" s="13"/>
      <c r="DV151" s="13"/>
      <c r="DW151" s="13"/>
      <c r="DX151" s="13"/>
      <c r="DY151" s="13"/>
      <c r="DZ151" s="13"/>
    </row>
    <row r="152" spans="1:130" s="6" customFormat="1" ht="12.75" customHeight="1" outlineLevel="1" x14ac:dyDescent="0.2">
      <c r="A152" s="28"/>
      <c r="B152" s="236" t="str">
        <f>IF(Eingruppierung!B160="","",Eingruppierung!B160)</f>
        <v/>
      </c>
      <c r="C152" s="235" t="str">
        <f>IF(Eingruppierung!C160="","",Eingruppierung!C160)</f>
        <v/>
      </c>
      <c r="D152" s="234" t="str">
        <f>IF(Eingruppierung!D160="","",Eingruppierung!D160)</f>
        <v/>
      </c>
      <c r="E152" s="232" t="str">
        <f>IF(Eingruppierung!E160="","",Eingruppierung!E160)</f>
        <v/>
      </c>
      <c r="F152" s="233" t="str">
        <f>IF(Eingruppierung!F160="","",Eingruppierung!F160)</f>
        <v/>
      </c>
      <c r="G152" s="232">
        <f>IF(Eingruppierung!G160="","",Eingruppierung!G160)</f>
        <v>0</v>
      </c>
      <c r="H152" s="231" t="str">
        <f>IF(Eingruppierung!H160="","",Eingruppierung!H160)</f>
        <v/>
      </c>
      <c r="I152" s="230" t="str">
        <f>IF(Eingruppierung!I160="","",Eingruppierung!I160)</f>
        <v/>
      </c>
      <c r="J152" s="229" t="str">
        <f>IF(Eingruppierung!J160="","",Eingruppierung!J160)</f>
        <v/>
      </c>
      <c r="K152" s="53" t="str">
        <f t="shared" si="8"/>
        <v/>
      </c>
      <c r="L152" s="228" t="str">
        <f>IF(Eingruppierung!L160="","",Eingruppierung!L160)</f>
        <v/>
      </c>
      <c r="M152" s="227" t="str">
        <f>IF(Eingruppierung!M160="","",Eingruppierung!M160)</f>
        <v/>
      </c>
      <c r="N152" s="227">
        <f>IF(Eingruppierung!N160="","",Eingruppierung!N160)</f>
        <v>0</v>
      </c>
      <c r="O152" s="69" t="str">
        <f>IF(Eingruppierung!O159="","",Eingruppierung!O159)</f>
        <v/>
      </c>
      <c r="P152" s="69" t="str">
        <f>IF(Eingruppierung!P159="","",Eingruppierung!P159)</f>
        <v/>
      </c>
      <c r="Q152" s="68" t="str">
        <f>IF(Eingruppierung!Q159="","",Eingruppierung!Q159)</f>
        <v>keine</v>
      </c>
      <c r="R152" s="67" t="str">
        <f>IF(Eingruppierung!R159="","",Eingruppierung!R159)</f>
        <v>Förderung</v>
      </c>
      <c r="S152" s="66">
        <f>IF(Eingruppierung!S159="","",Eingruppierung!S159)</f>
        <v>0</v>
      </c>
      <c r="T152" s="17"/>
      <c r="U152" s="21"/>
      <c r="V152" s="14"/>
      <c r="W152" s="18"/>
      <c r="X152" s="18"/>
      <c r="Y152" s="18"/>
      <c r="Z152" s="18"/>
      <c r="AA152" s="18"/>
      <c r="AB152" s="18"/>
      <c r="AC152" s="14"/>
      <c r="AD152" s="18"/>
      <c r="AE152" s="18"/>
      <c r="AF152" s="18"/>
      <c r="AG152" s="18"/>
      <c r="AH152" s="18"/>
      <c r="AI152" s="18"/>
      <c r="AJ152" s="14"/>
      <c r="AK152" s="14"/>
      <c r="AL152" s="18"/>
      <c r="AM152" s="18"/>
      <c r="AN152" s="18"/>
      <c r="AO152" s="18"/>
      <c r="AP152" s="18"/>
      <c r="AQ152" s="18"/>
      <c r="AR152" s="13"/>
      <c r="AS152" s="15"/>
      <c r="AT152" s="17"/>
      <c r="AU152" s="17"/>
      <c r="AV152" s="17"/>
      <c r="AW152" s="17"/>
      <c r="AX152" s="17"/>
      <c r="AY152" s="17"/>
      <c r="AZ152" s="17"/>
      <c r="BA152" s="17"/>
      <c r="BB152" s="17"/>
      <c r="BC152" s="17"/>
      <c r="BD152" s="17"/>
      <c r="BE152" s="17"/>
      <c r="BF152" s="17"/>
      <c r="BG152" s="17"/>
      <c r="BH152" s="17"/>
      <c r="BI152" s="17"/>
      <c r="BJ152" s="17"/>
      <c r="BK152" s="16"/>
      <c r="BL152" s="14"/>
      <c r="BM152" s="15"/>
      <c r="BN152" s="14"/>
      <c r="BO152" s="14"/>
      <c r="BP152" s="13"/>
      <c r="BQ152" s="13"/>
      <c r="BR152" s="13"/>
      <c r="BS152" s="13"/>
      <c r="BT152" s="13"/>
      <c r="BU152" s="13"/>
      <c r="BV152" s="13"/>
      <c r="BW152" s="13"/>
      <c r="BX152" s="13"/>
      <c r="BY152" s="13"/>
      <c r="BZ152" s="13"/>
      <c r="CA152" s="13"/>
      <c r="CB152" s="13"/>
      <c r="CC152" s="13"/>
      <c r="CD152" s="13"/>
      <c r="CE152" s="13"/>
      <c r="CF152" s="13"/>
      <c r="CG152" s="13"/>
      <c r="CH152" s="13"/>
      <c r="CI152" s="13"/>
      <c r="CJ152" s="13"/>
      <c r="CK152" s="13"/>
      <c r="CL152" s="13"/>
      <c r="CM152" s="13"/>
      <c r="CN152" s="13"/>
      <c r="CO152" s="13"/>
      <c r="CP152" s="13"/>
      <c r="CQ152" s="13"/>
      <c r="CR152" s="13"/>
      <c r="CS152" s="13"/>
      <c r="CT152" s="13"/>
      <c r="CU152" s="13"/>
      <c r="CV152" s="13"/>
      <c r="CW152" s="13"/>
      <c r="CX152" s="13"/>
      <c r="CY152" s="13"/>
      <c r="CZ152" s="13"/>
      <c r="DA152" s="13"/>
      <c r="DB152" s="13"/>
      <c r="DC152" s="13"/>
      <c r="DD152" s="13"/>
      <c r="DE152" s="13"/>
      <c r="DF152" s="13"/>
      <c r="DG152" s="13"/>
      <c r="DH152" s="13"/>
      <c r="DI152" s="13"/>
      <c r="DJ152" s="13"/>
      <c r="DK152" s="13"/>
      <c r="DL152" s="13"/>
      <c r="DM152" s="13"/>
      <c r="DN152" s="13"/>
      <c r="DO152" s="13"/>
      <c r="DP152" s="13"/>
      <c r="DQ152" s="13"/>
      <c r="DR152" s="13"/>
      <c r="DS152" s="13"/>
      <c r="DT152" s="13"/>
      <c r="DU152" s="13"/>
      <c r="DV152" s="13"/>
      <c r="DW152" s="13"/>
      <c r="DX152" s="13"/>
      <c r="DY152" s="13"/>
      <c r="DZ152" s="13"/>
    </row>
    <row r="153" spans="1:130" s="6" customFormat="1" ht="12.75" customHeight="1" outlineLevel="1" x14ac:dyDescent="0.2">
      <c r="A153" s="28"/>
      <c r="B153" s="236" t="str">
        <f>IF(Eingruppierung!B161="","",Eingruppierung!B161)</f>
        <v/>
      </c>
      <c r="C153" s="237" t="str">
        <f>IF(Eingruppierung!C161="","",Eingruppierung!C161)</f>
        <v/>
      </c>
      <c r="D153" s="234" t="str">
        <f>IF(Eingruppierung!D161="","",Eingruppierung!D161)</f>
        <v/>
      </c>
      <c r="E153" s="232" t="str">
        <f>IF(Eingruppierung!E161="","",Eingruppierung!E161)</f>
        <v/>
      </c>
      <c r="F153" s="233" t="str">
        <f>IF(Eingruppierung!F161="","",Eingruppierung!F161)</f>
        <v/>
      </c>
      <c r="G153" s="232">
        <f>IF(Eingruppierung!G161="","",Eingruppierung!G161)</f>
        <v>0</v>
      </c>
      <c r="H153" s="231" t="str">
        <f>IF(Eingruppierung!H161="","",Eingruppierung!H161)</f>
        <v/>
      </c>
      <c r="I153" s="230" t="str">
        <f>IF(Eingruppierung!I161="","",Eingruppierung!I161)</f>
        <v/>
      </c>
      <c r="J153" s="229" t="str">
        <f>IF(Eingruppierung!J161="","",Eingruppierung!J161)</f>
        <v/>
      </c>
      <c r="K153" s="53" t="str">
        <f t="shared" si="8"/>
        <v/>
      </c>
      <c r="L153" s="228" t="str">
        <f>IF(Eingruppierung!L161="","",Eingruppierung!L161)</f>
        <v/>
      </c>
      <c r="M153" s="227" t="str">
        <f>IF(Eingruppierung!M161="","",Eingruppierung!M161)</f>
        <v/>
      </c>
      <c r="N153" s="227">
        <f>IF(Eingruppierung!N161="","",Eingruppierung!N161)</f>
        <v>0</v>
      </c>
      <c r="O153" s="69" t="str">
        <f>IF(Eingruppierung!O160="","",Eingruppierung!O160)</f>
        <v/>
      </c>
      <c r="P153" s="69" t="str">
        <f>IF(Eingruppierung!P160="","",Eingruppierung!P160)</f>
        <v/>
      </c>
      <c r="Q153" s="68" t="str">
        <f>IF(Eingruppierung!Q160="","",Eingruppierung!Q160)</f>
        <v>keine</v>
      </c>
      <c r="R153" s="67" t="str">
        <f>IF(Eingruppierung!R160="","",Eingruppierung!R160)</f>
        <v>Förderung</v>
      </c>
      <c r="S153" s="66">
        <f>IF(Eingruppierung!S160="","",Eingruppierung!S160)</f>
        <v>0</v>
      </c>
      <c r="T153" s="17"/>
      <c r="U153" s="21"/>
      <c r="V153" s="14"/>
      <c r="W153" s="18"/>
      <c r="X153" s="18"/>
      <c r="Y153" s="18"/>
      <c r="Z153" s="18"/>
      <c r="AA153" s="18"/>
      <c r="AB153" s="18"/>
      <c r="AC153" s="14"/>
      <c r="AD153" s="18"/>
      <c r="AE153" s="18"/>
      <c r="AF153" s="18"/>
      <c r="AG153" s="18"/>
      <c r="AH153" s="18"/>
      <c r="AI153" s="18"/>
      <c r="AJ153" s="14"/>
      <c r="AK153" s="14"/>
      <c r="AL153" s="18"/>
      <c r="AM153" s="18"/>
      <c r="AN153" s="18"/>
      <c r="AO153" s="18"/>
      <c r="AP153" s="18"/>
      <c r="AQ153" s="18"/>
      <c r="AR153" s="13"/>
      <c r="AS153" s="15"/>
      <c r="AT153" s="17"/>
      <c r="AU153" s="17"/>
      <c r="AV153" s="17"/>
      <c r="AW153" s="17"/>
      <c r="AX153" s="17"/>
      <c r="AY153" s="17"/>
      <c r="AZ153" s="17"/>
      <c r="BA153" s="17"/>
      <c r="BB153" s="17"/>
      <c r="BC153" s="17"/>
      <c r="BD153" s="17"/>
      <c r="BE153" s="17"/>
      <c r="BF153" s="17"/>
      <c r="BG153" s="17"/>
      <c r="BH153" s="17"/>
      <c r="BI153" s="17"/>
      <c r="BJ153" s="17"/>
      <c r="BK153" s="16"/>
      <c r="BL153" s="14"/>
      <c r="BM153" s="15"/>
      <c r="BN153" s="14"/>
      <c r="BO153" s="14"/>
      <c r="BP153" s="13"/>
      <c r="BQ153" s="13"/>
      <c r="BR153" s="13"/>
      <c r="BS153" s="13"/>
      <c r="BT153" s="13"/>
      <c r="BU153" s="13"/>
      <c r="BV153" s="13"/>
      <c r="BW153" s="13"/>
      <c r="BX153" s="13"/>
      <c r="BY153" s="13"/>
      <c r="BZ153" s="13"/>
      <c r="CA153" s="13"/>
      <c r="CB153" s="13"/>
      <c r="CC153" s="13"/>
      <c r="CD153" s="13"/>
      <c r="CE153" s="13"/>
      <c r="CF153" s="13"/>
      <c r="CG153" s="13"/>
      <c r="CH153" s="13"/>
      <c r="CI153" s="13"/>
      <c r="CJ153" s="13"/>
      <c r="CK153" s="13"/>
      <c r="CL153" s="13"/>
      <c r="CM153" s="13"/>
      <c r="CN153" s="13"/>
      <c r="CO153" s="13"/>
      <c r="CP153" s="13"/>
      <c r="CQ153" s="13"/>
      <c r="CR153" s="13"/>
      <c r="CS153" s="13"/>
      <c r="CT153" s="13"/>
      <c r="CU153" s="13"/>
      <c r="CV153" s="13"/>
      <c r="CW153" s="13"/>
      <c r="CX153" s="13"/>
      <c r="CY153" s="13"/>
      <c r="CZ153" s="13"/>
      <c r="DA153" s="13"/>
      <c r="DB153" s="13"/>
      <c r="DC153" s="13"/>
      <c r="DD153" s="13"/>
      <c r="DE153" s="13"/>
      <c r="DF153" s="13"/>
      <c r="DG153" s="13"/>
      <c r="DH153" s="13"/>
      <c r="DI153" s="13"/>
      <c r="DJ153" s="13"/>
      <c r="DK153" s="13"/>
      <c r="DL153" s="13"/>
      <c r="DM153" s="13"/>
      <c r="DN153" s="13"/>
      <c r="DO153" s="13"/>
      <c r="DP153" s="13"/>
      <c r="DQ153" s="13"/>
      <c r="DR153" s="13"/>
      <c r="DS153" s="13"/>
      <c r="DT153" s="13"/>
      <c r="DU153" s="13"/>
      <c r="DV153" s="13"/>
      <c r="DW153" s="13"/>
      <c r="DX153" s="13"/>
      <c r="DY153" s="13"/>
      <c r="DZ153" s="13"/>
    </row>
    <row r="154" spans="1:130" s="6" customFormat="1" ht="12.75" customHeight="1" outlineLevel="1" x14ac:dyDescent="0.2">
      <c r="A154" s="28"/>
      <c r="B154" s="236" t="str">
        <f>IF(Eingruppierung!B162="","",Eingruppierung!B162)</f>
        <v/>
      </c>
      <c r="C154" s="237" t="str">
        <f>IF(Eingruppierung!C162="","",Eingruppierung!C162)</f>
        <v/>
      </c>
      <c r="D154" s="234" t="str">
        <f>IF(Eingruppierung!D162="","",Eingruppierung!D162)</f>
        <v/>
      </c>
      <c r="E154" s="232" t="str">
        <f>IF(Eingruppierung!E162="","",Eingruppierung!E162)</f>
        <v/>
      </c>
      <c r="F154" s="233" t="str">
        <f>IF(Eingruppierung!F162="","",Eingruppierung!F162)</f>
        <v/>
      </c>
      <c r="G154" s="232">
        <f>IF(Eingruppierung!G162="","",Eingruppierung!G162)</f>
        <v>0</v>
      </c>
      <c r="H154" s="231" t="str">
        <f>IF(Eingruppierung!H162="","",Eingruppierung!H162)</f>
        <v/>
      </c>
      <c r="I154" s="230" t="str">
        <f>IF(Eingruppierung!I162="","",Eingruppierung!I162)</f>
        <v/>
      </c>
      <c r="J154" s="229" t="str">
        <f>IF(Eingruppierung!J162="","",Eingruppierung!J162)</f>
        <v/>
      </c>
      <c r="K154" s="53" t="str">
        <f t="shared" si="8"/>
        <v/>
      </c>
      <c r="L154" s="228" t="str">
        <f>IF(Eingruppierung!L162="","",Eingruppierung!L162)</f>
        <v/>
      </c>
      <c r="M154" s="227" t="str">
        <f>IF(Eingruppierung!M162="","",Eingruppierung!M162)</f>
        <v/>
      </c>
      <c r="N154" s="227">
        <f>IF(Eingruppierung!N162="","",Eingruppierung!N162)</f>
        <v>0</v>
      </c>
      <c r="O154" s="69" t="str">
        <f>IF(Eingruppierung!O161="","",Eingruppierung!O161)</f>
        <v/>
      </c>
      <c r="P154" s="69" t="str">
        <f>IF(Eingruppierung!P161="","",Eingruppierung!P161)</f>
        <v/>
      </c>
      <c r="Q154" s="68" t="str">
        <f>IF(Eingruppierung!Q161="","",Eingruppierung!Q161)</f>
        <v>keine</v>
      </c>
      <c r="R154" s="67" t="str">
        <f>IF(Eingruppierung!R161="","",Eingruppierung!R161)</f>
        <v>Förderung</v>
      </c>
      <c r="S154" s="66">
        <f>IF(Eingruppierung!S161="","",Eingruppierung!S161)</f>
        <v>0</v>
      </c>
      <c r="T154" s="17"/>
      <c r="U154" s="21"/>
      <c r="V154" s="14"/>
      <c r="W154" s="18"/>
      <c r="X154" s="18"/>
      <c r="Y154" s="18"/>
      <c r="Z154" s="18"/>
      <c r="AA154" s="18"/>
      <c r="AB154" s="18"/>
      <c r="AC154" s="14"/>
      <c r="AD154" s="18"/>
      <c r="AE154" s="18"/>
      <c r="AF154" s="18"/>
      <c r="AG154" s="18"/>
      <c r="AH154" s="18"/>
      <c r="AI154" s="18"/>
      <c r="AJ154" s="14"/>
      <c r="AK154" s="14"/>
      <c r="AL154" s="18"/>
      <c r="AM154" s="18"/>
      <c r="AN154" s="18"/>
      <c r="AO154" s="18"/>
      <c r="AP154" s="18"/>
      <c r="AQ154" s="18"/>
      <c r="AR154" s="13"/>
      <c r="AS154" s="15"/>
      <c r="AT154" s="17"/>
      <c r="AU154" s="17"/>
      <c r="AV154" s="17"/>
      <c r="AW154" s="17"/>
      <c r="AX154" s="17"/>
      <c r="AY154" s="17"/>
      <c r="AZ154" s="17"/>
      <c r="BA154" s="17"/>
      <c r="BB154" s="17"/>
      <c r="BC154" s="17"/>
      <c r="BD154" s="17"/>
      <c r="BE154" s="17"/>
      <c r="BF154" s="17"/>
      <c r="BG154" s="17"/>
      <c r="BH154" s="17"/>
      <c r="BI154" s="17"/>
      <c r="BJ154" s="17"/>
      <c r="BK154" s="16"/>
      <c r="BL154" s="14"/>
      <c r="BM154" s="15"/>
      <c r="BN154" s="14"/>
      <c r="BO154" s="14"/>
      <c r="BP154" s="13"/>
      <c r="BQ154" s="13"/>
      <c r="BR154" s="13"/>
      <c r="BS154" s="13"/>
      <c r="BT154" s="13"/>
      <c r="BU154" s="13"/>
      <c r="BV154" s="13"/>
      <c r="BW154" s="13"/>
      <c r="BX154" s="13"/>
      <c r="BY154" s="13"/>
      <c r="BZ154" s="13"/>
      <c r="CA154" s="13"/>
      <c r="CB154" s="13"/>
      <c r="CC154" s="13"/>
      <c r="CD154" s="13"/>
      <c r="CE154" s="13"/>
      <c r="CF154" s="13"/>
      <c r="CG154" s="13"/>
      <c r="CH154" s="13"/>
      <c r="CI154" s="13"/>
      <c r="CJ154" s="13"/>
      <c r="CK154" s="13"/>
      <c r="CL154" s="13"/>
      <c r="CM154" s="13"/>
      <c r="CN154" s="13"/>
      <c r="CO154" s="13"/>
      <c r="CP154" s="13"/>
      <c r="CQ154" s="13"/>
      <c r="CR154" s="13"/>
      <c r="CS154" s="13"/>
      <c r="CT154" s="13"/>
      <c r="CU154" s="13"/>
      <c r="CV154" s="13"/>
      <c r="CW154" s="13"/>
      <c r="CX154" s="13"/>
      <c r="CY154" s="13"/>
      <c r="CZ154" s="13"/>
      <c r="DA154" s="13"/>
      <c r="DB154" s="13"/>
      <c r="DC154" s="13"/>
      <c r="DD154" s="13"/>
      <c r="DE154" s="13"/>
      <c r="DF154" s="13"/>
      <c r="DG154" s="13"/>
      <c r="DH154" s="13"/>
      <c r="DI154" s="13"/>
      <c r="DJ154" s="13"/>
      <c r="DK154" s="13"/>
      <c r="DL154" s="13"/>
      <c r="DM154" s="13"/>
      <c r="DN154" s="13"/>
      <c r="DO154" s="13"/>
      <c r="DP154" s="13"/>
      <c r="DQ154" s="13"/>
      <c r="DR154" s="13"/>
      <c r="DS154" s="13"/>
      <c r="DT154" s="13"/>
      <c r="DU154" s="13"/>
      <c r="DV154" s="13"/>
      <c r="DW154" s="13"/>
      <c r="DX154" s="13"/>
      <c r="DY154" s="13"/>
      <c r="DZ154" s="13"/>
    </row>
    <row r="155" spans="1:130" s="6" customFormat="1" ht="12.75" customHeight="1" outlineLevel="1" x14ac:dyDescent="0.2">
      <c r="A155" s="28"/>
      <c r="B155" s="236" t="str">
        <f>IF(Eingruppierung!B163="","",Eingruppierung!B163)</f>
        <v/>
      </c>
      <c r="C155" s="235" t="str">
        <f>IF(Eingruppierung!C163="","",Eingruppierung!C163)</f>
        <v/>
      </c>
      <c r="D155" s="234" t="str">
        <f>IF(Eingruppierung!D163="","",Eingruppierung!D163)</f>
        <v/>
      </c>
      <c r="E155" s="232" t="str">
        <f>IF(Eingruppierung!E163="","",Eingruppierung!E163)</f>
        <v/>
      </c>
      <c r="F155" s="233" t="str">
        <f>IF(Eingruppierung!F163="","",Eingruppierung!F163)</f>
        <v/>
      </c>
      <c r="G155" s="232">
        <f>IF(Eingruppierung!G163="","",Eingruppierung!G163)</f>
        <v>0</v>
      </c>
      <c r="H155" s="231" t="str">
        <f>IF(Eingruppierung!H163="","",Eingruppierung!H163)</f>
        <v/>
      </c>
      <c r="I155" s="230" t="str">
        <f>IF(Eingruppierung!I163="","",Eingruppierung!I163)</f>
        <v/>
      </c>
      <c r="J155" s="229" t="str">
        <f>IF(Eingruppierung!J163="","",Eingruppierung!J163)</f>
        <v/>
      </c>
      <c r="K155" s="53" t="str">
        <f t="shared" si="8"/>
        <v/>
      </c>
      <c r="L155" s="228" t="str">
        <f>IF(Eingruppierung!L163="","",Eingruppierung!L163)</f>
        <v/>
      </c>
      <c r="M155" s="227" t="str">
        <f>IF(Eingruppierung!M163="","",Eingruppierung!M163)</f>
        <v/>
      </c>
      <c r="N155" s="227">
        <f>IF(Eingruppierung!N163="","",Eingruppierung!N163)</f>
        <v>0</v>
      </c>
      <c r="O155" s="69" t="str">
        <f>IF(Eingruppierung!O162="","",Eingruppierung!O162)</f>
        <v/>
      </c>
      <c r="P155" s="69" t="str">
        <f>IF(Eingruppierung!P162="","",Eingruppierung!P162)</f>
        <v/>
      </c>
      <c r="Q155" s="68" t="str">
        <f>IF(Eingruppierung!Q162="","",Eingruppierung!Q162)</f>
        <v>keine</v>
      </c>
      <c r="R155" s="67" t="str">
        <f>IF(Eingruppierung!R162="","",Eingruppierung!R162)</f>
        <v>Förderung</v>
      </c>
      <c r="S155" s="66">
        <f>IF(Eingruppierung!S162="","",Eingruppierung!S162)</f>
        <v>0</v>
      </c>
      <c r="T155" s="17"/>
      <c r="U155" s="21"/>
      <c r="V155" s="14"/>
      <c r="W155" s="18"/>
      <c r="X155" s="18"/>
      <c r="Y155" s="18"/>
      <c r="Z155" s="18"/>
      <c r="AA155" s="18"/>
      <c r="AB155" s="18"/>
      <c r="AC155" s="14"/>
      <c r="AD155" s="18"/>
      <c r="AE155" s="18"/>
      <c r="AF155" s="18"/>
      <c r="AG155" s="18"/>
      <c r="AH155" s="18"/>
      <c r="AI155" s="18"/>
      <c r="AJ155" s="14"/>
      <c r="AK155" s="14"/>
      <c r="AL155" s="18"/>
      <c r="AM155" s="18"/>
      <c r="AN155" s="18"/>
      <c r="AO155" s="18"/>
      <c r="AP155" s="18"/>
      <c r="AQ155" s="18"/>
      <c r="AR155" s="13"/>
      <c r="AS155" s="15"/>
      <c r="AT155" s="17"/>
      <c r="AU155" s="17"/>
      <c r="AV155" s="17"/>
      <c r="AW155" s="17"/>
      <c r="AX155" s="17"/>
      <c r="AY155" s="17"/>
      <c r="AZ155" s="17"/>
      <c r="BA155" s="17"/>
      <c r="BB155" s="17"/>
      <c r="BC155" s="17"/>
      <c r="BD155" s="17"/>
      <c r="BE155" s="17"/>
      <c r="BF155" s="17"/>
      <c r="BG155" s="17"/>
      <c r="BH155" s="17"/>
      <c r="BI155" s="17"/>
      <c r="BJ155" s="17"/>
      <c r="BK155" s="16"/>
      <c r="BL155" s="14"/>
      <c r="BM155" s="15"/>
      <c r="BN155" s="14"/>
      <c r="BO155" s="14"/>
      <c r="BP155" s="13"/>
      <c r="BQ155" s="13"/>
      <c r="BR155" s="13"/>
      <c r="BS155" s="13"/>
      <c r="BT155" s="13"/>
      <c r="BU155" s="13"/>
      <c r="BV155" s="13"/>
      <c r="BW155" s="13"/>
      <c r="BX155" s="13"/>
      <c r="BY155" s="13"/>
      <c r="BZ155" s="13"/>
      <c r="CA155" s="13"/>
      <c r="CB155" s="13"/>
      <c r="CC155" s="13"/>
      <c r="CD155" s="13"/>
      <c r="CE155" s="13"/>
      <c r="CF155" s="13"/>
      <c r="CG155" s="13"/>
      <c r="CH155" s="13"/>
      <c r="CI155" s="13"/>
      <c r="CJ155" s="13"/>
      <c r="CK155" s="13"/>
      <c r="CL155" s="13"/>
      <c r="CM155" s="13"/>
      <c r="CN155" s="13"/>
      <c r="CO155" s="13"/>
      <c r="CP155" s="13"/>
      <c r="CQ155" s="13"/>
      <c r="CR155" s="13"/>
      <c r="CS155" s="13"/>
      <c r="CT155" s="13"/>
      <c r="CU155" s="13"/>
      <c r="CV155" s="13"/>
      <c r="CW155" s="13"/>
      <c r="CX155" s="13"/>
      <c r="CY155" s="13"/>
      <c r="CZ155" s="13"/>
      <c r="DA155" s="13"/>
      <c r="DB155" s="13"/>
      <c r="DC155" s="13"/>
      <c r="DD155" s="13"/>
      <c r="DE155" s="13"/>
      <c r="DF155" s="13"/>
      <c r="DG155" s="13"/>
      <c r="DH155" s="13"/>
      <c r="DI155" s="13"/>
      <c r="DJ155" s="13"/>
      <c r="DK155" s="13"/>
      <c r="DL155" s="13"/>
      <c r="DM155" s="13"/>
      <c r="DN155" s="13"/>
      <c r="DO155" s="13"/>
      <c r="DP155" s="13"/>
      <c r="DQ155" s="13"/>
      <c r="DR155" s="13"/>
      <c r="DS155" s="13"/>
      <c r="DT155" s="13"/>
      <c r="DU155" s="13"/>
      <c r="DV155" s="13"/>
      <c r="DW155" s="13"/>
      <c r="DX155" s="13"/>
      <c r="DY155" s="13"/>
      <c r="DZ155" s="13"/>
    </row>
    <row r="156" spans="1:130" s="6" customFormat="1" ht="12.75" customHeight="1" outlineLevel="1" thickBot="1" x14ac:dyDescent="0.25">
      <c r="A156" s="28"/>
      <c r="B156" s="226" t="str">
        <f>IF(Eingruppierung!B164="","",Eingruppierung!B164)</f>
        <v/>
      </c>
      <c r="C156" s="225" t="str">
        <f>IF(Eingruppierung!C164="","",Eingruppierung!C164)</f>
        <v/>
      </c>
      <c r="D156" s="224" t="str">
        <f>IF(Eingruppierung!D164="","",Eingruppierung!D164)</f>
        <v/>
      </c>
      <c r="E156" s="222" t="str">
        <f>IF(Eingruppierung!E164="","",Eingruppierung!E164)</f>
        <v/>
      </c>
      <c r="F156" s="223" t="str">
        <f>IF(Eingruppierung!F164="","",Eingruppierung!F164)</f>
        <v/>
      </c>
      <c r="G156" s="222">
        <f>IF(Eingruppierung!G164="","",Eingruppierung!G164)</f>
        <v>0</v>
      </c>
      <c r="H156" s="221" t="str">
        <f>IF(Eingruppierung!H164="","",Eingruppierung!H164)</f>
        <v/>
      </c>
      <c r="I156" s="220" t="str">
        <f>IF(Eingruppierung!I164="","",Eingruppierung!I164)</f>
        <v/>
      </c>
      <c r="J156" s="219" t="str">
        <f>IF(Eingruppierung!J164="","",Eingruppierung!J164)</f>
        <v/>
      </c>
      <c r="K156" s="53" t="str">
        <f t="shared" si="8"/>
        <v/>
      </c>
      <c r="L156" s="218" t="str">
        <f>IF(Eingruppierung!L164="","",Eingruppierung!L164)</f>
        <v/>
      </c>
      <c r="M156" s="217" t="str">
        <f>IF(Eingruppierung!M164="","",Eingruppierung!M164)</f>
        <v/>
      </c>
      <c r="N156" s="217">
        <f>IF(Eingruppierung!N164="","",Eingruppierung!N164)</f>
        <v>0</v>
      </c>
      <c r="O156" s="69" t="str">
        <f>IF(Eingruppierung!O163="","",Eingruppierung!O163)</f>
        <v/>
      </c>
      <c r="P156" s="69" t="str">
        <f>IF(Eingruppierung!P163="","",Eingruppierung!P163)</f>
        <v/>
      </c>
      <c r="Q156" s="68" t="str">
        <f>IF(Eingruppierung!Q163="","",Eingruppierung!Q163)</f>
        <v>keine</v>
      </c>
      <c r="R156" s="67" t="str">
        <f>IF(Eingruppierung!R163="","",Eingruppierung!R163)</f>
        <v>Förderung</v>
      </c>
      <c r="S156" s="66">
        <f>IF(Eingruppierung!S163="","",Eingruppierung!S163)</f>
        <v>0</v>
      </c>
      <c r="T156" s="17"/>
      <c r="U156" s="21"/>
      <c r="V156" s="14"/>
      <c r="W156" s="18"/>
      <c r="X156" s="18"/>
      <c r="Y156" s="18"/>
      <c r="Z156" s="18"/>
      <c r="AA156" s="18"/>
      <c r="AB156" s="18"/>
      <c r="AC156" s="14"/>
      <c r="AD156" s="18"/>
      <c r="AE156" s="18"/>
      <c r="AF156" s="18"/>
      <c r="AG156" s="18"/>
      <c r="AH156" s="18"/>
      <c r="AI156" s="18"/>
      <c r="AJ156" s="14"/>
      <c r="AK156" s="14"/>
      <c r="AL156" s="18"/>
      <c r="AM156" s="18"/>
      <c r="AN156" s="18"/>
      <c r="AO156" s="18"/>
      <c r="AP156" s="18"/>
      <c r="AQ156" s="18"/>
      <c r="AR156" s="13"/>
      <c r="AS156" s="15"/>
      <c r="AT156" s="17"/>
      <c r="AU156" s="17"/>
      <c r="AV156" s="17"/>
      <c r="AW156" s="17"/>
      <c r="AX156" s="17"/>
      <c r="AY156" s="17"/>
      <c r="AZ156" s="17"/>
      <c r="BA156" s="17"/>
      <c r="BB156" s="17"/>
      <c r="BC156" s="17"/>
      <c r="BD156" s="17"/>
      <c r="BE156" s="17"/>
      <c r="BF156" s="17"/>
      <c r="BG156" s="17"/>
      <c r="BH156" s="17"/>
      <c r="BI156" s="17"/>
      <c r="BJ156" s="17"/>
      <c r="BK156" s="16"/>
      <c r="BL156" s="14"/>
      <c r="BM156" s="15"/>
      <c r="BN156" s="14"/>
      <c r="BO156" s="14"/>
      <c r="BP156" s="13"/>
      <c r="BQ156" s="13"/>
      <c r="BR156" s="13"/>
      <c r="BS156" s="13"/>
      <c r="BT156" s="13"/>
      <c r="BU156" s="13"/>
      <c r="BV156" s="13"/>
      <c r="BW156" s="13"/>
      <c r="BX156" s="13"/>
      <c r="BY156" s="13"/>
      <c r="BZ156" s="13"/>
      <c r="CA156" s="13"/>
      <c r="CB156" s="13"/>
      <c r="CC156" s="13"/>
      <c r="CD156" s="13"/>
      <c r="CE156" s="13"/>
      <c r="CF156" s="13"/>
      <c r="CG156" s="13"/>
      <c r="CH156" s="13"/>
      <c r="CI156" s="13"/>
      <c r="CJ156" s="13"/>
      <c r="CK156" s="13"/>
      <c r="CL156" s="13"/>
      <c r="CM156" s="13"/>
      <c r="CN156" s="13"/>
      <c r="CO156" s="13"/>
      <c r="CP156" s="13"/>
      <c r="CQ156" s="13"/>
      <c r="CR156" s="13"/>
      <c r="CS156" s="13"/>
      <c r="CT156" s="13"/>
      <c r="CU156" s="13"/>
      <c r="CV156" s="13"/>
      <c r="CW156" s="13"/>
      <c r="CX156" s="13"/>
      <c r="CY156" s="13"/>
      <c r="CZ156" s="13"/>
      <c r="DA156" s="13"/>
      <c r="DB156" s="13"/>
      <c r="DC156" s="13"/>
      <c r="DD156" s="13"/>
      <c r="DE156" s="13"/>
      <c r="DF156" s="13"/>
      <c r="DG156" s="13"/>
      <c r="DH156" s="13"/>
      <c r="DI156" s="13"/>
      <c r="DJ156" s="13"/>
      <c r="DK156" s="13"/>
      <c r="DL156" s="13"/>
      <c r="DM156" s="13"/>
      <c r="DN156" s="13"/>
      <c r="DO156" s="13"/>
      <c r="DP156" s="13"/>
      <c r="DQ156" s="13"/>
      <c r="DR156" s="13"/>
      <c r="DS156" s="13"/>
      <c r="DT156" s="13"/>
      <c r="DU156" s="13"/>
      <c r="DV156" s="13"/>
      <c r="DW156" s="13"/>
      <c r="DX156" s="13"/>
      <c r="DY156" s="13"/>
      <c r="DZ156" s="13"/>
    </row>
    <row r="157" spans="1:130" s="6" customFormat="1" ht="13.5" thickBot="1" x14ac:dyDescent="0.25">
      <c r="B157" s="14"/>
      <c r="C157" s="13"/>
      <c r="D157" s="13"/>
      <c r="E157" s="130"/>
      <c r="F157" s="130"/>
      <c r="G157" s="130"/>
      <c r="H157" s="130"/>
      <c r="I157" s="129"/>
      <c r="J157" s="129"/>
      <c r="K157" s="477"/>
      <c r="L157" s="477"/>
      <c r="M157" s="477"/>
      <c r="N157" s="477"/>
      <c r="O157" s="50" t="str">
        <f>IF(Eingruppierung!O164="","",Eingruppierung!O164)</f>
        <v/>
      </c>
      <c r="P157" s="50" t="str">
        <f>IF(Eingruppierung!P164="","",Eingruppierung!P164)</f>
        <v/>
      </c>
      <c r="Q157" s="49" t="str">
        <f>IF(Eingruppierung!Q164="","",Eingruppierung!Q164)</f>
        <v>keine</v>
      </c>
      <c r="R157" s="48" t="str">
        <f>IF(Eingruppierung!R164="","",Eingruppierung!R164)</f>
        <v>Förderung</v>
      </c>
      <c r="S157" s="47">
        <f>IF(Eingruppierung!S164="","",Eingruppierung!S164)</f>
        <v>0</v>
      </c>
      <c r="T157" s="23"/>
      <c r="U157" s="128"/>
      <c r="V157" s="13"/>
      <c r="W157" s="13"/>
      <c r="X157" s="13"/>
      <c r="Y157" s="13"/>
      <c r="Z157" s="13"/>
      <c r="AA157" s="13"/>
      <c r="AB157" s="13"/>
      <c r="AC157" s="13"/>
      <c r="AD157" s="13"/>
      <c r="AE157" s="13"/>
      <c r="AF157" s="13"/>
      <c r="AG157" s="13"/>
      <c r="AH157" s="13"/>
      <c r="AI157" s="13"/>
      <c r="AJ157" s="13"/>
      <c r="AK157" s="13"/>
      <c r="AL157" s="13"/>
      <c r="AM157" s="13"/>
      <c r="AN157" s="13"/>
      <c r="AO157" s="13"/>
      <c r="AP157" s="13"/>
      <c r="AQ157" s="13"/>
      <c r="AR157" s="13"/>
      <c r="AS157" s="13"/>
      <c r="AT157" s="13"/>
      <c r="AU157" s="13"/>
      <c r="AV157" s="13"/>
      <c r="AW157" s="13"/>
      <c r="AX157" s="13"/>
      <c r="AY157" s="13"/>
      <c r="AZ157" s="13"/>
      <c r="BA157" s="13"/>
      <c r="BB157" s="13"/>
      <c r="BC157" s="13"/>
      <c r="BD157" s="13"/>
      <c r="BE157" s="13"/>
      <c r="BF157" s="13"/>
      <c r="BG157" s="13"/>
      <c r="BH157" s="13"/>
      <c r="BI157" s="13"/>
      <c r="BJ157" s="13"/>
      <c r="BK157" s="13"/>
      <c r="BL157" s="13"/>
      <c r="BM157" s="13"/>
      <c r="BN157" s="13"/>
      <c r="BO157" s="13"/>
      <c r="BP157" s="13"/>
      <c r="BQ157" s="13"/>
      <c r="BR157" s="13"/>
      <c r="BS157" s="13"/>
      <c r="BT157" s="13"/>
      <c r="BU157" s="13"/>
      <c r="BV157" s="13"/>
      <c r="BW157" s="13"/>
      <c r="BX157" s="13"/>
      <c r="BY157" s="13"/>
      <c r="BZ157" s="13"/>
      <c r="CA157" s="13"/>
      <c r="CB157" s="13"/>
      <c r="CC157" s="13"/>
      <c r="CD157" s="13"/>
      <c r="CE157" s="13"/>
      <c r="CF157" s="13"/>
      <c r="CG157" s="13"/>
      <c r="CH157" s="13"/>
      <c r="CI157" s="13"/>
      <c r="CJ157" s="13"/>
      <c r="CK157" s="13"/>
      <c r="CL157" s="13"/>
      <c r="CM157" s="13"/>
      <c r="CN157" s="13"/>
      <c r="CO157" s="13"/>
      <c r="CP157" s="13"/>
      <c r="CQ157" s="13"/>
      <c r="CR157" s="13"/>
      <c r="CS157" s="13"/>
      <c r="CT157" s="13"/>
      <c r="CU157" s="13"/>
      <c r="CV157" s="13"/>
      <c r="CW157" s="13"/>
      <c r="CX157" s="13"/>
      <c r="CY157" s="13"/>
      <c r="CZ157" s="13"/>
      <c r="DA157" s="13"/>
      <c r="DB157" s="13"/>
      <c r="DC157" s="13"/>
      <c r="DD157" s="13"/>
      <c r="DE157" s="13"/>
      <c r="DF157" s="13"/>
      <c r="DG157" s="13"/>
      <c r="DH157" s="13"/>
      <c r="DI157" s="13"/>
      <c r="DJ157" s="13"/>
      <c r="DK157" s="13"/>
      <c r="DL157" s="13"/>
      <c r="DM157" s="13"/>
      <c r="DN157" s="13"/>
      <c r="DO157" s="13"/>
      <c r="DP157" s="13"/>
      <c r="DQ157" s="13"/>
      <c r="DR157" s="13"/>
      <c r="DS157" s="13"/>
      <c r="DT157" s="13"/>
      <c r="DU157" s="13"/>
      <c r="DV157" s="13"/>
      <c r="DW157" s="13"/>
      <c r="DX157" s="13"/>
      <c r="DY157" s="13"/>
      <c r="DZ157" s="13"/>
    </row>
    <row r="158" spans="1:130" s="10" customFormat="1" ht="17.25" customHeight="1" outlineLevel="1" x14ac:dyDescent="0.2">
      <c r="B158" s="608">
        <f>IF(Eingruppierung!B167="","",Eingruppierung!B167)</f>
        <v>0</v>
      </c>
      <c r="C158" s="608"/>
      <c r="D158" s="609"/>
      <c r="E158" s="609"/>
      <c r="F158" s="609"/>
      <c r="G158" s="609"/>
      <c r="H158" s="609"/>
      <c r="I158" s="609"/>
      <c r="J158" s="609"/>
      <c r="K158" s="609"/>
      <c r="L158" s="609"/>
      <c r="M158" s="609"/>
      <c r="N158" s="14"/>
      <c r="O158" s="477"/>
      <c r="P158" s="23"/>
      <c r="Q158" s="23"/>
      <c r="R158" s="23"/>
      <c r="S158" s="23"/>
      <c r="T158" s="125"/>
      <c r="U158" s="14"/>
      <c r="V158" s="14"/>
      <c r="W158" s="14"/>
      <c r="X158" s="14"/>
      <c r="Y158" s="14"/>
      <c r="Z158" s="14"/>
      <c r="AA158" s="14"/>
      <c r="AB158" s="14"/>
      <c r="AC158" s="14"/>
      <c r="AD158" s="14"/>
      <c r="AE158" s="14"/>
      <c r="AF158" s="14"/>
      <c r="AG158" s="14"/>
      <c r="AH158" s="14"/>
      <c r="AI158" s="14"/>
      <c r="AJ158" s="14"/>
      <c r="AK158" s="14"/>
      <c r="AL158" s="14"/>
      <c r="AM158" s="14"/>
      <c r="AN158" s="14"/>
      <c r="AO158" s="14"/>
      <c r="AP158" s="14"/>
      <c r="AQ158" s="14"/>
      <c r="AR158" s="14"/>
      <c r="AS158" s="14"/>
      <c r="AT158" s="14"/>
      <c r="AU158" s="14"/>
      <c r="AV158" s="14"/>
      <c r="AW158" s="14"/>
      <c r="AX158" s="14"/>
      <c r="AY158" s="14"/>
      <c r="AZ158" s="14"/>
      <c r="BA158" s="14"/>
      <c r="BB158" s="14"/>
      <c r="BC158" s="14"/>
      <c r="BD158" s="14"/>
      <c r="BE158" s="14"/>
      <c r="BF158" s="14"/>
      <c r="BG158" s="14"/>
      <c r="BH158" s="14"/>
      <c r="BI158" s="14"/>
      <c r="BJ158" s="14"/>
      <c r="BK158" s="14"/>
      <c r="BL158" s="14"/>
      <c r="BM158" s="14"/>
      <c r="BN158" s="14"/>
      <c r="BO158" s="14"/>
      <c r="BP158" s="14"/>
      <c r="BQ158" s="14"/>
      <c r="BR158" s="14"/>
      <c r="BS158" s="14"/>
      <c r="BT158" s="14"/>
      <c r="BU158" s="14"/>
      <c r="BV158" s="14"/>
      <c r="BW158" s="14"/>
      <c r="BX158" s="14"/>
      <c r="BY158" s="14"/>
      <c r="BZ158" s="14"/>
      <c r="CA158" s="14"/>
      <c r="CB158" s="14"/>
      <c r="CC158" s="14"/>
      <c r="CD158" s="14"/>
      <c r="CE158" s="14"/>
      <c r="CF158" s="14"/>
      <c r="CG158" s="14"/>
      <c r="CH158" s="14"/>
      <c r="CI158" s="14"/>
      <c r="CJ158" s="14"/>
      <c r="CK158" s="14"/>
      <c r="CL158" s="14"/>
      <c r="CM158" s="14"/>
      <c r="CN158" s="14"/>
      <c r="CO158" s="14"/>
      <c r="CP158" s="14"/>
      <c r="CQ158" s="14"/>
      <c r="CR158" s="14"/>
      <c r="CS158" s="14"/>
      <c r="CT158" s="14"/>
      <c r="CU158" s="14"/>
      <c r="CV158" s="14"/>
      <c r="CW158" s="14"/>
      <c r="CX158" s="14"/>
      <c r="CY158" s="14"/>
      <c r="CZ158" s="14"/>
      <c r="DA158" s="14"/>
      <c r="DB158" s="14"/>
      <c r="DC158" s="14"/>
      <c r="DD158" s="14"/>
      <c r="DE158" s="14"/>
      <c r="DF158" s="14"/>
      <c r="DG158" s="14"/>
      <c r="DH158" s="14"/>
      <c r="DI158" s="14"/>
      <c r="DJ158" s="14"/>
      <c r="DK158" s="14"/>
      <c r="DL158" s="14"/>
      <c r="DM158" s="14"/>
      <c r="DN158" s="14"/>
      <c r="DO158" s="14"/>
      <c r="DP158" s="14"/>
      <c r="DQ158" s="14"/>
      <c r="DR158" s="14"/>
      <c r="DS158" s="14"/>
      <c r="DT158" s="14"/>
      <c r="DU158" s="14"/>
      <c r="DV158" s="14"/>
      <c r="DW158" s="14"/>
      <c r="DX158" s="14"/>
      <c r="DY158" s="14"/>
      <c r="DZ158" s="14"/>
    </row>
    <row r="159" spans="1:130" s="6" customFormat="1" ht="7.5" customHeight="1" outlineLevel="1" thickBot="1" x14ac:dyDescent="0.25">
      <c r="B159" s="127"/>
      <c r="E159" s="8"/>
      <c r="F159" s="12"/>
      <c r="G159" s="8"/>
      <c r="I159" s="8"/>
      <c r="K159" s="13"/>
      <c r="L159" s="13"/>
      <c r="M159" s="13"/>
      <c r="N159" s="13"/>
      <c r="O159" s="126"/>
      <c r="P159" s="126"/>
      <c r="Q159" s="126"/>
      <c r="R159" s="126"/>
      <c r="S159" s="5"/>
      <c r="T159" s="125"/>
      <c r="U159" s="13"/>
      <c r="V159" s="13"/>
      <c r="W159" s="13"/>
      <c r="X159" s="13"/>
      <c r="Y159" s="13"/>
      <c r="Z159" s="13"/>
      <c r="AA159" s="13"/>
      <c r="AB159" s="13"/>
      <c r="AC159" s="13"/>
      <c r="AD159" s="13"/>
      <c r="AE159" s="13"/>
      <c r="AF159" s="13"/>
      <c r="AG159" s="13"/>
      <c r="AH159" s="13"/>
      <c r="AI159" s="13"/>
      <c r="AJ159" s="13"/>
      <c r="AK159" s="13"/>
      <c r="AL159" s="13"/>
      <c r="AM159" s="13"/>
      <c r="AN159" s="13"/>
      <c r="AO159" s="13"/>
      <c r="AP159" s="13"/>
      <c r="AQ159" s="13"/>
      <c r="AR159" s="13"/>
      <c r="AS159" s="13"/>
      <c r="AT159" s="13"/>
      <c r="AU159" s="13"/>
      <c r="AV159" s="13"/>
      <c r="AW159" s="13"/>
      <c r="AX159" s="13"/>
      <c r="AY159" s="13"/>
      <c r="AZ159" s="13"/>
      <c r="BA159" s="13"/>
      <c r="BB159" s="13"/>
      <c r="BC159" s="13"/>
      <c r="BD159" s="13"/>
      <c r="BE159" s="13"/>
      <c r="BF159" s="13"/>
      <c r="BG159" s="13"/>
      <c r="BH159" s="13"/>
      <c r="BI159" s="13"/>
      <c r="BJ159" s="13"/>
      <c r="BK159" s="13"/>
      <c r="BL159" s="13"/>
      <c r="BM159" s="13"/>
      <c r="BN159" s="13"/>
      <c r="BO159" s="13"/>
      <c r="BP159" s="13"/>
      <c r="BQ159" s="13"/>
      <c r="BR159" s="13"/>
      <c r="BS159" s="13"/>
      <c r="BT159" s="13"/>
      <c r="BU159" s="13"/>
      <c r="BV159" s="13"/>
      <c r="BW159" s="13"/>
      <c r="BX159" s="13"/>
      <c r="BY159" s="13"/>
      <c r="BZ159" s="13"/>
      <c r="CA159" s="13"/>
      <c r="CB159" s="13"/>
      <c r="CC159" s="13"/>
      <c r="CD159" s="13"/>
      <c r="CE159" s="13"/>
      <c r="CF159" s="13"/>
      <c r="CG159" s="13"/>
      <c r="CH159" s="13"/>
      <c r="CI159" s="13"/>
      <c r="CJ159" s="13"/>
      <c r="CK159" s="13"/>
      <c r="CL159" s="13"/>
      <c r="CM159" s="13"/>
      <c r="CN159" s="13"/>
      <c r="CO159" s="13"/>
      <c r="CP159" s="13"/>
      <c r="CQ159" s="13"/>
      <c r="CR159" s="13"/>
      <c r="CS159" s="13"/>
      <c r="CT159" s="13"/>
      <c r="CU159" s="13"/>
      <c r="CV159" s="13"/>
      <c r="CW159" s="13"/>
      <c r="CX159" s="13"/>
      <c r="CY159" s="13"/>
      <c r="CZ159" s="13"/>
      <c r="DA159" s="13"/>
      <c r="DB159" s="13"/>
      <c r="DC159" s="13"/>
      <c r="DD159" s="13"/>
      <c r="DE159" s="13"/>
      <c r="DF159" s="13"/>
      <c r="DG159" s="13"/>
      <c r="DH159" s="13"/>
      <c r="DI159" s="13"/>
      <c r="DJ159" s="13"/>
      <c r="DK159" s="13"/>
      <c r="DL159" s="13"/>
      <c r="DM159" s="13"/>
      <c r="DN159" s="13"/>
      <c r="DO159" s="13"/>
      <c r="DP159" s="13"/>
      <c r="DQ159" s="13"/>
      <c r="DR159" s="13"/>
      <c r="DS159" s="13"/>
      <c r="DT159" s="13"/>
      <c r="DU159" s="13"/>
      <c r="DV159" s="13"/>
      <c r="DW159" s="13"/>
      <c r="DX159" s="13"/>
      <c r="DY159" s="13"/>
      <c r="DZ159" s="13"/>
    </row>
    <row r="160" spans="1:130" s="10" customFormat="1" ht="65.099999999999994" customHeight="1" outlineLevel="1" thickBot="1" x14ac:dyDescent="0.25">
      <c r="B160" s="124" t="s">
        <v>14</v>
      </c>
      <c r="C160" s="123" t="s">
        <v>15</v>
      </c>
      <c r="D160" s="122" t="s">
        <v>150</v>
      </c>
      <c r="E160" s="121" t="s">
        <v>149</v>
      </c>
      <c r="F160" s="121" t="s">
        <v>148</v>
      </c>
      <c r="G160" s="120" t="s">
        <v>147</v>
      </c>
      <c r="H160" s="119" t="s">
        <v>16</v>
      </c>
      <c r="I160" s="118" t="s">
        <v>17</v>
      </c>
      <c r="J160" s="153" t="s">
        <v>146</v>
      </c>
      <c r="K160" s="104"/>
      <c r="L160" s="116" t="s">
        <v>145</v>
      </c>
      <c r="M160" s="115" t="s">
        <v>144</v>
      </c>
      <c r="N160" s="115" t="s">
        <v>143</v>
      </c>
      <c r="O160" s="126"/>
      <c r="P160" s="126"/>
      <c r="Q160" s="126"/>
      <c r="R160" s="126"/>
      <c r="S160" s="5"/>
      <c r="T160" s="104"/>
      <c r="U160" s="102"/>
      <c r="V160" s="105"/>
      <c r="W160" s="14"/>
      <c r="X160" s="14"/>
      <c r="Y160" s="14"/>
      <c r="Z160" s="14"/>
      <c r="AA160" s="14"/>
      <c r="AB160" s="14"/>
      <c r="AC160" s="105"/>
      <c r="AD160" s="14"/>
      <c r="AE160" s="14"/>
      <c r="AF160" s="14"/>
      <c r="AG160" s="14"/>
      <c r="AH160" s="14"/>
      <c r="AI160" s="14"/>
      <c r="AJ160" s="14"/>
      <c r="AK160" s="105"/>
      <c r="AL160" s="14"/>
      <c r="AM160" s="14"/>
      <c r="AN160" s="14"/>
      <c r="AO160" s="14"/>
      <c r="AP160" s="14"/>
      <c r="AQ160" s="14"/>
      <c r="AR160" s="14"/>
      <c r="AS160" s="102"/>
      <c r="AT160" s="104"/>
      <c r="AU160" s="104"/>
      <c r="AV160" s="102"/>
      <c r="AW160" s="102"/>
      <c r="AX160" s="102"/>
      <c r="AY160" s="102"/>
      <c r="AZ160" s="104"/>
      <c r="BA160" s="104"/>
      <c r="BB160" s="102"/>
      <c r="BC160" s="102"/>
      <c r="BD160" s="102"/>
      <c r="BE160" s="102"/>
      <c r="BF160" s="103"/>
      <c r="BG160" s="102"/>
      <c r="BH160" s="102"/>
      <c r="BI160" s="102"/>
      <c r="BJ160" s="14"/>
      <c r="BK160" s="14"/>
      <c r="BL160" s="14"/>
      <c r="BM160" s="14"/>
      <c r="BN160" s="14"/>
      <c r="BO160" s="14"/>
      <c r="BP160" s="14"/>
      <c r="BQ160" s="14"/>
      <c r="BR160" s="14"/>
      <c r="BS160" s="14"/>
      <c r="BT160" s="14"/>
      <c r="BU160" s="14"/>
      <c r="BV160" s="14"/>
      <c r="BW160" s="14"/>
      <c r="BX160" s="14"/>
      <c r="BY160" s="14"/>
      <c r="BZ160" s="14"/>
      <c r="CA160" s="14"/>
      <c r="CB160" s="14"/>
      <c r="CC160" s="14"/>
      <c r="CD160" s="14"/>
      <c r="CE160" s="14"/>
      <c r="CF160" s="14"/>
      <c r="CG160" s="14"/>
      <c r="CH160" s="14"/>
      <c r="CI160" s="14"/>
      <c r="CJ160" s="14"/>
      <c r="CK160" s="14"/>
      <c r="CL160" s="14"/>
      <c r="CM160" s="14"/>
      <c r="CN160" s="14"/>
      <c r="CO160" s="14"/>
      <c r="CP160" s="14"/>
      <c r="CQ160" s="14"/>
      <c r="CR160" s="14"/>
      <c r="CS160" s="14"/>
      <c r="CT160" s="14"/>
      <c r="CU160" s="14"/>
      <c r="CV160" s="14"/>
      <c r="CW160" s="14"/>
      <c r="CX160" s="14"/>
      <c r="CY160" s="14"/>
      <c r="CZ160" s="14"/>
      <c r="DA160" s="14"/>
      <c r="DB160" s="14"/>
      <c r="DC160" s="14"/>
      <c r="DD160" s="14"/>
      <c r="DE160" s="14"/>
      <c r="DF160" s="14"/>
      <c r="DG160" s="14"/>
      <c r="DH160" s="14"/>
      <c r="DI160" s="14"/>
      <c r="DJ160" s="14"/>
      <c r="DK160" s="14"/>
      <c r="DL160" s="14"/>
      <c r="DM160" s="14"/>
      <c r="DN160" s="14"/>
      <c r="DO160" s="14"/>
      <c r="DP160" s="14"/>
      <c r="DQ160" s="14"/>
      <c r="DR160" s="14"/>
      <c r="DS160" s="14"/>
      <c r="DT160" s="14"/>
      <c r="DU160" s="14"/>
      <c r="DV160" s="14"/>
      <c r="DW160" s="14"/>
      <c r="DX160" s="14"/>
      <c r="DY160" s="14"/>
      <c r="DZ160" s="14"/>
    </row>
    <row r="161" spans="1:130" s="10" customFormat="1" ht="12.95" customHeight="1" outlineLevel="1" thickBot="1" x14ac:dyDescent="0.25">
      <c r="A161" s="101"/>
      <c r="B161" s="247" t="str">
        <f>IF(Eingruppierung!B170="","",Eingruppierung!B170)</f>
        <v/>
      </c>
      <c r="C161" s="246" t="str">
        <f>IF(Eingruppierung!C170="","",Eingruppierung!C170)</f>
        <v/>
      </c>
      <c r="D161" s="245" t="str">
        <f>IF(Eingruppierung!D170="","",Eingruppierung!D170)</f>
        <v/>
      </c>
      <c r="E161" s="243" t="str">
        <f>IF(Eingruppierung!E170="","",Eingruppierung!E170)</f>
        <v/>
      </c>
      <c r="F161" s="244" t="str">
        <f>IF(Eingruppierung!F170="","",Eingruppierung!F170)</f>
        <v/>
      </c>
      <c r="G161" s="243">
        <f>IF(Eingruppierung!G170="","",Eingruppierung!G170)</f>
        <v>0</v>
      </c>
      <c r="H161" s="242" t="str">
        <f>IF(Eingruppierung!H170="","",Eingruppierung!H170)</f>
        <v/>
      </c>
      <c r="I161" s="241" t="str">
        <f>IF(Eingruppierung!I170="","",Eingruppierung!I170)</f>
        <v/>
      </c>
      <c r="J161" s="240" t="str">
        <f>IF(Eingruppierung!J170="","",Eingruppierung!J170)</f>
        <v/>
      </c>
      <c r="K161" s="53" t="str">
        <f t="shared" ref="K161:K171" si="9">IF(AND(H161="",I161=""),"",IF(OR(H161&lt;$H$11,H161&gt;$I$11,I161&lt;H161,I161&lt;$H$11,I161&gt;$I$11),"!!!",""))</f>
        <v/>
      </c>
      <c r="L161" s="239" t="str">
        <f>IF(Eingruppierung!L170="","",Eingruppierung!L170)</f>
        <v/>
      </c>
      <c r="M161" s="238" t="str">
        <f>IF(Eingruppierung!M170="","",Eingruppierung!M170)</f>
        <v/>
      </c>
      <c r="N161" s="238">
        <f>IF(Eingruppierung!N170="","",Eingruppierung!N170)</f>
        <v>0</v>
      </c>
      <c r="O161" s="114" t="s">
        <v>142</v>
      </c>
      <c r="P161" s="114" t="s">
        <v>141</v>
      </c>
      <c r="Q161" s="113" t="s">
        <v>140</v>
      </c>
      <c r="R161" s="112" t="s">
        <v>139</v>
      </c>
      <c r="S161" s="111" t="s">
        <v>138</v>
      </c>
      <c r="T161" s="17"/>
      <c r="U161" s="21"/>
      <c r="V161" s="14"/>
      <c r="W161" s="18"/>
      <c r="X161" s="18"/>
      <c r="Y161" s="18"/>
      <c r="Z161" s="18"/>
      <c r="AA161" s="18"/>
      <c r="AB161" s="18"/>
      <c r="AC161" s="14"/>
      <c r="AD161" s="18"/>
      <c r="AE161" s="18"/>
      <c r="AF161" s="18"/>
      <c r="AG161" s="18"/>
      <c r="AH161" s="18"/>
      <c r="AI161" s="18"/>
      <c r="AJ161" s="14"/>
      <c r="AK161" s="14"/>
      <c r="AL161" s="18"/>
      <c r="AM161" s="18"/>
      <c r="AN161" s="18"/>
      <c r="AO161" s="18"/>
      <c r="AP161" s="18"/>
      <c r="AQ161" s="18"/>
      <c r="AR161" s="14"/>
      <c r="AS161" s="15"/>
      <c r="AT161" s="17"/>
      <c r="AU161" s="17"/>
      <c r="AV161" s="17"/>
      <c r="AW161" s="17"/>
      <c r="AX161" s="17"/>
      <c r="AY161" s="17"/>
      <c r="AZ161" s="17"/>
      <c r="BA161" s="17"/>
      <c r="BB161" s="17"/>
      <c r="BC161" s="17"/>
      <c r="BD161" s="17"/>
      <c r="BE161" s="17"/>
      <c r="BF161" s="17"/>
      <c r="BG161" s="17"/>
      <c r="BH161" s="17"/>
      <c r="BI161" s="17"/>
      <c r="BJ161" s="17"/>
      <c r="BK161" s="16"/>
      <c r="BL161" s="14"/>
      <c r="BM161" s="15"/>
      <c r="BN161" s="14"/>
      <c r="BO161" s="14"/>
      <c r="BP161" s="14"/>
      <c r="BQ161" s="14"/>
      <c r="BR161" s="14"/>
      <c r="BS161" s="14"/>
      <c r="BT161" s="14"/>
      <c r="BU161" s="14"/>
      <c r="BV161" s="14"/>
      <c r="BW161" s="14"/>
      <c r="BX161" s="14"/>
      <c r="BY161" s="14"/>
      <c r="BZ161" s="14"/>
      <c r="CA161" s="14"/>
      <c r="CB161" s="14"/>
      <c r="CC161" s="14"/>
      <c r="CD161" s="14"/>
      <c r="CE161" s="14"/>
      <c r="CF161" s="14"/>
      <c r="CG161" s="14"/>
      <c r="CH161" s="14"/>
      <c r="CI161" s="14"/>
      <c r="CJ161" s="14"/>
      <c r="CK161" s="14"/>
      <c r="CL161" s="14"/>
      <c r="CM161" s="14"/>
      <c r="CN161" s="14"/>
      <c r="CO161" s="14"/>
      <c r="CP161" s="14"/>
      <c r="CQ161" s="14"/>
      <c r="CR161" s="14"/>
      <c r="CS161" s="14"/>
      <c r="CT161" s="14"/>
      <c r="CU161" s="14"/>
      <c r="CV161" s="14"/>
      <c r="CW161" s="14"/>
      <c r="CX161" s="14"/>
      <c r="CY161" s="14"/>
      <c r="CZ161" s="14"/>
      <c r="DA161" s="14"/>
      <c r="DB161" s="14"/>
      <c r="DC161" s="14"/>
      <c r="DD161" s="14"/>
      <c r="DE161" s="14"/>
      <c r="DF161" s="14"/>
      <c r="DG161" s="14"/>
      <c r="DH161" s="14"/>
      <c r="DI161" s="14"/>
      <c r="DJ161" s="14"/>
      <c r="DK161" s="14"/>
      <c r="DL161" s="14"/>
      <c r="DM161" s="14"/>
      <c r="DN161" s="14"/>
      <c r="DO161" s="14"/>
      <c r="DP161" s="14"/>
      <c r="DQ161" s="14"/>
      <c r="DR161" s="14"/>
      <c r="DS161" s="14"/>
      <c r="DT161" s="14"/>
      <c r="DU161" s="14"/>
      <c r="DV161" s="14"/>
      <c r="DW161" s="14"/>
      <c r="DX161" s="14"/>
      <c r="DY161" s="14"/>
      <c r="DZ161" s="14"/>
    </row>
    <row r="162" spans="1:130" s="6" customFormat="1" ht="12.95" customHeight="1" outlineLevel="1" x14ac:dyDescent="0.2">
      <c r="A162" s="28"/>
      <c r="B162" s="236" t="str">
        <f>IF(Eingruppierung!B171="","",Eingruppierung!B171)</f>
        <v/>
      </c>
      <c r="C162" s="237" t="str">
        <f>IF(Eingruppierung!C171="","",Eingruppierung!C171)</f>
        <v/>
      </c>
      <c r="D162" s="234" t="str">
        <f>IF(Eingruppierung!D171="","",Eingruppierung!D171)</f>
        <v/>
      </c>
      <c r="E162" s="232" t="str">
        <f>IF(Eingruppierung!E171="","",Eingruppierung!E171)</f>
        <v/>
      </c>
      <c r="F162" s="233" t="str">
        <f>IF(Eingruppierung!F171="","",Eingruppierung!F171)</f>
        <v/>
      </c>
      <c r="G162" s="232">
        <f>IF(Eingruppierung!G171="","",Eingruppierung!G171)</f>
        <v>0</v>
      </c>
      <c r="H162" s="231" t="str">
        <f>IF(Eingruppierung!H171="","",Eingruppierung!H171)</f>
        <v/>
      </c>
      <c r="I162" s="230" t="str">
        <f>IF(Eingruppierung!I171="","",Eingruppierung!I171)</f>
        <v/>
      </c>
      <c r="J162" s="229" t="str">
        <f>IF(Eingruppierung!J171="","",Eingruppierung!J171)</f>
        <v/>
      </c>
      <c r="K162" s="53" t="str">
        <f t="shared" si="9"/>
        <v/>
      </c>
      <c r="L162" s="228" t="str">
        <f>IF(Eingruppierung!L171="","",Eingruppierung!L171)</f>
        <v/>
      </c>
      <c r="M162" s="227" t="str">
        <f>IF(Eingruppierung!M171="","",Eingruppierung!M171)</f>
        <v/>
      </c>
      <c r="N162" s="227">
        <f>IF(Eingruppierung!N171="","",Eingruppierung!N171)</f>
        <v>0</v>
      </c>
      <c r="O162" s="90" t="str">
        <f>IF(Eingruppierung!O170="","",Eingruppierung!O170)</f>
        <v/>
      </c>
      <c r="P162" s="90" t="str">
        <f>IF(Eingruppierung!P170="","",Eingruppierung!P170)</f>
        <v/>
      </c>
      <c r="Q162" s="89" t="str">
        <f>IF(Eingruppierung!Q170="","",Eingruppierung!Q170)</f>
        <v>keine</v>
      </c>
      <c r="R162" s="88" t="str">
        <f>IF(Eingruppierung!R170="","",Eingruppierung!R170)</f>
        <v>Förderung</v>
      </c>
      <c r="S162" s="87">
        <f>IF(Eingruppierung!S170="","",Eingruppierung!S170)</f>
        <v>0</v>
      </c>
      <c r="T162" s="17"/>
      <c r="U162" s="21"/>
      <c r="V162" s="14"/>
      <c r="W162" s="18"/>
      <c r="X162" s="18"/>
      <c r="Y162" s="18"/>
      <c r="Z162" s="18"/>
      <c r="AA162" s="18"/>
      <c r="AB162" s="18"/>
      <c r="AC162" s="14"/>
      <c r="AD162" s="18"/>
      <c r="AE162" s="18"/>
      <c r="AF162" s="18"/>
      <c r="AG162" s="18"/>
      <c r="AH162" s="18"/>
      <c r="AI162" s="18"/>
      <c r="AJ162" s="14"/>
      <c r="AK162" s="14"/>
      <c r="AL162" s="18"/>
      <c r="AM162" s="18"/>
      <c r="AN162" s="18"/>
      <c r="AO162" s="18"/>
      <c r="AP162" s="18"/>
      <c r="AQ162" s="18"/>
      <c r="AR162" s="13"/>
      <c r="AS162" s="15"/>
      <c r="AT162" s="17"/>
      <c r="AU162" s="17"/>
      <c r="AV162" s="17"/>
      <c r="AW162" s="17"/>
      <c r="AX162" s="17"/>
      <c r="AY162" s="17"/>
      <c r="AZ162" s="17"/>
      <c r="BA162" s="17"/>
      <c r="BB162" s="17"/>
      <c r="BC162" s="17"/>
      <c r="BD162" s="17"/>
      <c r="BE162" s="17"/>
      <c r="BF162" s="17"/>
      <c r="BG162" s="17"/>
      <c r="BH162" s="17"/>
      <c r="BI162" s="17"/>
      <c r="BJ162" s="17"/>
      <c r="BK162" s="16"/>
      <c r="BL162" s="14"/>
      <c r="BM162" s="15"/>
      <c r="BN162" s="14"/>
      <c r="BO162" s="14"/>
      <c r="BP162" s="13"/>
      <c r="BQ162" s="13"/>
      <c r="BR162" s="13"/>
      <c r="BS162" s="13"/>
      <c r="BT162" s="13"/>
      <c r="BU162" s="13"/>
      <c r="BV162" s="13"/>
      <c r="BW162" s="13"/>
      <c r="BX162" s="13"/>
      <c r="BY162" s="13"/>
      <c r="BZ162" s="13"/>
      <c r="CA162" s="13"/>
      <c r="CB162" s="13"/>
      <c r="CC162" s="13"/>
      <c r="CD162" s="13"/>
      <c r="CE162" s="13"/>
      <c r="CF162" s="13"/>
      <c r="CG162" s="13"/>
      <c r="CH162" s="13"/>
      <c r="CI162" s="13"/>
      <c r="CJ162" s="13"/>
      <c r="CK162" s="13"/>
      <c r="CL162" s="13"/>
      <c r="CM162" s="13"/>
      <c r="CN162" s="13"/>
      <c r="CO162" s="13"/>
      <c r="CP162" s="13"/>
      <c r="CQ162" s="13"/>
      <c r="CR162" s="13"/>
      <c r="CS162" s="13"/>
      <c r="CT162" s="13"/>
      <c r="CU162" s="13"/>
      <c r="CV162" s="13"/>
      <c r="CW162" s="13"/>
      <c r="CX162" s="13"/>
      <c r="CY162" s="13"/>
      <c r="CZ162" s="13"/>
      <c r="DA162" s="13"/>
      <c r="DB162" s="13"/>
      <c r="DC162" s="13"/>
      <c r="DD162" s="13"/>
      <c r="DE162" s="13"/>
      <c r="DF162" s="13"/>
      <c r="DG162" s="13"/>
      <c r="DH162" s="13"/>
      <c r="DI162" s="13"/>
      <c r="DJ162" s="13"/>
      <c r="DK162" s="13"/>
      <c r="DL162" s="13"/>
      <c r="DM162" s="13"/>
      <c r="DN162" s="13"/>
      <c r="DO162" s="13"/>
      <c r="DP162" s="13"/>
      <c r="DQ162" s="13"/>
      <c r="DR162" s="13"/>
      <c r="DS162" s="13"/>
      <c r="DT162" s="13"/>
      <c r="DU162" s="13"/>
      <c r="DV162" s="13"/>
      <c r="DW162" s="13"/>
      <c r="DX162" s="13"/>
      <c r="DY162" s="13"/>
      <c r="DZ162" s="13"/>
    </row>
    <row r="163" spans="1:130" s="6" customFormat="1" ht="12.95" customHeight="1" outlineLevel="1" x14ac:dyDescent="0.2">
      <c r="A163" s="28"/>
      <c r="B163" s="236" t="str">
        <f>IF(Eingruppierung!B172="","",Eingruppierung!B172)</f>
        <v/>
      </c>
      <c r="C163" s="237" t="str">
        <f>IF(Eingruppierung!C172="","",Eingruppierung!C172)</f>
        <v/>
      </c>
      <c r="D163" s="234" t="str">
        <f>IF(Eingruppierung!D172="","",Eingruppierung!D172)</f>
        <v/>
      </c>
      <c r="E163" s="232" t="str">
        <f>IF(Eingruppierung!E172="","",Eingruppierung!E172)</f>
        <v/>
      </c>
      <c r="F163" s="233" t="str">
        <f>IF(Eingruppierung!F172="","",Eingruppierung!F172)</f>
        <v/>
      </c>
      <c r="G163" s="232">
        <f>IF(Eingruppierung!G172="","",Eingruppierung!G172)</f>
        <v>0</v>
      </c>
      <c r="H163" s="231" t="str">
        <f>IF(Eingruppierung!H172="","",Eingruppierung!H172)</f>
        <v/>
      </c>
      <c r="I163" s="230" t="str">
        <f>IF(Eingruppierung!I172="","",Eingruppierung!I172)</f>
        <v/>
      </c>
      <c r="J163" s="229" t="str">
        <f>IF(Eingruppierung!J172="","",Eingruppierung!J172)</f>
        <v/>
      </c>
      <c r="K163" s="53" t="str">
        <f t="shared" si="9"/>
        <v/>
      </c>
      <c r="L163" s="228" t="str">
        <f>IF(Eingruppierung!L172="","",Eingruppierung!L172)</f>
        <v/>
      </c>
      <c r="M163" s="227" t="str">
        <f>IF(Eingruppierung!M172="","",Eingruppierung!M172)</f>
        <v/>
      </c>
      <c r="N163" s="227">
        <f>IF(Eingruppierung!N172="","",Eingruppierung!N172)</f>
        <v>0</v>
      </c>
      <c r="O163" s="69" t="str">
        <f>IF(Eingruppierung!O171="","",Eingruppierung!O171)</f>
        <v/>
      </c>
      <c r="P163" s="69" t="str">
        <f>IF(Eingruppierung!P171="","",Eingruppierung!P171)</f>
        <v/>
      </c>
      <c r="Q163" s="68" t="str">
        <f>IF(Eingruppierung!Q171="","",Eingruppierung!Q171)</f>
        <v>keine</v>
      </c>
      <c r="R163" s="67" t="str">
        <f>IF(Eingruppierung!R171="","",Eingruppierung!R171)</f>
        <v>Förderung</v>
      </c>
      <c r="S163" s="66">
        <f>IF(Eingruppierung!S171="","",Eingruppierung!S171)</f>
        <v>0</v>
      </c>
      <c r="T163" s="17"/>
      <c r="U163" s="21"/>
      <c r="V163" s="14"/>
      <c r="W163" s="18"/>
      <c r="X163" s="18"/>
      <c r="Y163" s="18"/>
      <c r="Z163" s="18"/>
      <c r="AA163" s="18"/>
      <c r="AB163" s="18"/>
      <c r="AC163" s="14"/>
      <c r="AD163" s="18"/>
      <c r="AE163" s="18"/>
      <c r="AF163" s="18"/>
      <c r="AG163" s="18"/>
      <c r="AH163" s="18"/>
      <c r="AI163" s="18"/>
      <c r="AJ163" s="14"/>
      <c r="AK163" s="14"/>
      <c r="AL163" s="18"/>
      <c r="AM163" s="18"/>
      <c r="AN163" s="18"/>
      <c r="AO163" s="18"/>
      <c r="AP163" s="18"/>
      <c r="AQ163" s="18"/>
      <c r="AR163" s="13"/>
      <c r="AS163" s="15"/>
      <c r="AT163" s="17"/>
      <c r="AU163" s="17"/>
      <c r="AV163" s="17"/>
      <c r="AW163" s="17"/>
      <c r="AX163" s="17"/>
      <c r="AY163" s="17"/>
      <c r="AZ163" s="17"/>
      <c r="BA163" s="17"/>
      <c r="BB163" s="17"/>
      <c r="BC163" s="17"/>
      <c r="BD163" s="17"/>
      <c r="BE163" s="17"/>
      <c r="BF163" s="17"/>
      <c r="BG163" s="17"/>
      <c r="BH163" s="17"/>
      <c r="BI163" s="17"/>
      <c r="BJ163" s="17"/>
      <c r="BK163" s="16"/>
      <c r="BL163" s="14"/>
      <c r="BM163" s="15"/>
      <c r="BN163" s="14"/>
      <c r="BO163" s="14"/>
      <c r="BP163" s="13"/>
      <c r="BQ163" s="13"/>
      <c r="BR163" s="13"/>
      <c r="BS163" s="13"/>
      <c r="BT163" s="13"/>
      <c r="BU163" s="13"/>
      <c r="BV163" s="13"/>
      <c r="BW163" s="13"/>
      <c r="BX163" s="13"/>
      <c r="BY163" s="13"/>
      <c r="BZ163" s="13"/>
      <c r="CA163" s="13"/>
      <c r="CB163" s="13"/>
      <c r="CC163" s="13"/>
      <c r="CD163" s="13"/>
      <c r="CE163" s="13"/>
      <c r="CF163" s="13"/>
      <c r="CG163" s="13"/>
      <c r="CH163" s="13"/>
      <c r="CI163" s="13"/>
      <c r="CJ163" s="13"/>
      <c r="CK163" s="13"/>
      <c r="CL163" s="13"/>
      <c r="CM163" s="13"/>
      <c r="CN163" s="13"/>
      <c r="CO163" s="13"/>
      <c r="CP163" s="13"/>
      <c r="CQ163" s="13"/>
      <c r="CR163" s="13"/>
      <c r="CS163" s="13"/>
      <c r="CT163" s="13"/>
      <c r="CU163" s="13"/>
      <c r="CV163" s="13"/>
      <c r="CW163" s="13"/>
      <c r="CX163" s="13"/>
      <c r="CY163" s="13"/>
      <c r="CZ163" s="13"/>
      <c r="DA163" s="13"/>
      <c r="DB163" s="13"/>
      <c r="DC163" s="13"/>
      <c r="DD163" s="13"/>
      <c r="DE163" s="13"/>
      <c r="DF163" s="13"/>
      <c r="DG163" s="13"/>
      <c r="DH163" s="13"/>
      <c r="DI163" s="13"/>
      <c r="DJ163" s="13"/>
      <c r="DK163" s="13"/>
      <c r="DL163" s="13"/>
      <c r="DM163" s="13"/>
      <c r="DN163" s="13"/>
      <c r="DO163" s="13"/>
      <c r="DP163" s="13"/>
      <c r="DQ163" s="13"/>
      <c r="DR163" s="13"/>
      <c r="DS163" s="13"/>
      <c r="DT163" s="13"/>
      <c r="DU163" s="13"/>
      <c r="DV163" s="13"/>
      <c r="DW163" s="13"/>
      <c r="DX163" s="13"/>
      <c r="DY163" s="13"/>
      <c r="DZ163" s="13"/>
    </row>
    <row r="164" spans="1:130" s="6" customFormat="1" ht="12.95" customHeight="1" outlineLevel="1" x14ac:dyDescent="0.2">
      <c r="A164" s="28"/>
      <c r="B164" s="236" t="str">
        <f>IF(Eingruppierung!B173="","",Eingruppierung!B173)</f>
        <v/>
      </c>
      <c r="C164" s="235" t="str">
        <f>IF(Eingruppierung!C173="","",Eingruppierung!C173)</f>
        <v/>
      </c>
      <c r="D164" s="234" t="str">
        <f>IF(Eingruppierung!D173="","",Eingruppierung!D173)</f>
        <v/>
      </c>
      <c r="E164" s="232" t="str">
        <f>IF(Eingruppierung!E173="","",Eingruppierung!E173)</f>
        <v/>
      </c>
      <c r="F164" s="233" t="str">
        <f>IF(Eingruppierung!F173="","",Eingruppierung!F173)</f>
        <v/>
      </c>
      <c r="G164" s="232">
        <f>IF(Eingruppierung!G173="","",Eingruppierung!G173)</f>
        <v>0</v>
      </c>
      <c r="H164" s="231" t="str">
        <f>IF(Eingruppierung!H173="","",Eingruppierung!H173)</f>
        <v/>
      </c>
      <c r="I164" s="230" t="str">
        <f>IF(Eingruppierung!I173="","",Eingruppierung!I173)</f>
        <v/>
      </c>
      <c r="J164" s="229" t="str">
        <f>IF(Eingruppierung!J173="","",Eingruppierung!J173)</f>
        <v/>
      </c>
      <c r="K164" s="53" t="str">
        <f t="shared" si="9"/>
        <v/>
      </c>
      <c r="L164" s="228" t="str">
        <f>IF(Eingruppierung!L173="","",Eingruppierung!L173)</f>
        <v/>
      </c>
      <c r="M164" s="227" t="str">
        <f>IF(Eingruppierung!M173="","",Eingruppierung!M173)</f>
        <v/>
      </c>
      <c r="N164" s="227">
        <f>IF(Eingruppierung!N173="","",Eingruppierung!N173)</f>
        <v>0</v>
      </c>
      <c r="O164" s="69" t="str">
        <f>IF(Eingruppierung!O172="","",Eingruppierung!O172)</f>
        <v/>
      </c>
      <c r="P164" s="69" t="str">
        <f>IF(Eingruppierung!P172="","",Eingruppierung!P172)</f>
        <v/>
      </c>
      <c r="Q164" s="68" t="str">
        <f>IF(Eingruppierung!Q172="","",Eingruppierung!Q172)</f>
        <v>keine</v>
      </c>
      <c r="R164" s="67" t="str">
        <f>IF(Eingruppierung!R172="","",Eingruppierung!R172)</f>
        <v>Förderung</v>
      </c>
      <c r="S164" s="66">
        <f>IF(Eingruppierung!S172="","",Eingruppierung!S172)</f>
        <v>0</v>
      </c>
      <c r="T164" s="17"/>
      <c r="U164" s="21"/>
      <c r="V164" s="14"/>
      <c r="W164" s="18"/>
      <c r="X164" s="18"/>
      <c r="Y164" s="18"/>
      <c r="Z164" s="18"/>
      <c r="AA164" s="18"/>
      <c r="AB164" s="18"/>
      <c r="AC164" s="14"/>
      <c r="AD164" s="18"/>
      <c r="AE164" s="18"/>
      <c r="AF164" s="18"/>
      <c r="AG164" s="18"/>
      <c r="AH164" s="18"/>
      <c r="AI164" s="18"/>
      <c r="AJ164" s="14"/>
      <c r="AK164" s="14"/>
      <c r="AL164" s="18"/>
      <c r="AM164" s="18"/>
      <c r="AN164" s="18"/>
      <c r="AO164" s="18"/>
      <c r="AP164" s="18"/>
      <c r="AQ164" s="18"/>
      <c r="AR164" s="13"/>
      <c r="AS164" s="15"/>
      <c r="AT164" s="17"/>
      <c r="AU164" s="17"/>
      <c r="AV164" s="17"/>
      <c r="AW164" s="17"/>
      <c r="AX164" s="17"/>
      <c r="AY164" s="17"/>
      <c r="AZ164" s="17"/>
      <c r="BA164" s="17"/>
      <c r="BB164" s="17"/>
      <c r="BC164" s="17"/>
      <c r="BD164" s="17"/>
      <c r="BE164" s="17"/>
      <c r="BF164" s="17"/>
      <c r="BG164" s="17"/>
      <c r="BH164" s="17"/>
      <c r="BI164" s="17"/>
      <c r="BJ164" s="17"/>
      <c r="BK164" s="16"/>
      <c r="BL164" s="14"/>
      <c r="BM164" s="15"/>
      <c r="BN164" s="14"/>
      <c r="BO164" s="14"/>
      <c r="BP164" s="13"/>
      <c r="BQ164" s="13"/>
      <c r="BR164" s="13"/>
      <c r="BS164" s="13"/>
      <c r="BT164" s="13"/>
      <c r="BU164" s="13"/>
      <c r="BV164" s="13"/>
      <c r="BW164" s="13"/>
      <c r="BX164" s="13"/>
      <c r="BY164" s="13"/>
      <c r="BZ164" s="13"/>
      <c r="CA164" s="13"/>
      <c r="CB164" s="13"/>
      <c r="CC164" s="13"/>
      <c r="CD164" s="13"/>
      <c r="CE164" s="13"/>
      <c r="CF164" s="13"/>
      <c r="CG164" s="13"/>
      <c r="CH164" s="13"/>
      <c r="CI164" s="13"/>
      <c r="CJ164" s="13"/>
      <c r="CK164" s="13"/>
      <c r="CL164" s="13"/>
      <c r="CM164" s="13"/>
      <c r="CN164" s="13"/>
      <c r="CO164" s="13"/>
      <c r="CP164" s="13"/>
      <c r="CQ164" s="13"/>
      <c r="CR164" s="13"/>
      <c r="CS164" s="13"/>
      <c r="CT164" s="13"/>
      <c r="CU164" s="13"/>
      <c r="CV164" s="13"/>
      <c r="CW164" s="13"/>
      <c r="CX164" s="13"/>
      <c r="CY164" s="13"/>
      <c r="CZ164" s="13"/>
      <c r="DA164" s="13"/>
      <c r="DB164" s="13"/>
      <c r="DC164" s="13"/>
      <c r="DD164" s="13"/>
      <c r="DE164" s="13"/>
      <c r="DF164" s="13"/>
      <c r="DG164" s="13"/>
      <c r="DH164" s="13"/>
      <c r="DI164" s="13"/>
      <c r="DJ164" s="13"/>
      <c r="DK164" s="13"/>
      <c r="DL164" s="13"/>
      <c r="DM164" s="13"/>
      <c r="DN164" s="13"/>
      <c r="DO164" s="13"/>
      <c r="DP164" s="13"/>
      <c r="DQ164" s="13"/>
      <c r="DR164" s="13"/>
      <c r="DS164" s="13"/>
      <c r="DT164" s="13"/>
      <c r="DU164" s="13"/>
      <c r="DV164" s="13"/>
      <c r="DW164" s="13"/>
      <c r="DX164" s="13"/>
      <c r="DY164" s="13"/>
      <c r="DZ164" s="13"/>
    </row>
    <row r="165" spans="1:130" s="6" customFormat="1" ht="12.95" customHeight="1" outlineLevel="1" x14ac:dyDescent="0.2">
      <c r="A165" s="28"/>
      <c r="B165" s="236" t="str">
        <f>IF(Eingruppierung!B174="","",Eingruppierung!B174)</f>
        <v/>
      </c>
      <c r="C165" s="237" t="str">
        <f>IF(Eingruppierung!C174="","",Eingruppierung!C174)</f>
        <v/>
      </c>
      <c r="D165" s="234" t="str">
        <f>IF(Eingruppierung!D174="","",Eingruppierung!D174)</f>
        <v/>
      </c>
      <c r="E165" s="232" t="str">
        <f>IF(Eingruppierung!E174="","",Eingruppierung!E174)</f>
        <v/>
      </c>
      <c r="F165" s="233" t="str">
        <f>IF(Eingruppierung!F174="","",Eingruppierung!F174)</f>
        <v/>
      </c>
      <c r="G165" s="232">
        <f>IF(Eingruppierung!G174="","",Eingruppierung!G174)</f>
        <v>0</v>
      </c>
      <c r="H165" s="231" t="str">
        <f>IF(Eingruppierung!H174="","",Eingruppierung!H174)</f>
        <v/>
      </c>
      <c r="I165" s="230" t="str">
        <f>IF(Eingruppierung!I174="","",Eingruppierung!I174)</f>
        <v/>
      </c>
      <c r="J165" s="229" t="str">
        <f>IF(Eingruppierung!J174="","",Eingruppierung!J174)</f>
        <v/>
      </c>
      <c r="K165" s="53" t="str">
        <f t="shared" si="9"/>
        <v/>
      </c>
      <c r="L165" s="228" t="str">
        <f>IF(Eingruppierung!L174="","",Eingruppierung!L174)</f>
        <v/>
      </c>
      <c r="M165" s="227" t="str">
        <f>IF(Eingruppierung!M174="","",Eingruppierung!M174)</f>
        <v/>
      </c>
      <c r="N165" s="227">
        <f>IF(Eingruppierung!N174="","",Eingruppierung!N174)</f>
        <v>0</v>
      </c>
      <c r="O165" s="69" t="str">
        <f>IF(Eingruppierung!O173="","",Eingruppierung!O173)</f>
        <v/>
      </c>
      <c r="P165" s="69" t="str">
        <f>IF(Eingruppierung!P173="","",Eingruppierung!P173)</f>
        <v/>
      </c>
      <c r="Q165" s="68" t="str">
        <f>IF(Eingruppierung!Q173="","",Eingruppierung!Q173)</f>
        <v>keine</v>
      </c>
      <c r="R165" s="67" t="str">
        <f>IF(Eingruppierung!R173="","",Eingruppierung!R173)</f>
        <v>Förderung</v>
      </c>
      <c r="S165" s="66">
        <f>IF(Eingruppierung!S173="","",Eingruppierung!S173)</f>
        <v>0</v>
      </c>
      <c r="T165" s="17"/>
      <c r="U165" s="21"/>
      <c r="V165" s="14"/>
      <c r="W165" s="18"/>
      <c r="X165" s="18"/>
      <c r="Y165" s="18"/>
      <c r="Z165" s="18"/>
      <c r="AA165" s="18"/>
      <c r="AB165" s="18"/>
      <c r="AC165" s="14"/>
      <c r="AD165" s="18"/>
      <c r="AE165" s="18"/>
      <c r="AF165" s="18"/>
      <c r="AG165" s="18"/>
      <c r="AH165" s="18"/>
      <c r="AI165" s="18"/>
      <c r="AJ165" s="14"/>
      <c r="AK165" s="14"/>
      <c r="AL165" s="18"/>
      <c r="AM165" s="18"/>
      <c r="AN165" s="18"/>
      <c r="AO165" s="18"/>
      <c r="AP165" s="18"/>
      <c r="AQ165" s="18"/>
      <c r="AR165" s="13"/>
      <c r="AS165" s="15"/>
      <c r="AT165" s="17"/>
      <c r="AU165" s="17"/>
      <c r="AV165" s="17"/>
      <c r="AW165" s="17"/>
      <c r="AX165" s="17"/>
      <c r="AY165" s="17"/>
      <c r="AZ165" s="17"/>
      <c r="BA165" s="17"/>
      <c r="BB165" s="17"/>
      <c r="BC165" s="17"/>
      <c r="BD165" s="17"/>
      <c r="BE165" s="17"/>
      <c r="BF165" s="17"/>
      <c r="BG165" s="17"/>
      <c r="BH165" s="17"/>
      <c r="BI165" s="17"/>
      <c r="BJ165" s="17"/>
      <c r="BK165" s="16"/>
      <c r="BL165" s="14"/>
      <c r="BM165" s="15"/>
      <c r="BN165" s="14"/>
      <c r="BO165" s="14"/>
      <c r="BP165" s="13"/>
      <c r="BQ165" s="13"/>
      <c r="BR165" s="13"/>
      <c r="BS165" s="13"/>
      <c r="BT165" s="13"/>
      <c r="BU165" s="13"/>
      <c r="BV165" s="13"/>
      <c r="BW165" s="13"/>
      <c r="BX165" s="13"/>
      <c r="BY165" s="13"/>
      <c r="BZ165" s="13"/>
      <c r="CA165" s="13"/>
      <c r="CB165" s="13"/>
      <c r="CC165" s="13"/>
      <c r="CD165" s="13"/>
      <c r="CE165" s="13"/>
      <c r="CF165" s="13"/>
      <c r="CG165" s="13"/>
      <c r="CH165" s="13"/>
      <c r="CI165" s="13"/>
      <c r="CJ165" s="13"/>
      <c r="CK165" s="13"/>
      <c r="CL165" s="13"/>
      <c r="CM165" s="13"/>
      <c r="CN165" s="13"/>
      <c r="CO165" s="13"/>
      <c r="CP165" s="13"/>
      <c r="CQ165" s="13"/>
      <c r="CR165" s="13"/>
      <c r="CS165" s="13"/>
      <c r="CT165" s="13"/>
      <c r="CU165" s="13"/>
      <c r="CV165" s="13"/>
      <c r="CW165" s="13"/>
      <c r="CX165" s="13"/>
      <c r="CY165" s="13"/>
      <c r="CZ165" s="13"/>
      <c r="DA165" s="13"/>
      <c r="DB165" s="13"/>
      <c r="DC165" s="13"/>
      <c r="DD165" s="13"/>
      <c r="DE165" s="13"/>
      <c r="DF165" s="13"/>
      <c r="DG165" s="13"/>
      <c r="DH165" s="13"/>
      <c r="DI165" s="13"/>
      <c r="DJ165" s="13"/>
      <c r="DK165" s="13"/>
      <c r="DL165" s="13"/>
      <c r="DM165" s="13"/>
      <c r="DN165" s="13"/>
      <c r="DO165" s="13"/>
      <c r="DP165" s="13"/>
      <c r="DQ165" s="13"/>
      <c r="DR165" s="13"/>
      <c r="DS165" s="13"/>
      <c r="DT165" s="13"/>
      <c r="DU165" s="13"/>
      <c r="DV165" s="13"/>
      <c r="DW165" s="13"/>
      <c r="DX165" s="13"/>
      <c r="DY165" s="13"/>
      <c r="DZ165" s="13"/>
    </row>
    <row r="166" spans="1:130" s="6" customFormat="1" ht="12.95" customHeight="1" outlineLevel="1" x14ac:dyDescent="0.2">
      <c r="A166" s="28"/>
      <c r="B166" s="236" t="str">
        <f>IF(Eingruppierung!B175="","",Eingruppierung!B175)</f>
        <v/>
      </c>
      <c r="C166" s="237" t="str">
        <f>IF(Eingruppierung!C175="","",Eingruppierung!C175)</f>
        <v/>
      </c>
      <c r="D166" s="234" t="str">
        <f>IF(Eingruppierung!D175="","",Eingruppierung!D175)</f>
        <v/>
      </c>
      <c r="E166" s="232" t="str">
        <f>IF(Eingruppierung!E175="","",Eingruppierung!E175)</f>
        <v/>
      </c>
      <c r="F166" s="233" t="str">
        <f>IF(Eingruppierung!F175="","",Eingruppierung!F175)</f>
        <v/>
      </c>
      <c r="G166" s="232">
        <f>IF(Eingruppierung!G175="","",Eingruppierung!G175)</f>
        <v>0</v>
      </c>
      <c r="H166" s="231" t="str">
        <f>IF(Eingruppierung!H175="","",Eingruppierung!H175)</f>
        <v/>
      </c>
      <c r="I166" s="230" t="str">
        <f>IF(Eingruppierung!I175="","",Eingruppierung!I175)</f>
        <v/>
      </c>
      <c r="J166" s="229" t="str">
        <f>IF(Eingruppierung!J175="","",Eingruppierung!J175)</f>
        <v/>
      </c>
      <c r="K166" s="53" t="str">
        <f t="shared" si="9"/>
        <v/>
      </c>
      <c r="L166" s="228" t="str">
        <f>IF(Eingruppierung!L175="","",Eingruppierung!L175)</f>
        <v/>
      </c>
      <c r="M166" s="227" t="str">
        <f>IF(Eingruppierung!M175="","",Eingruppierung!M175)</f>
        <v/>
      </c>
      <c r="N166" s="227">
        <f>IF(Eingruppierung!N175="","",Eingruppierung!N175)</f>
        <v>0</v>
      </c>
      <c r="O166" s="69" t="str">
        <f>IF(Eingruppierung!O174="","",Eingruppierung!O174)</f>
        <v/>
      </c>
      <c r="P166" s="69" t="str">
        <f>IF(Eingruppierung!P174="","",Eingruppierung!P174)</f>
        <v/>
      </c>
      <c r="Q166" s="68" t="str">
        <f>IF(Eingruppierung!Q174="","",Eingruppierung!Q174)</f>
        <v>keine</v>
      </c>
      <c r="R166" s="67" t="str">
        <f>IF(Eingruppierung!R174="","",Eingruppierung!R174)</f>
        <v>Förderung</v>
      </c>
      <c r="S166" s="66">
        <f>IF(Eingruppierung!S174="","",Eingruppierung!S174)</f>
        <v>0</v>
      </c>
      <c r="T166" s="17"/>
      <c r="U166" s="21"/>
      <c r="V166" s="14"/>
      <c r="W166" s="18"/>
      <c r="X166" s="18"/>
      <c r="Y166" s="18"/>
      <c r="Z166" s="18"/>
      <c r="AA166" s="18"/>
      <c r="AB166" s="18"/>
      <c r="AC166" s="14"/>
      <c r="AD166" s="18"/>
      <c r="AE166" s="18"/>
      <c r="AF166" s="18"/>
      <c r="AG166" s="18"/>
      <c r="AH166" s="18"/>
      <c r="AI166" s="18"/>
      <c r="AJ166" s="14"/>
      <c r="AK166" s="14"/>
      <c r="AL166" s="18"/>
      <c r="AM166" s="18"/>
      <c r="AN166" s="18"/>
      <c r="AO166" s="18"/>
      <c r="AP166" s="18"/>
      <c r="AQ166" s="18"/>
      <c r="AR166" s="13"/>
      <c r="AS166" s="15"/>
      <c r="AT166" s="17"/>
      <c r="AU166" s="17"/>
      <c r="AV166" s="17"/>
      <c r="AW166" s="17"/>
      <c r="AX166" s="17"/>
      <c r="AY166" s="17"/>
      <c r="AZ166" s="17"/>
      <c r="BA166" s="17"/>
      <c r="BB166" s="17"/>
      <c r="BC166" s="17"/>
      <c r="BD166" s="17"/>
      <c r="BE166" s="17"/>
      <c r="BF166" s="17"/>
      <c r="BG166" s="17"/>
      <c r="BH166" s="17"/>
      <c r="BI166" s="17"/>
      <c r="BJ166" s="17"/>
      <c r="BK166" s="16"/>
      <c r="BL166" s="14"/>
      <c r="BM166" s="15"/>
      <c r="BN166" s="14"/>
      <c r="BO166" s="14"/>
      <c r="BP166" s="13"/>
      <c r="BQ166" s="13"/>
      <c r="BR166" s="13"/>
      <c r="BS166" s="13"/>
      <c r="BT166" s="13"/>
      <c r="BU166" s="13"/>
      <c r="BV166" s="13"/>
      <c r="BW166" s="13"/>
      <c r="BX166" s="13"/>
      <c r="BY166" s="13"/>
      <c r="BZ166" s="13"/>
      <c r="CA166" s="13"/>
      <c r="CB166" s="13"/>
      <c r="CC166" s="13"/>
      <c r="CD166" s="13"/>
      <c r="CE166" s="13"/>
      <c r="CF166" s="13"/>
      <c r="CG166" s="13"/>
      <c r="CH166" s="13"/>
      <c r="CI166" s="13"/>
      <c r="CJ166" s="13"/>
      <c r="CK166" s="13"/>
      <c r="CL166" s="13"/>
      <c r="CM166" s="13"/>
      <c r="CN166" s="13"/>
      <c r="CO166" s="13"/>
      <c r="CP166" s="13"/>
      <c r="CQ166" s="13"/>
      <c r="CR166" s="13"/>
      <c r="CS166" s="13"/>
      <c r="CT166" s="13"/>
      <c r="CU166" s="13"/>
      <c r="CV166" s="13"/>
      <c r="CW166" s="13"/>
      <c r="CX166" s="13"/>
      <c r="CY166" s="13"/>
      <c r="CZ166" s="13"/>
      <c r="DA166" s="13"/>
      <c r="DB166" s="13"/>
      <c r="DC166" s="13"/>
      <c r="DD166" s="13"/>
      <c r="DE166" s="13"/>
      <c r="DF166" s="13"/>
      <c r="DG166" s="13"/>
      <c r="DH166" s="13"/>
      <c r="DI166" s="13"/>
      <c r="DJ166" s="13"/>
      <c r="DK166" s="13"/>
      <c r="DL166" s="13"/>
      <c r="DM166" s="13"/>
      <c r="DN166" s="13"/>
      <c r="DO166" s="13"/>
      <c r="DP166" s="13"/>
      <c r="DQ166" s="13"/>
      <c r="DR166" s="13"/>
      <c r="DS166" s="13"/>
      <c r="DT166" s="13"/>
      <c r="DU166" s="13"/>
      <c r="DV166" s="13"/>
      <c r="DW166" s="13"/>
      <c r="DX166" s="13"/>
      <c r="DY166" s="13"/>
      <c r="DZ166" s="13"/>
    </row>
    <row r="167" spans="1:130" s="6" customFormat="1" ht="12.95" customHeight="1" outlineLevel="1" x14ac:dyDescent="0.2">
      <c r="A167" s="28"/>
      <c r="B167" s="236" t="str">
        <f>IF(Eingruppierung!B176="","",Eingruppierung!B176)</f>
        <v/>
      </c>
      <c r="C167" s="235" t="str">
        <f>IF(Eingruppierung!C176="","",Eingruppierung!C176)</f>
        <v/>
      </c>
      <c r="D167" s="234" t="str">
        <f>IF(Eingruppierung!D176="","",Eingruppierung!D176)</f>
        <v/>
      </c>
      <c r="E167" s="232" t="str">
        <f>IF(Eingruppierung!E176="","",Eingruppierung!E176)</f>
        <v/>
      </c>
      <c r="F167" s="233" t="str">
        <f>IF(Eingruppierung!F176="","",Eingruppierung!F176)</f>
        <v/>
      </c>
      <c r="G167" s="232">
        <f>IF(Eingruppierung!G176="","",Eingruppierung!G176)</f>
        <v>0</v>
      </c>
      <c r="H167" s="231" t="str">
        <f>IF(Eingruppierung!H176="","",Eingruppierung!H176)</f>
        <v/>
      </c>
      <c r="I167" s="230" t="str">
        <f>IF(Eingruppierung!I176="","",Eingruppierung!I176)</f>
        <v/>
      </c>
      <c r="J167" s="229" t="str">
        <f>IF(Eingruppierung!J176="","",Eingruppierung!J176)</f>
        <v/>
      </c>
      <c r="K167" s="53" t="str">
        <f t="shared" si="9"/>
        <v/>
      </c>
      <c r="L167" s="228" t="str">
        <f>IF(Eingruppierung!L176="","",Eingruppierung!L176)</f>
        <v/>
      </c>
      <c r="M167" s="227" t="str">
        <f>IF(Eingruppierung!M176="","",Eingruppierung!M176)</f>
        <v/>
      </c>
      <c r="N167" s="227">
        <f>IF(Eingruppierung!N176="","",Eingruppierung!N176)</f>
        <v>0</v>
      </c>
      <c r="O167" s="69" t="str">
        <f>IF(Eingruppierung!O175="","",Eingruppierung!O175)</f>
        <v/>
      </c>
      <c r="P167" s="69" t="str">
        <f>IF(Eingruppierung!P175="","",Eingruppierung!P175)</f>
        <v/>
      </c>
      <c r="Q167" s="68" t="str">
        <f>IF(Eingruppierung!Q175="","",Eingruppierung!Q175)</f>
        <v>keine</v>
      </c>
      <c r="R167" s="67" t="str">
        <f>IF(Eingruppierung!R175="","",Eingruppierung!R175)</f>
        <v>Förderung</v>
      </c>
      <c r="S167" s="66">
        <f>IF(Eingruppierung!S175="","",Eingruppierung!S175)</f>
        <v>0</v>
      </c>
      <c r="T167" s="17"/>
      <c r="U167" s="21"/>
      <c r="V167" s="14"/>
      <c r="W167" s="18"/>
      <c r="X167" s="18"/>
      <c r="Y167" s="18"/>
      <c r="Z167" s="18"/>
      <c r="AA167" s="18"/>
      <c r="AB167" s="18"/>
      <c r="AC167" s="14"/>
      <c r="AD167" s="18"/>
      <c r="AE167" s="18"/>
      <c r="AF167" s="18"/>
      <c r="AG167" s="18"/>
      <c r="AH167" s="18"/>
      <c r="AI167" s="18"/>
      <c r="AJ167" s="14"/>
      <c r="AK167" s="14"/>
      <c r="AL167" s="18"/>
      <c r="AM167" s="18"/>
      <c r="AN167" s="18"/>
      <c r="AO167" s="18"/>
      <c r="AP167" s="18"/>
      <c r="AQ167" s="18"/>
      <c r="AR167" s="13"/>
      <c r="AS167" s="15"/>
      <c r="AT167" s="17"/>
      <c r="AU167" s="17"/>
      <c r="AV167" s="17"/>
      <c r="AW167" s="17"/>
      <c r="AX167" s="17"/>
      <c r="AY167" s="17"/>
      <c r="AZ167" s="17"/>
      <c r="BA167" s="17"/>
      <c r="BB167" s="17"/>
      <c r="BC167" s="17"/>
      <c r="BD167" s="17"/>
      <c r="BE167" s="17"/>
      <c r="BF167" s="17"/>
      <c r="BG167" s="17"/>
      <c r="BH167" s="17"/>
      <c r="BI167" s="17"/>
      <c r="BJ167" s="17"/>
      <c r="BK167" s="16"/>
      <c r="BL167" s="14"/>
      <c r="BM167" s="15"/>
      <c r="BN167" s="14"/>
      <c r="BO167" s="14"/>
      <c r="BP167" s="13"/>
      <c r="BQ167" s="13"/>
      <c r="BR167" s="13"/>
      <c r="BS167" s="13"/>
      <c r="BT167" s="13"/>
      <c r="BU167" s="13"/>
      <c r="BV167" s="13"/>
      <c r="BW167" s="13"/>
      <c r="BX167" s="13"/>
      <c r="BY167" s="13"/>
      <c r="BZ167" s="13"/>
      <c r="CA167" s="13"/>
      <c r="CB167" s="13"/>
      <c r="CC167" s="13"/>
      <c r="CD167" s="13"/>
      <c r="CE167" s="13"/>
      <c r="CF167" s="13"/>
      <c r="CG167" s="13"/>
      <c r="CH167" s="13"/>
      <c r="CI167" s="13"/>
      <c r="CJ167" s="13"/>
      <c r="CK167" s="13"/>
      <c r="CL167" s="13"/>
      <c r="CM167" s="13"/>
      <c r="CN167" s="13"/>
      <c r="CO167" s="13"/>
      <c r="CP167" s="13"/>
      <c r="CQ167" s="13"/>
      <c r="CR167" s="13"/>
      <c r="CS167" s="13"/>
      <c r="CT167" s="13"/>
      <c r="CU167" s="13"/>
      <c r="CV167" s="13"/>
      <c r="CW167" s="13"/>
      <c r="CX167" s="13"/>
      <c r="CY167" s="13"/>
      <c r="CZ167" s="13"/>
      <c r="DA167" s="13"/>
      <c r="DB167" s="13"/>
      <c r="DC167" s="13"/>
      <c r="DD167" s="13"/>
      <c r="DE167" s="13"/>
      <c r="DF167" s="13"/>
      <c r="DG167" s="13"/>
      <c r="DH167" s="13"/>
      <c r="DI167" s="13"/>
      <c r="DJ167" s="13"/>
      <c r="DK167" s="13"/>
      <c r="DL167" s="13"/>
      <c r="DM167" s="13"/>
      <c r="DN167" s="13"/>
      <c r="DO167" s="13"/>
      <c r="DP167" s="13"/>
      <c r="DQ167" s="13"/>
      <c r="DR167" s="13"/>
      <c r="DS167" s="13"/>
      <c r="DT167" s="13"/>
      <c r="DU167" s="13"/>
      <c r="DV167" s="13"/>
      <c r="DW167" s="13"/>
      <c r="DX167" s="13"/>
      <c r="DY167" s="13"/>
      <c r="DZ167" s="13"/>
    </row>
    <row r="168" spans="1:130" s="6" customFormat="1" ht="12.95" customHeight="1" outlineLevel="1" x14ac:dyDescent="0.2">
      <c r="A168" s="28"/>
      <c r="B168" s="236" t="str">
        <f>IF(Eingruppierung!B177="","",Eingruppierung!B177)</f>
        <v/>
      </c>
      <c r="C168" s="237" t="str">
        <f>IF(Eingruppierung!C177="","",Eingruppierung!C177)</f>
        <v/>
      </c>
      <c r="D168" s="234" t="str">
        <f>IF(Eingruppierung!D177="","",Eingruppierung!D177)</f>
        <v/>
      </c>
      <c r="E168" s="232" t="str">
        <f>IF(Eingruppierung!E177="","",Eingruppierung!E177)</f>
        <v/>
      </c>
      <c r="F168" s="233" t="str">
        <f>IF(Eingruppierung!F177="","",Eingruppierung!F177)</f>
        <v/>
      </c>
      <c r="G168" s="232">
        <f>IF(Eingruppierung!G177="","",Eingruppierung!G177)</f>
        <v>0</v>
      </c>
      <c r="H168" s="231" t="str">
        <f>IF(Eingruppierung!H177="","",Eingruppierung!H177)</f>
        <v/>
      </c>
      <c r="I168" s="230" t="str">
        <f>IF(Eingruppierung!I177="","",Eingruppierung!I177)</f>
        <v/>
      </c>
      <c r="J168" s="229" t="str">
        <f>IF(Eingruppierung!J177="","",Eingruppierung!J177)</f>
        <v/>
      </c>
      <c r="K168" s="53" t="str">
        <f t="shared" si="9"/>
        <v/>
      </c>
      <c r="L168" s="228" t="str">
        <f>IF(Eingruppierung!L177="","",Eingruppierung!L177)</f>
        <v/>
      </c>
      <c r="M168" s="227" t="str">
        <f>IF(Eingruppierung!M177="","",Eingruppierung!M177)</f>
        <v/>
      </c>
      <c r="N168" s="227">
        <f>IF(Eingruppierung!N177="","",Eingruppierung!N177)</f>
        <v>0</v>
      </c>
      <c r="O168" s="69" t="str">
        <f>IF(Eingruppierung!O176="","",Eingruppierung!O176)</f>
        <v/>
      </c>
      <c r="P168" s="69" t="str">
        <f>IF(Eingruppierung!P176="","",Eingruppierung!P176)</f>
        <v/>
      </c>
      <c r="Q168" s="68" t="str">
        <f>IF(Eingruppierung!Q176="","",Eingruppierung!Q176)</f>
        <v>keine</v>
      </c>
      <c r="R168" s="67" t="str">
        <f>IF(Eingruppierung!R176="","",Eingruppierung!R176)</f>
        <v>Förderung</v>
      </c>
      <c r="S168" s="66">
        <f>IF(Eingruppierung!S176="","",Eingruppierung!S176)</f>
        <v>0</v>
      </c>
      <c r="T168" s="17"/>
      <c r="U168" s="21"/>
      <c r="V168" s="14"/>
      <c r="W168" s="18"/>
      <c r="X168" s="18"/>
      <c r="Y168" s="18"/>
      <c r="Z168" s="18"/>
      <c r="AA168" s="18"/>
      <c r="AB168" s="18"/>
      <c r="AC168" s="14"/>
      <c r="AD168" s="18"/>
      <c r="AE168" s="18"/>
      <c r="AF168" s="18"/>
      <c r="AG168" s="18"/>
      <c r="AH168" s="18"/>
      <c r="AI168" s="18"/>
      <c r="AJ168" s="14"/>
      <c r="AK168" s="14"/>
      <c r="AL168" s="18"/>
      <c r="AM168" s="18"/>
      <c r="AN168" s="18"/>
      <c r="AO168" s="18"/>
      <c r="AP168" s="18"/>
      <c r="AQ168" s="18"/>
      <c r="AR168" s="13"/>
      <c r="AS168" s="15"/>
      <c r="AT168" s="17"/>
      <c r="AU168" s="17"/>
      <c r="AV168" s="17"/>
      <c r="AW168" s="17"/>
      <c r="AX168" s="17"/>
      <c r="AY168" s="17"/>
      <c r="AZ168" s="17"/>
      <c r="BA168" s="17"/>
      <c r="BB168" s="17"/>
      <c r="BC168" s="17"/>
      <c r="BD168" s="17"/>
      <c r="BE168" s="17"/>
      <c r="BF168" s="17"/>
      <c r="BG168" s="17"/>
      <c r="BH168" s="17"/>
      <c r="BI168" s="17"/>
      <c r="BJ168" s="17"/>
      <c r="BK168" s="16"/>
      <c r="BL168" s="14"/>
      <c r="BM168" s="15"/>
      <c r="BN168" s="14"/>
      <c r="BO168" s="14"/>
      <c r="BP168" s="13"/>
      <c r="BQ168" s="13"/>
      <c r="BR168" s="13"/>
      <c r="BS168" s="13"/>
      <c r="BT168" s="13"/>
      <c r="BU168" s="13"/>
      <c r="BV168" s="13"/>
      <c r="BW168" s="13"/>
      <c r="BX168" s="13"/>
      <c r="BY168" s="13"/>
      <c r="BZ168" s="13"/>
      <c r="CA168" s="13"/>
      <c r="CB168" s="13"/>
      <c r="CC168" s="13"/>
      <c r="CD168" s="13"/>
      <c r="CE168" s="13"/>
      <c r="CF168" s="13"/>
      <c r="CG168" s="13"/>
      <c r="CH168" s="13"/>
      <c r="CI168" s="13"/>
      <c r="CJ168" s="13"/>
      <c r="CK168" s="13"/>
      <c r="CL168" s="13"/>
      <c r="CM168" s="13"/>
      <c r="CN168" s="13"/>
      <c r="CO168" s="13"/>
      <c r="CP168" s="13"/>
      <c r="CQ168" s="13"/>
      <c r="CR168" s="13"/>
      <c r="CS168" s="13"/>
      <c r="CT168" s="13"/>
      <c r="CU168" s="13"/>
      <c r="CV168" s="13"/>
      <c r="CW168" s="13"/>
      <c r="CX168" s="13"/>
      <c r="CY168" s="13"/>
      <c r="CZ168" s="13"/>
      <c r="DA168" s="13"/>
      <c r="DB168" s="13"/>
      <c r="DC168" s="13"/>
      <c r="DD168" s="13"/>
      <c r="DE168" s="13"/>
      <c r="DF168" s="13"/>
      <c r="DG168" s="13"/>
      <c r="DH168" s="13"/>
      <c r="DI168" s="13"/>
      <c r="DJ168" s="13"/>
      <c r="DK168" s="13"/>
      <c r="DL168" s="13"/>
      <c r="DM168" s="13"/>
      <c r="DN168" s="13"/>
      <c r="DO168" s="13"/>
      <c r="DP168" s="13"/>
      <c r="DQ168" s="13"/>
      <c r="DR168" s="13"/>
      <c r="DS168" s="13"/>
      <c r="DT168" s="13"/>
      <c r="DU168" s="13"/>
      <c r="DV168" s="13"/>
      <c r="DW168" s="13"/>
      <c r="DX168" s="13"/>
      <c r="DY168" s="13"/>
      <c r="DZ168" s="13"/>
    </row>
    <row r="169" spans="1:130" s="6" customFormat="1" ht="12.95" customHeight="1" outlineLevel="1" x14ac:dyDescent="0.2">
      <c r="A169" s="28"/>
      <c r="B169" s="236" t="str">
        <f>IF(Eingruppierung!B178="","",Eingruppierung!B178)</f>
        <v/>
      </c>
      <c r="C169" s="237" t="str">
        <f>IF(Eingruppierung!C178="","",Eingruppierung!C178)</f>
        <v/>
      </c>
      <c r="D169" s="234" t="str">
        <f>IF(Eingruppierung!D178="","",Eingruppierung!D178)</f>
        <v/>
      </c>
      <c r="E169" s="232" t="str">
        <f>IF(Eingruppierung!E178="","",Eingruppierung!E178)</f>
        <v/>
      </c>
      <c r="F169" s="233" t="str">
        <f>IF(Eingruppierung!F178="","",Eingruppierung!F178)</f>
        <v/>
      </c>
      <c r="G169" s="232">
        <f>IF(Eingruppierung!G178="","",Eingruppierung!G178)</f>
        <v>0</v>
      </c>
      <c r="H169" s="231" t="str">
        <f>IF(Eingruppierung!H178="","",Eingruppierung!H178)</f>
        <v/>
      </c>
      <c r="I169" s="230" t="str">
        <f>IF(Eingruppierung!I178="","",Eingruppierung!I178)</f>
        <v/>
      </c>
      <c r="J169" s="229" t="str">
        <f>IF(Eingruppierung!J178="","",Eingruppierung!J178)</f>
        <v/>
      </c>
      <c r="K169" s="53" t="str">
        <f t="shared" si="9"/>
        <v/>
      </c>
      <c r="L169" s="228" t="str">
        <f>IF(Eingruppierung!L178="","",Eingruppierung!L178)</f>
        <v/>
      </c>
      <c r="M169" s="227" t="str">
        <f>IF(Eingruppierung!M178="","",Eingruppierung!M178)</f>
        <v/>
      </c>
      <c r="N169" s="227">
        <f>IF(Eingruppierung!N178="","",Eingruppierung!N178)</f>
        <v>0</v>
      </c>
      <c r="O169" s="69" t="str">
        <f>IF(Eingruppierung!O177="","",Eingruppierung!O177)</f>
        <v/>
      </c>
      <c r="P169" s="69" t="str">
        <f>IF(Eingruppierung!P177="","",Eingruppierung!P177)</f>
        <v/>
      </c>
      <c r="Q169" s="68" t="str">
        <f>IF(Eingruppierung!Q177="","",Eingruppierung!Q177)</f>
        <v>keine</v>
      </c>
      <c r="R169" s="67" t="str">
        <f>IF(Eingruppierung!R177="","",Eingruppierung!R177)</f>
        <v>Förderung</v>
      </c>
      <c r="S169" s="66">
        <f>IF(Eingruppierung!S177="","",Eingruppierung!S177)</f>
        <v>0</v>
      </c>
      <c r="T169" s="17"/>
      <c r="U169" s="21"/>
      <c r="V169" s="14"/>
      <c r="W169" s="18"/>
      <c r="X169" s="18"/>
      <c r="Y169" s="18"/>
      <c r="Z169" s="18"/>
      <c r="AA169" s="18"/>
      <c r="AB169" s="18"/>
      <c r="AC169" s="14"/>
      <c r="AD169" s="18"/>
      <c r="AE169" s="18"/>
      <c r="AF169" s="18"/>
      <c r="AG169" s="18"/>
      <c r="AH169" s="18"/>
      <c r="AI169" s="18"/>
      <c r="AJ169" s="14"/>
      <c r="AK169" s="14"/>
      <c r="AL169" s="18"/>
      <c r="AM169" s="18"/>
      <c r="AN169" s="18"/>
      <c r="AO169" s="18"/>
      <c r="AP169" s="18"/>
      <c r="AQ169" s="18"/>
      <c r="AR169" s="13"/>
      <c r="AS169" s="15"/>
      <c r="AT169" s="17"/>
      <c r="AU169" s="17"/>
      <c r="AV169" s="17"/>
      <c r="AW169" s="17"/>
      <c r="AX169" s="17"/>
      <c r="AY169" s="17"/>
      <c r="AZ169" s="17"/>
      <c r="BA169" s="17"/>
      <c r="BB169" s="17"/>
      <c r="BC169" s="17"/>
      <c r="BD169" s="17"/>
      <c r="BE169" s="17"/>
      <c r="BF169" s="17"/>
      <c r="BG169" s="17"/>
      <c r="BH169" s="17"/>
      <c r="BI169" s="17"/>
      <c r="BJ169" s="17"/>
      <c r="BK169" s="16"/>
      <c r="BL169" s="14"/>
      <c r="BM169" s="15"/>
      <c r="BN169" s="14"/>
      <c r="BO169" s="14"/>
      <c r="BP169" s="13"/>
      <c r="BQ169" s="13"/>
      <c r="BR169" s="13"/>
      <c r="BS169" s="13"/>
      <c r="BT169" s="13"/>
      <c r="BU169" s="13"/>
      <c r="BV169" s="13"/>
      <c r="BW169" s="13"/>
      <c r="BX169" s="13"/>
      <c r="BY169" s="13"/>
      <c r="BZ169" s="13"/>
      <c r="CA169" s="13"/>
      <c r="CB169" s="13"/>
      <c r="CC169" s="13"/>
      <c r="CD169" s="13"/>
      <c r="CE169" s="13"/>
      <c r="CF169" s="13"/>
      <c r="CG169" s="13"/>
      <c r="CH169" s="13"/>
      <c r="CI169" s="13"/>
      <c r="CJ169" s="13"/>
      <c r="CK169" s="13"/>
      <c r="CL169" s="13"/>
      <c r="CM169" s="13"/>
      <c r="CN169" s="13"/>
      <c r="CO169" s="13"/>
      <c r="CP169" s="13"/>
      <c r="CQ169" s="13"/>
      <c r="CR169" s="13"/>
      <c r="CS169" s="13"/>
      <c r="CT169" s="13"/>
      <c r="CU169" s="13"/>
      <c r="CV169" s="13"/>
      <c r="CW169" s="13"/>
      <c r="CX169" s="13"/>
      <c r="CY169" s="13"/>
      <c r="CZ169" s="13"/>
      <c r="DA169" s="13"/>
      <c r="DB169" s="13"/>
      <c r="DC169" s="13"/>
      <c r="DD169" s="13"/>
      <c r="DE169" s="13"/>
      <c r="DF169" s="13"/>
      <c r="DG169" s="13"/>
      <c r="DH169" s="13"/>
      <c r="DI169" s="13"/>
      <c r="DJ169" s="13"/>
      <c r="DK169" s="13"/>
      <c r="DL169" s="13"/>
      <c r="DM169" s="13"/>
      <c r="DN169" s="13"/>
      <c r="DO169" s="13"/>
      <c r="DP169" s="13"/>
      <c r="DQ169" s="13"/>
      <c r="DR169" s="13"/>
      <c r="DS169" s="13"/>
      <c r="DT169" s="13"/>
      <c r="DU169" s="13"/>
      <c r="DV169" s="13"/>
      <c r="DW169" s="13"/>
      <c r="DX169" s="13"/>
      <c r="DY169" s="13"/>
      <c r="DZ169" s="13"/>
    </row>
    <row r="170" spans="1:130" s="6" customFormat="1" ht="12.95" customHeight="1" outlineLevel="1" x14ac:dyDescent="0.2">
      <c r="A170" s="28"/>
      <c r="B170" s="236" t="str">
        <f>IF(Eingruppierung!B179="","",Eingruppierung!B179)</f>
        <v/>
      </c>
      <c r="C170" s="235" t="str">
        <f>IF(Eingruppierung!C179="","",Eingruppierung!C179)</f>
        <v/>
      </c>
      <c r="D170" s="234" t="str">
        <f>IF(Eingruppierung!D179="","",Eingruppierung!D179)</f>
        <v/>
      </c>
      <c r="E170" s="232" t="str">
        <f>IF(Eingruppierung!E179="","",Eingruppierung!E179)</f>
        <v/>
      </c>
      <c r="F170" s="233" t="str">
        <f>IF(Eingruppierung!F179="","",Eingruppierung!F179)</f>
        <v/>
      </c>
      <c r="G170" s="232">
        <f>IF(Eingruppierung!G179="","",Eingruppierung!G179)</f>
        <v>0</v>
      </c>
      <c r="H170" s="231" t="str">
        <f>IF(Eingruppierung!H179="","",Eingruppierung!H179)</f>
        <v/>
      </c>
      <c r="I170" s="230" t="str">
        <f>IF(Eingruppierung!I179="","",Eingruppierung!I179)</f>
        <v/>
      </c>
      <c r="J170" s="229" t="str">
        <f>IF(Eingruppierung!J179="","",Eingruppierung!J179)</f>
        <v/>
      </c>
      <c r="K170" s="53" t="str">
        <f t="shared" si="9"/>
        <v/>
      </c>
      <c r="L170" s="228" t="str">
        <f>IF(Eingruppierung!L179="","",Eingruppierung!L179)</f>
        <v/>
      </c>
      <c r="M170" s="227" t="str">
        <f>IF(Eingruppierung!M179="","",Eingruppierung!M179)</f>
        <v/>
      </c>
      <c r="N170" s="227">
        <f>IF(Eingruppierung!N179="","",Eingruppierung!N179)</f>
        <v>0</v>
      </c>
      <c r="O170" s="69" t="str">
        <f>IF(Eingruppierung!O178="","",Eingruppierung!O178)</f>
        <v/>
      </c>
      <c r="P170" s="69" t="str">
        <f>IF(Eingruppierung!P178="","",Eingruppierung!P178)</f>
        <v/>
      </c>
      <c r="Q170" s="68" t="str">
        <f>IF(Eingruppierung!Q178="","",Eingruppierung!Q178)</f>
        <v>keine</v>
      </c>
      <c r="R170" s="67" t="str">
        <f>IF(Eingruppierung!R178="","",Eingruppierung!R178)</f>
        <v>Förderung</v>
      </c>
      <c r="S170" s="66">
        <f>IF(Eingruppierung!S178="","",Eingruppierung!S178)</f>
        <v>0</v>
      </c>
      <c r="T170" s="17"/>
      <c r="U170" s="21"/>
      <c r="V170" s="14"/>
      <c r="W170" s="18"/>
      <c r="X170" s="18"/>
      <c r="Y170" s="18"/>
      <c r="Z170" s="18"/>
      <c r="AA170" s="18"/>
      <c r="AB170" s="18"/>
      <c r="AC170" s="14"/>
      <c r="AD170" s="18"/>
      <c r="AE170" s="18"/>
      <c r="AF170" s="18"/>
      <c r="AG170" s="18"/>
      <c r="AH170" s="18"/>
      <c r="AI170" s="18"/>
      <c r="AJ170" s="14"/>
      <c r="AK170" s="14"/>
      <c r="AL170" s="18"/>
      <c r="AM170" s="18"/>
      <c r="AN170" s="18"/>
      <c r="AO170" s="18"/>
      <c r="AP170" s="18"/>
      <c r="AQ170" s="18"/>
      <c r="AR170" s="13"/>
      <c r="AS170" s="15"/>
      <c r="AT170" s="17"/>
      <c r="AU170" s="17"/>
      <c r="AV170" s="17"/>
      <c r="AW170" s="17"/>
      <c r="AX170" s="17"/>
      <c r="AY170" s="17"/>
      <c r="AZ170" s="17"/>
      <c r="BA170" s="17"/>
      <c r="BB170" s="17"/>
      <c r="BC170" s="17"/>
      <c r="BD170" s="17"/>
      <c r="BE170" s="17"/>
      <c r="BF170" s="17"/>
      <c r="BG170" s="17"/>
      <c r="BH170" s="17"/>
      <c r="BI170" s="17"/>
      <c r="BJ170" s="17"/>
      <c r="BK170" s="16"/>
      <c r="BL170" s="14"/>
      <c r="BM170" s="15"/>
      <c r="BN170" s="14"/>
      <c r="BO170" s="14"/>
      <c r="BP170" s="13"/>
      <c r="BQ170" s="13"/>
      <c r="BR170" s="13"/>
      <c r="BS170" s="13"/>
      <c r="BT170" s="13"/>
      <c r="BU170" s="13"/>
      <c r="BV170" s="13"/>
      <c r="BW170" s="13"/>
      <c r="BX170" s="13"/>
      <c r="BY170" s="13"/>
      <c r="BZ170" s="13"/>
      <c r="CA170" s="13"/>
      <c r="CB170" s="13"/>
      <c r="CC170" s="13"/>
      <c r="CD170" s="13"/>
      <c r="CE170" s="13"/>
      <c r="CF170" s="13"/>
      <c r="CG170" s="13"/>
      <c r="CH170" s="13"/>
      <c r="CI170" s="13"/>
      <c r="CJ170" s="13"/>
      <c r="CK170" s="13"/>
      <c r="CL170" s="13"/>
      <c r="CM170" s="13"/>
      <c r="CN170" s="13"/>
      <c r="CO170" s="13"/>
      <c r="CP170" s="13"/>
      <c r="CQ170" s="13"/>
      <c r="CR170" s="13"/>
      <c r="CS170" s="13"/>
      <c r="CT170" s="13"/>
      <c r="CU170" s="13"/>
      <c r="CV170" s="13"/>
      <c r="CW170" s="13"/>
      <c r="CX170" s="13"/>
      <c r="CY170" s="13"/>
      <c r="CZ170" s="13"/>
      <c r="DA170" s="13"/>
      <c r="DB170" s="13"/>
      <c r="DC170" s="13"/>
      <c r="DD170" s="13"/>
      <c r="DE170" s="13"/>
      <c r="DF170" s="13"/>
      <c r="DG170" s="13"/>
      <c r="DH170" s="13"/>
      <c r="DI170" s="13"/>
      <c r="DJ170" s="13"/>
      <c r="DK170" s="13"/>
      <c r="DL170" s="13"/>
      <c r="DM170" s="13"/>
      <c r="DN170" s="13"/>
      <c r="DO170" s="13"/>
      <c r="DP170" s="13"/>
      <c r="DQ170" s="13"/>
      <c r="DR170" s="13"/>
      <c r="DS170" s="13"/>
      <c r="DT170" s="13"/>
      <c r="DU170" s="13"/>
      <c r="DV170" s="13"/>
      <c r="DW170" s="13"/>
      <c r="DX170" s="13"/>
      <c r="DY170" s="13"/>
      <c r="DZ170" s="13"/>
    </row>
    <row r="171" spans="1:130" s="6" customFormat="1" ht="12.95" customHeight="1" outlineLevel="1" thickBot="1" x14ac:dyDescent="0.25">
      <c r="A171" s="28"/>
      <c r="B171" s="226" t="str">
        <f>IF(Eingruppierung!B180="","",Eingruppierung!B180)</f>
        <v/>
      </c>
      <c r="C171" s="225" t="str">
        <f>IF(Eingruppierung!C180="","",Eingruppierung!C180)</f>
        <v/>
      </c>
      <c r="D171" s="224" t="str">
        <f>IF(Eingruppierung!D180="","",Eingruppierung!D180)</f>
        <v/>
      </c>
      <c r="E171" s="222" t="str">
        <f>IF(Eingruppierung!E180="","",Eingruppierung!E180)</f>
        <v/>
      </c>
      <c r="F171" s="223" t="str">
        <f>IF(Eingruppierung!F180="","",Eingruppierung!F180)</f>
        <v/>
      </c>
      <c r="G171" s="222">
        <f>IF(Eingruppierung!G180="","",Eingruppierung!G180)</f>
        <v>0</v>
      </c>
      <c r="H171" s="221" t="str">
        <f>IF(Eingruppierung!H180="","",Eingruppierung!H180)</f>
        <v/>
      </c>
      <c r="I171" s="220" t="str">
        <f>IF(Eingruppierung!I180="","",Eingruppierung!I180)</f>
        <v/>
      </c>
      <c r="J171" s="219" t="str">
        <f>IF(Eingruppierung!J180="","",Eingruppierung!J180)</f>
        <v/>
      </c>
      <c r="K171" s="53" t="str">
        <f t="shared" si="9"/>
        <v/>
      </c>
      <c r="L171" s="218" t="str">
        <f>IF(Eingruppierung!L180="","",Eingruppierung!L180)</f>
        <v/>
      </c>
      <c r="M171" s="217" t="str">
        <f>IF(Eingruppierung!M180="","",Eingruppierung!M180)</f>
        <v/>
      </c>
      <c r="N171" s="217">
        <f>IF(Eingruppierung!N180="","",Eingruppierung!N180)</f>
        <v>0</v>
      </c>
      <c r="O171" s="69" t="str">
        <f>IF(Eingruppierung!O179="","",Eingruppierung!O179)</f>
        <v/>
      </c>
      <c r="P171" s="69" t="str">
        <f>IF(Eingruppierung!P179="","",Eingruppierung!P179)</f>
        <v/>
      </c>
      <c r="Q171" s="68" t="str">
        <f>IF(Eingruppierung!Q179="","",Eingruppierung!Q179)</f>
        <v>keine</v>
      </c>
      <c r="R171" s="67" t="str">
        <f>IF(Eingruppierung!R179="","",Eingruppierung!R179)</f>
        <v>Förderung</v>
      </c>
      <c r="S171" s="66">
        <f>IF(Eingruppierung!S179="","",Eingruppierung!S179)</f>
        <v>0</v>
      </c>
      <c r="T171" s="17"/>
      <c r="U171" s="21"/>
      <c r="V171" s="14"/>
      <c r="W171" s="18"/>
      <c r="X171" s="18"/>
      <c r="Y171" s="18"/>
      <c r="Z171" s="18"/>
      <c r="AA171" s="18"/>
      <c r="AB171" s="18"/>
      <c r="AC171" s="14"/>
      <c r="AD171" s="18"/>
      <c r="AE171" s="18"/>
      <c r="AF171" s="18"/>
      <c r="AG171" s="18"/>
      <c r="AH171" s="18"/>
      <c r="AI171" s="18"/>
      <c r="AJ171" s="14"/>
      <c r="AK171" s="14"/>
      <c r="AL171" s="18"/>
      <c r="AM171" s="18"/>
      <c r="AN171" s="18"/>
      <c r="AO171" s="18"/>
      <c r="AP171" s="18"/>
      <c r="AQ171" s="18"/>
      <c r="AR171" s="13"/>
      <c r="AS171" s="15"/>
      <c r="AT171" s="17"/>
      <c r="AU171" s="17"/>
      <c r="AV171" s="17"/>
      <c r="AW171" s="17"/>
      <c r="AX171" s="17"/>
      <c r="AY171" s="17"/>
      <c r="AZ171" s="17"/>
      <c r="BA171" s="17"/>
      <c r="BB171" s="17"/>
      <c r="BC171" s="17"/>
      <c r="BD171" s="17"/>
      <c r="BE171" s="17"/>
      <c r="BF171" s="17"/>
      <c r="BG171" s="17"/>
      <c r="BH171" s="17"/>
      <c r="BI171" s="17"/>
      <c r="BJ171" s="17"/>
      <c r="BK171" s="16"/>
      <c r="BL171" s="14"/>
      <c r="BM171" s="15"/>
      <c r="BN171" s="14"/>
      <c r="BO171" s="14"/>
      <c r="BP171" s="13"/>
      <c r="BQ171" s="13"/>
      <c r="BR171" s="13"/>
      <c r="BS171" s="13"/>
      <c r="BT171" s="13"/>
      <c r="BU171" s="13"/>
      <c r="BV171" s="13"/>
      <c r="BW171" s="13"/>
      <c r="BX171" s="13"/>
      <c r="BY171" s="13"/>
      <c r="BZ171" s="13"/>
      <c r="CA171" s="13"/>
      <c r="CB171" s="13"/>
      <c r="CC171" s="13"/>
      <c r="CD171" s="13"/>
      <c r="CE171" s="13"/>
      <c r="CF171" s="13"/>
      <c r="CG171" s="13"/>
      <c r="CH171" s="13"/>
      <c r="CI171" s="13"/>
      <c r="CJ171" s="13"/>
      <c r="CK171" s="13"/>
      <c r="CL171" s="13"/>
      <c r="CM171" s="13"/>
      <c r="CN171" s="13"/>
      <c r="CO171" s="13"/>
      <c r="CP171" s="13"/>
      <c r="CQ171" s="13"/>
      <c r="CR171" s="13"/>
      <c r="CS171" s="13"/>
      <c r="CT171" s="13"/>
      <c r="CU171" s="13"/>
      <c r="CV171" s="13"/>
      <c r="CW171" s="13"/>
      <c r="CX171" s="13"/>
      <c r="CY171" s="13"/>
      <c r="CZ171" s="13"/>
      <c r="DA171" s="13"/>
      <c r="DB171" s="13"/>
      <c r="DC171" s="13"/>
      <c r="DD171" s="13"/>
      <c r="DE171" s="13"/>
      <c r="DF171" s="13"/>
      <c r="DG171" s="13"/>
      <c r="DH171" s="13"/>
      <c r="DI171" s="13"/>
      <c r="DJ171" s="13"/>
      <c r="DK171" s="13"/>
      <c r="DL171" s="13"/>
      <c r="DM171" s="13"/>
      <c r="DN171" s="13"/>
      <c r="DO171" s="13"/>
      <c r="DP171" s="13"/>
      <c r="DQ171" s="13"/>
      <c r="DR171" s="13"/>
      <c r="DS171" s="13"/>
      <c r="DT171" s="13"/>
      <c r="DU171" s="13"/>
      <c r="DV171" s="13"/>
      <c r="DW171" s="13"/>
      <c r="DX171" s="13"/>
      <c r="DY171" s="13"/>
      <c r="DZ171" s="13"/>
    </row>
    <row r="172" spans="1:130" s="6" customFormat="1" ht="13.5" thickBot="1" x14ac:dyDescent="0.25">
      <c r="E172" s="8"/>
      <c r="F172" s="12"/>
      <c r="G172" s="8"/>
      <c r="I172" s="8"/>
      <c r="K172" s="477"/>
      <c r="L172" s="477"/>
      <c r="M172" s="477"/>
      <c r="N172" s="477"/>
      <c r="O172" s="50" t="str">
        <f>IF(Eingruppierung!O180="","",Eingruppierung!O180)</f>
        <v/>
      </c>
      <c r="P172" s="50" t="str">
        <f>IF(Eingruppierung!P180="","",Eingruppierung!P180)</f>
        <v/>
      </c>
      <c r="Q172" s="49" t="str">
        <f>IF(Eingruppierung!Q180="","",Eingruppierung!Q180)</f>
        <v>keine</v>
      </c>
      <c r="R172" s="48" t="str">
        <f>IF(Eingruppierung!R180="","",Eingruppierung!R180)</f>
        <v>Förderung</v>
      </c>
      <c r="S172" s="47">
        <f>IF(Eingruppierung!S180="","",Eingruppierung!S180)</f>
        <v>0</v>
      </c>
      <c r="T172" s="11"/>
    </row>
    <row r="173" spans="1:130" s="6" customFormat="1" x14ac:dyDescent="0.2">
      <c r="E173" s="8"/>
      <c r="F173" s="12"/>
      <c r="G173" s="8"/>
      <c r="I173" s="8"/>
      <c r="K173" s="13"/>
      <c r="O173" s="477"/>
      <c r="P173" s="11"/>
      <c r="Q173" s="11"/>
      <c r="R173" s="11"/>
      <c r="S173" s="5"/>
      <c r="T173" s="11"/>
    </row>
    <row r="174" spans="1:130" s="6" customFormat="1" x14ac:dyDescent="0.2">
      <c r="E174" s="8"/>
      <c r="F174" s="12"/>
      <c r="G174" s="8"/>
      <c r="I174" s="8"/>
      <c r="K174" s="13"/>
      <c r="O174" s="11"/>
      <c r="P174" s="11"/>
      <c r="Q174" s="11"/>
      <c r="R174" s="11"/>
      <c r="S174" s="5"/>
      <c r="T174" s="11"/>
    </row>
    <row r="175" spans="1:130" s="6" customFormat="1" x14ac:dyDescent="0.2">
      <c r="E175" s="8"/>
      <c r="F175" s="12"/>
      <c r="G175" s="8"/>
      <c r="I175" s="8"/>
      <c r="K175" s="13"/>
      <c r="O175" s="11"/>
      <c r="P175" s="11"/>
      <c r="Q175" s="11"/>
      <c r="R175" s="11"/>
      <c r="S175" s="5"/>
      <c r="T175" s="11"/>
    </row>
    <row r="176" spans="1:130" s="6" customFormat="1" x14ac:dyDescent="0.2">
      <c r="E176" s="8"/>
      <c r="F176" s="12"/>
      <c r="G176" s="8"/>
      <c r="I176" s="8"/>
      <c r="K176" s="13"/>
      <c r="O176" s="11"/>
      <c r="P176" s="11"/>
      <c r="Q176" s="11"/>
      <c r="R176" s="11"/>
      <c r="S176" s="5"/>
      <c r="T176" s="11"/>
    </row>
    <row r="177" spans="5:20" s="6" customFormat="1" x14ac:dyDescent="0.2">
      <c r="E177" s="8"/>
      <c r="F177" s="12"/>
      <c r="G177" s="8"/>
      <c r="I177" s="8"/>
      <c r="K177" s="13"/>
      <c r="O177" s="11"/>
      <c r="P177" s="11"/>
      <c r="Q177" s="11"/>
      <c r="R177" s="11"/>
      <c r="S177" s="5"/>
      <c r="T177" s="11"/>
    </row>
    <row r="178" spans="5:20" s="6" customFormat="1" x14ac:dyDescent="0.2">
      <c r="E178" s="8"/>
      <c r="F178" s="12"/>
      <c r="G178" s="8"/>
      <c r="I178" s="8"/>
      <c r="K178" s="13"/>
      <c r="O178" s="11"/>
      <c r="P178" s="11"/>
      <c r="Q178" s="11"/>
      <c r="R178" s="11"/>
      <c r="S178" s="5"/>
      <c r="T178" s="11"/>
    </row>
    <row r="179" spans="5:20" s="6" customFormat="1" x14ac:dyDescent="0.2">
      <c r="E179" s="8"/>
      <c r="F179" s="12"/>
      <c r="G179" s="8"/>
      <c r="I179" s="8"/>
      <c r="O179" s="11"/>
      <c r="P179" s="11"/>
      <c r="Q179" s="11"/>
      <c r="R179" s="11"/>
      <c r="S179" s="5"/>
      <c r="T179" s="11"/>
    </row>
    <row r="180" spans="5:20" s="6" customFormat="1" x14ac:dyDescent="0.2">
      <c r="E180" s="8"/>
      <c r="F180" s="12"/>
      <c r="G180" s="8"/>
      <c r="I180" s="8"/>
      <c r="O180" s="11"/>
      <c r="P180" s="11"/>
      <c r="Q180" s="11"/>
      <c r="R180" s="11"/>
      <c r="S180" s="5"/>
      <c r="T180" s="11"/>
    </row>
    <row r="181" spans="5:20" s="6" customFormat="1" x14ac:dyDescent="0.2">
      <c r="E181" s="8"/>
      <c r="F181" s="12"/>
      <c r="G181" s="8"/>
      <c r="I181" s="8"/>
      <c r="O181" s="11"/>
      <c r="P181" s="11"/>
      <c r="Q181" s="11"/>
      <c r="R181" s="11"/>
      <c r="S181" s="5"/>
      <c r="T181" s="11"/>
    </row>
    <row r="182" spans="5:20" s="6" customFormat="1" x14ac:dyDescent="0.2">
      <c r="E182" s="8"/>
      <c r="F182" s="12"/>
      <c r="G182" s="8"/>
      <c r="I182" s="8"/>
      <c r="O182" s="11"/>
      <c r="P182" s="11"/>
      <c r="Q182" s="11"/>
      <c r="R182" s="11"/>
      <c r="S182" s="5"/>
      <c r="T182" s="11"/>
    </row>
    <row r="183" spans="5:20" s="6" customFormat="1" x14ac:dyDescent="0.2">
      <c r="E183" s="8"/>
      <c r="F183" s="12"/>
      <c r="G183" s="8"/>
      <c r="I183" s="8"/>
      <c r="O183" s="11"/>
      <c r="P183" s="11"/>
      <c r="Q183" s="11"/>
      <c r="R183" s="11"/>
      <c r="S183" s="5"/>
      <c r="T183" s="11"/>
    </row>
    <row r="184" spans="5:20" s="6" customFormat="1" x14ac:dyDescent="0.2">
      <c r="E184" s="8"/>
      <c r="F184" s="12"/>
      <c r="G184" s="8"/>
      <c r="I184" s="8"/>
      <c r="O184" s="11"/>
      <c r="P184" s="11"/>
      <c r="Q184" s="11"/>
      <c r="R184" s="11"/>
      <c r="S184" s="5"/>
      <c r="T184" s="11"/>
    </row>
    <row r="185" spans="5:20" x14ac:dyDescent="0.2">
      <c r="O185" s="11"/>
      <c r="P185" s="11"/>
      <c r="Q185" s="11"/>
      <c r="R185" s="11"/>
    </row>
  </sheetData>
  <sheetProtection password="C497" sheet="1" objects="1" scenarios="1" selectLockedCells="1"/>
  <dataConsolidate/>
  <mergeCells count="72">
    <mergeCell ref="B10:C10"/>
    <mergeCell ref="K10:L10"/>
    <mergeCell ref="B11:C11"/>
    <mergeCell ref="K11:L11"/>
    <mergeCell ref="S17:S18"/>
    <mergeCell ref="O12:R12"/>
    <mergeCell ref="O13:R13"/>
    <mergeCell ref="O14:R14"/>
    <mergeCell ref="O16:R16"/>
    <mergeCell ref="O17:R18"/>
    <mergeCell ref="M11:N11"/>
    <mergeCell ref="O15:R15"/>
    <mergeCell ref="B12:C12"/>
    <mergeCell ref="K12:L12"/>
    <mergeCell ref="M12:N12"/>
    <mergeCell ref="B13:C13"/>
    <mergeCell ref="K5:P6"/>
    <mergeCell ref="K7:N7"/>
    <mergeCell ref="K8:P8"/>
    <mergeCell ref="O10:S10"/>
    <mergeCell ref="O11:R11"/>
    <mergeCell ref="K13:L13"/>
    <mergeCell ref="M13:N13"/>
    <mergeCell ref="B14:C14"/>
    <mergeCell ref="K14:L14"/>
    <mergeCell ref="M14:N14"/>
    <mergeCell ref="B158:C158"/>
    <mergeCell ref="D158:M158"/>
    <mergeCell ref="B143:C143"/>
    <mergeCell ref="D143:M143"/>
    <mergeCell ref="B16:C16"/>
    <mergeCell ref="K16:L16"/>
    <mergeCell ref="M16:N16"/>
    <mergeCell ref="B98:C98"/>
    <mergeCell ref="D98:M98"/>
    <mergeCell ref="B83:C83"/>
    <mergeCell ref="D83:M83"/>
    <mergeCell ref="B15:C15"/>
    <mergeCell ref="K15:L15"/>
    <mergeCell ref="M15:N15"/>
    <mergeCell ref="D128:M128"/>
    <mergeCell ref="B113:C113"/>
    <mergeCell ref="D113:M113"/>
    <mergeCell ref="B68:C68"/>
    <mergeCell ref="D68:M68"/>
    <mergeCell ref="B128:C128"/>
    <mergeCell ref="K21:L21"/>
    <mergeCell ref="M21:N21"/>
    <mergeCell ref="K20:L20"/>
    <mergeCell ref="M20:N20"/>
    <mergeCell ref="G21:J21"/>
    <mergeCell ref="H5:I5"/>
    <mergeCell ref="B9:D9"/>
    <mergeCell ref="B53:C53"/>
    <mergeCell ref="D53:M53"/>
    <mergeCell ref="B38:C38"/>
    <mergeCell ref="D38:M38"/>
    <mergeCell ref="B20:C20"/>
    <mergeCell ref="B17:C17"/>
    <mergeCell ref="K17:L17"/>
    <mergeCell ref="M17:N17"/>
    <mergeCell ref="B18:C18"/>
    <mergeCell ref="K18:L18"/>
    <mergeCell ref="M18:N18"/>
    <mergeCell ref="B19:C19"/>
    <mergeCell ref="K19:L19"/>
    <mergeCell ref="M19:N19"/>
    <mergeCell ref="O22:P22"/>
    <mergeCell ref="I22:N22"/>
    <mergeCell ref="O23:P23"/>
    <mergeCell ref="B23:C23"/>
    <mergeCell ref="D23:M23"/>
  </mergeCells>
  <phoneticPr fontId="35" type="noConversion"/>
  <conditionalFormatting sqref="K5">
    <cfRule type="expression" dxfId="32" priority="22">
      <formula>#REF!=1</formula>
    </cfRule>
  </conditionalFormatting>
  <conditionalFormatting sqref="A97 A157 A142 A127 A112 V97:IV97 V157:IV157 V142:IV142 V127:IV127 V112:IV112">
    <cfRule type="expression" dxfId="31" priority="21">
      <formula>#REF!=1</formula>
    </cfRule>
  </conditionalFormatting>
  <conditionalFormatting sqref="BK52:BO52 AD52:AQ52 T112:U112 P113:S113">
    <cfRule type="expression" dxfId="30" priority="20">
      <formula>#REF!=1</formula>
    </cfRule>
  </conditionalFormatting>
  <conditionalFormatting sqref="AY52 T97:U97 P98:S98">
    <cfRule type="expression" dxfId="29" priority="19">
      <formula>#REF!=1</formula>
    </cfRule>
  </conditionalFormatting>
  <conditionalFormatting sqref="BE52">
    <cfRule type="expression" dxfId="28" priority="18">
      <formula>#REF!=1</formula>
    </cfRule>
  </conditionalFormatting>
  <conditionalFormatting sqref="B97:J97">
    <cfRule type="expression" dxfId="27" priority="17">
      <formula>#REF!=1</formula>
    </cfRule>
  </conditionalFormatting>
  <conditionalFormatting sqref="B112:J112">
    <cfRule type="expression" dxfId="26" priority="16">
      <formula>#REF!=1</formula>
    </cfRule>
  </conditionalFormatting>
  <conditionalFormatting sqref="B127:J127 T127:U127 P128:S128">
    <cfRule type="expression" dxfId="25" priority="15">
      <formula>#REF!=1</formula>
    </cfRule>
  </conditionalFormatting>
  <conditionalFormatting sqref="B142:J142 T142:U142 P143:S143">
    <cfRule type="expression" dxfId="24" priority="14">
      <formula>#REF!=1</formula>
    </cfRule>
  </conditionalFormatting>
  <conditionalFormatting sqref="B157:J157 T157:U157 P158:S158">
    <cfRule type="expression" dxfId="23" priority="13">
      <formula>#REF!=1</formula>
    </cfRule>
  </conditionalFormatting>
  <conditionalFormatting sqref="U52">
    <cfRule type="expression" dxfId="22" priority="12">
      <formula>#REF!=1</formula>
    </cfRule>
  </conditionalFormatting>
  <conditionalFormatting sqref="U67">
    <cfRule type="expression" dxfId="21" priority="11">
      <formula>#REF!=1</formula>
    </cfRule>
  </conditionalFormatting>
  <conditionalFormatting sqref="U82">
    <cfRule type="expression" dxfId="20" priority="10">
      <formula>#REF!=1</formula>
    </cfRule>
  </conditionalFormatting>
  <conditionalFormatting sqref="B26:C36 T41:U51 T56:U66 T71:U81 T86:U96 T101:U111 T116:U126 T131:U141 T146:U156 T161:U171 K26:N36 T26:U36 O27:S37">
    <cfRule type="expression" dxfId="19" priority="23">
      <formula>#REF!=1</formula>
    </cfRule>
  </conditionalFormatting>
  <conditionalFormatting sqref="B41:C51 K41:N51 O42:S52">
    <cfRule type="expression" dxfId="18" priority="9">
      <formula>#REF!=1</formula>
    </cfRule>
  </conditionalFormatting>
  <conditionalFormatting sqref="B56:C66 K56:N66 O57:S67">
    <cfRule type="expression" dxfId="17" priority="8">
      <formula>#REF!=1</formula>
    </cfRule>
  </conditionalFormatting>
  <conditionalFormatting sqref="B71:C81 K71:N81 O72:S82">
    <cfRule type="expression" dxfId="16" priority="7">
      <formula>#REF!=1</formula>
    </cfRule>
  </conditionalFormatting>
  <conditionalFormatting sqref="B86:C96 K86:N96 O87:S97">
    <cfRule type="expression" dxfId="15" priority="6">
      <formula>#REF!=1</formula>
    </cfRule>
  </conditionalFormatting>
  <conditionalFormatting sqref="B101:C111 K101:N111 O102:S112">
    <cfRule type="expression" dxfId="14" priority="5">
      <formula>#REF!=1</formula>
    </cfRule>
  </conditionalFormatting>
  <conditionalFormatting sqref="B116:C126 K116:N126 O117:S127">
    <cfRule type="expression" dxfId="13" priority="4">
      <formula>#REF!=1</formula>
    </cfRule>
  </conditionalFormatting>
  <conditionalFormatting sqref="B131:C141 K131:N141 O132:S142">
    <cfRule type="expression" dxfId="12" priority="3">
      <formula>#REF!=1</formula>
    </cfRule>
  </conditionalFormatting>
  <conditionalFormatting sqref="B146:C156 K146:N156 O147:S157">
    <cfRule type="expression" dxfId="11" priority="2">
      <formula>#REF!=1</formula>
    </cfRule>
  </conditionalFormatting>
  <conditionalFormatting sqref="B161:C171 K161:N171 O162:S172">
    <cfRule type="expression" dxfId="10" priority="1">
      <formula>#REF!=1</formula>
    </cfRule>
  </conditionalFormatting>
  <pageMargins left="0.25" right="0.25" top="0.75" bottom="0.75" header="0.3" footer="0.3"/>
  <pageSetup paperSize="9" scale="77" fitToHeight="0" orientation="landscape" r:id="rId1"/>
  <headerFooter>
    <oddFooter>&amp;C 
Seite &amp;P von &amp;N</oddFooter>
  </headerFooter>
  <rowBreaks count="5" manualBreakCount="5">
    <brk id="37" min="1" max="18" man="1"/>
    <brk id="67" min="1" max="18" man="1"/>
    <brk id="97" min="1" max="18" man="1"/>
    <brk id="127" min="1" max="18" man="1"/>
    <brk id="157" min="1" max="18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/>
  <dimension ref="A1:BQ245"/>
  <sheetViews>
    <sheetView topLeftCell="A43" zoomScaleNormal="100" workbookViewId="0">
      <selection activeCell="J69" sqref="J69"/>
    </sheetView>
  </sheetViews>
  <sheetFormatPr baseColWidth="10" defaultRowHeight="12.75" x14ac:dyDescent="0.2"/>
  <cols>
    <col min="1" max="1" width="11" style="260"/>
    <col min="2" max="2" width="9.875" style="259" bestFit="1" customWidth="1"/>
    <col min="3" max="3" width="10" style="259" customWidth="1"/>
    <col min="4" max="4" width="12.375" style="259" bestFit="1" customWidth="1"/>
    <col min="5" max="5" width="9.875" style="259" customWidth="1"/>
    <col min="6" max="6" width="11.125" style="259" customWidth="1"/>
    <col min="7" max="7" width="10" style="259" bestFit="1" customWidth="1"/>
    <col min="8" max="8" width="10.25" style="259" customWidth="1"/>
    <col min="9" max="9" width="10" style="259" bestFit="1" customWidth="1"/>
    <col min="10" max="11" width="10.5" style="259" bestFit="1" customWidth="1"/>
    <col min="12" max="12" width="11" style="259"/>
    <col min="13" max="13" width="13.875" style="259" customWidth="1"/>
    <col min="14" max="16" width="11" style="259"/>
    <col min="17" max="17" width="15.125" style="259" customWidth="1"/>
    <col min="18" max="22" width="11" style="259"/>
    <col min="23" max="31" width="10" style="259" customWidth="1"/>
    <col min="32" max="16384" width="11" style="259"/>
  </cols>
  <sheetData>
    <row r="1" spans="1:69" ht="13.5" thickBot="1" x14ac:dyDescent="0.25">
      <c r="A1" s="314" t="s">
        <v>362</v>
      </c>
      <c r="B1" s="313"/>
      <c r="C1" s="313"/>
      <c r="D1" s="313"/>
      <c r="E1" s="313"/>
      <c r="F1" s="313"/>
      <c r="G1" s="275"/>
      <c r="H1" s="275"/>
      <c r="I1" s="275"/>
      <c r="J1" s="275"/>
      <c r="K1" s="275"/>
      <c r="L1" s="275"/>
      <c r="M1" s="275"/>
      <c r="N1" s="275"/>
      <c r="O1" s="275"/>
      <c r="P1" s="275"/>
      <c r="Q1" s="275"/>
      <c r="R1" s="275"/>
      <c r="S1" s="275"/>
      <c r="T1" s="275"/>
      <c r="U1" s="275"/>
      <c r="V1" s="275"/>
      <c r="W1" s="275"/>
      <c r="X1" s="275"/>
      <c r="Y1" s="275"/>
      <c r="Z1" s="275"/>
      <c r="AA1" s="275"/>
      <c r="AB1" s="275"/>
      <c r="AC1" s="275"/>
      <c r="AD1" s="275"/>
      <c r="AE1" s="275"/>
      <c r="AF1" s="275"/>
      <c r="AG1" s="275"/>
      <c r="AH1" s="275"/>
      <c r="AI1" s="275"/>
      <c r="AJ1" s="275"/>
      <c r="AK1" s="275"/>
      <c r="AL1" s="275"/>
      <c r="AM1" s="275"/>
      <c r="AN1" s="275"/>
      <c r="AO1" s="275"/>
      <c r="AP1" s="275"/>
      <c r="AQ1" s="275"/>
      <c r="AR1" s="275"/>
      <c r="AS1" s="275"/>
      <c r="AT1" s="275"/>
      <c r="AU1" s="275"/>
      <c r="AV1" s="275"/>
      <c r="AW1" s="275"/>
      <c r="AX1" s="275"/>
      <c r="AY1" s="275"/>
      <c r="AZ1" s="275"/>
      <c r="BA1" s="275"/>
      <c r="BB1" s="275"/>
      <c r="BC1" s="275"/>
      <c r="BD1" s="275"/>
      <c r="BE1" s="275"/>
      <c r="BF1" s="275"/>
      <c r="BG1" s="275"/>
      <c r="BH1" s="275"/>
      <c r="BI1" s="275"/>
      <c r="BJ1" s="275"/>
      <c r="BK1" s="275"/>
      <c r="BL1" s="275"/>
      <c r="BM1" s="275"/>
      <c r="BN1" s="275"/>
      <c r="BO1" s="275"/>
      <c r="BP1" s="275"/>
      <c r="BQ1" s="275"/>
    </row>
    <row r="2" spans="1:69" ht="48.75" thickBot="1" x14ac:dyDescent="0.25">
      <c r="B2" s="310"/>
      <c r="C2" s="691" t="s">
        <v>354</v>
      </c>
      <c r="D2" s="691" t="s">
        <v>361</v>
      </c>
      <c r="E2" s="312" t="s">
        <v>360</v>
      </c>
      <c r="F2" s="310"/>
      <c r="G2" s="693" t="s">
        <v>354</v>
      </c>
      <c r="H2" s="693" t="s">
        <v>353</v>
      </c>
      <c r="I2" s="311" t="s">
        <v>359</v>
      </c>
      <c r="J2" s="310"/>
      <c r="K2" s="310"/>
      <c r="L2" s="310"/>
      <c r="M2" s="310"/>
      <c r="N2" s="310"/>
      <c r="O2" s="275"/>
      <c r="P2" s="275"/>
      <c r="Q2" s="275"/>
      <c r="R2" s="275"/>
      <c r="S2" s="275"/>
      <c r="T2" s="275"/>
      <c r="U2" s="275"/>
      <c r="V2" s="275"/>
      <c r="W2" s="275"/>
      <c r="X2" s="275"/>
      <c r="Y2" s="275"/>
      <c r="Z2" s="275"/>
      <c r="AA2" s="275"/>
      <c r="AB2" s="275"/>
      <c r="AC2" s="275"/>
      <c r="AD2" s="275"/>
      <c r="AE2" s="275"/>
      <c r="AF2" s="275"/>
      <c r="AG2" s="275"/>
      <c r="AH2" s="275"/>
      <c r="AI2" s="275"/>
      <c r="AJ2" s="275"/>
      <c r="AK2" s="275"/>
      <c r="AL2" s="275"/>
      <c r="AM2" s="275"/>
      <c r="AN2" s="275"/>
      <c r="AO2" s="275"/>
      <c r="AP2" s="275"/>
      <c r="AQ2" s="275"/>
      <c r="AR2" s="275"/>
      <c r="AS2" s="275"/>
      <c r="AT2" s="275"/>
      <c r="AU2" s="275"/>
      <c r="AV2" s="275"/>
      <c r="AW2" s="275"/>
      <c r="AX2" s="275"/>
      <c r="AY2" s="275"/>
      <c r="AZ2" s="275"/>
      <c r="BA2" s="275"/>
      <c r="BB2" s="275"/>
      <c r="BC2" s="275"/>
      <c r="BD2" s="275"/>
      <c r="BE2" s="275"/>
      <c r="BF2" s="275"/>
      <c r="BG2" s="275"/>
      <c r="BH2" s="275"/>
      <c r="BI2" s="275"/>
      <c r="BJ2" s="275"/>
      <c r="BK2" s="275"/>
      <c r="BL2" s="275"/>
      <c r="BM2" s="275"/>
      <c r="BN2" s="275"/>
      <c r="BO2" s="275"/>
      <c r="BP2" s="275"/>
      <c r="BQ2" s="275"/>
    </row>
    <row r="3" spans="1:69" ht="66" customHeight="1" x14ac:dyDescent="0.2">
      <c r="A3" s="309" t="s">
        <v>358</v>
      </c>
      <c r="B3" s="307"/>
      <c r="C3" s="694"/>
      <c r="D3" s="694"/>
      <c r="E3" s="695" t="s">
        <v>357</v>
      </c>
      <c r="F3" s="307"/>
      <c r="G3" s="693"/>
      <c r="H3" s="693"/>
      <c r="I3" s="697" t="s">
        <v>356</v>
      </c>
      <c r="J3" s="307"/>
      <c r="K3" s="691" t="s">
        <v>354</v>
      </c>
      <c r="L3" s="691" t="s">
        <v>353</v>
      </c>
      <c r="M3" s="308" t="s">
        <v>355</v>
      </c>
      <c r="N3" s="307"/>
      <c r="O3" s="693" t="s">
        <v>354</v>
      </c>
      <c r="P3" s="693" t="s">
        <v>353</v>
      </c>
      <c r="Q3" s="689" t="s">
        <v>352</v>
      </c>
      <c r="R3" s="275"/>
      <c r="S3" s="693" t="s">
        <v>327</v>
      </c>
      <c r="T3" s="693" t="s">
        <v>326</v>
      </c>
      <c r="U3" s="693" t="s">
        <v>325</v>
      </c>
      <c r="V3" s="275"/>
      <c r="W3" s="275"/>
      <c r="X3" s="275"/>
      <c r="Y3" s="275"/>
      <c r="Z3" s="275"/>
      <c r="AA3" s="275"/>
      <c r="AB3" s="275"/>
      <c r="AC3" s="275"/>
      <c r="AD3" s="275"/>
      <c r="AE3" s="275"/>
      <c r="AF3" s="275"/>
      <c r="AG3" s="275"/>
      <c r="AH3" s="275"/>
      <c r="AI3" s="275"/>
      <c r="AJ3" s="275"/>
      <c r="AK3" s="275"/>
      <c r="AL3" s="275"/>
      <c r="AM3" s="275"/>
      <c r="AN3" s="275"/>
      <c r="AO3" s="275"/>
      <c r="AP3" s="275"/>
      <c r="AQ3" s="275"/>
      <c r="AR3" s="275"/>
      <c r="AS3" s="275"/>
      <c r="AT3" s="275"/>
      <c r="AU3" s="275"/>
      <c r="AV3" s="275"/>
      <c r="AW3" s="275"/>
      <c r="AX3" s="275"/>
      <c r="AY3" s="275"/>
      <c r="AZ3" s="275"/>
      <c r="BA3" s="275"/>
      <c r="BB3" s="275"/>
      <c r="BC3" s="275"/>
      <c r="BD3" s="275"/>
      <c r="BE3" s="275"/>
      <c r="BF3" s="275"/>
      <c r="BG3" s="275"/>
      <c r="BH3" s="275"/>
      <c r="BI3" s="275"/>
      <c r="BJ3" s="275"/>
      <c r="BK3" s="275"/>
      <c r="BL3" s="275"/>
      <c r="BM3" s="275"/>
      <c r="BN3" s="275"/>
      <c r="BO3" s="275"/>
      <c r="BP3" s="275"/>
      <c r="BQ3" s="275"/>
    </row>
    <row r="4" spans="1:69" s="301" customFormat="1" ht="15" thickBot="1" x14ac:dyDescent="0.25">
      <c r="A4" s="306" t="s">
        <v>351</v>
      </c>
      <c r="B4" s="304"/>
      <c r="C4" s="692"/>
      <c r="D4" s="692"/>
      <c r="E4" s="696"/>
      <c r="F4" s="304"/>
      <c r="G4" s="693"/>
      <c r="H4" s="693"/>
      <c r="I4" s="698"/>
      <c r="J4" s="304"/>
      <c r="K4" s="692"/>
      <c r="L4" s="692"/>
      <c r="M4" s="305" t="s">
        <v>350</v>
      </c>
      <c r="N4" s="304"/>
      <c r="O4" s="693"/>
      <c r="P4" s="693"/>
      <c r="Q4" s="690"/>
      <c r="R4" s="302"/>
      <c r="S4" s="693"/>
      <c r="T4" s="693"/>
      <c r="U4" s="693"/>
      <c r="V4" s="302"/>
      <c r="W4" s="303"/>
      <c r="X4" s="302"/>
      <c r="Y4" s="302"/>
      <c r="Z4" s="302"/>
      <c r="AA4" s="302"/>
      <c r="AB4" s="302"/>
      <c r="AC4" s="302"/>
      <c r="AD4" s="302"/>
      <c r="AE4" s="302"/>
      <c r="AF4" s="302"/>
      <c r="AG4" s="302"/>
      <c r="AH4" s="302"/>
      <c r="AI4" s="302"/>
      <c r="AJ4" s="302"/>
      <c r="AK4" s="302"/>
      <c r="AL4" s="302"/>
      <c r="AM4" s="302"/>
      <c r="AN4" s="302"/>
      <c r="AO4" s="302"/>
      <c r="AP4" s="302"/>
      <c r="AQ4" s="302"/>
      <c r="AR4" s="302"/>
      <c r="AS4" s="302"/>
      <c r="AT4" s="302"/>
      <c r="AU4" s="302"/>
      <c r="AV4" s="302"/>
      <c r="AW4" s="302"/>
      <c r="AX4" s="302"/>
      <c r="AY4" s="302"/>
      <c r="AZ4" s="302"/>
      <c r="BA4" s="302"/>
      <c r="BB4" s="302"/>
      <c r="BC4" s="302"/>
      <c r="BD4" s="302"/>
      <c r="BE4" s="302"/>
      <c r="BF4" s="302"/>
      <c r="BG4" s="302"/>
      <c r="BH4" s="302"/>
      <c r="BI4" s="302"/>
      <c r="BJ4" s="302"/>
      <c r="BK4" s="302"/>
      <c r="BL4" s="302"/>
      <c r="BM4" s="302"/>
      <c r="BN4" s="302"/>
      <c r="BO4" s="302"/>
      <c r="BP4" s="302"/>
      <c r="BQ4" s="302"/>
    </row>
    <row r="5" spans="1:69" ht="51.75" thickBot="1" x14ac:dyDescent="0.25">
      <c r="A5" s="294" t="s">
        <v>349</v>
      </c>
      <c r="B5" s="292"/>
      <c r="C5" s="281" t="s">
        <v>348</v>
      </c>
      <c r="D5" s="270" t="s">
        <v>347</v>
      </c>
      <c r="E5" s="293">
        <v>22192.6</v>
      </c>
      <c r="F5" s="292"/>
      <c r="G5" s="281" t="s">
        <v>346</v>
      </c>
      <c r="H5" s="270" t="s">
        <v>345</v>
      </c>
      <c r="I5" s="293" t="s">
        <v>344</v>
      </c>
      <c r="J5" s="292"/>
      <c r="K5" s="281" t="s">
        <v>342</v>
      </c>
      <c r="L5" s="270" t="s">
        <v>343</v>
      </c>
      <c r="M5" s="269">
        <v>18.64</v>
      </c>
      <c r="N5" s="292"/>
      <c r="O5" s="281" t="s">
        <v>342</v>
      </c>
      <c r="P5" s="270" t="s">
        <v>341</v>
      </c>
      <c r="Q5" s="269">
        <v>21.81</v>
      </c>
      <c r="R5" s="275"/>
      <c r="S5" s="281" t="s">
        <v>296</v>
      </c>
      <c r="T5" s="270" t="s">
        <v>295</v>
      </c>
      <c r="U5" s="269">
        <v>18.45</v>
      </c>
      <c r="V5" s="275"/>
      <c r="W5" s="300"/>
      <c r="X5" s="291"/>
      <c r="Y5" s="291"/>
      <c r="Z5" s="291"/>
      <c r="AA5" s="291"/>
      <c r="AB5" s="291"/>
      <c r="AC5" s="291"/>
      <c r="AD5" s="291"/>
      <c r="AE5" s="291"/>
      <c r="AF5" s="275"/>
      <c r="AG5" s="275"/>
      <c r="AH5" s="275"/>
      <c r="AI5" s="275"/>
      <c r="AJ5" s="275"/>
      <c r="AK5" s="275"/>
      <c r="AL5" s="275"/>
      <c r="AM5" s="275"/>
      <c r="AN5" s="275"/>
      <c r="AO5" s="275"/>
      <c r="AP5" s="275"/>
      <c r="AQ5" s="275"/>
      <c r="AR5" s="275"/>
      <c r="AS5" s="275"/>
      <c r="AT5" s="275"/>
      <c r="AU5" s="275"/>
      <c r="AV5" s="275"/>
      <c r="AW5" s="275"/>
      <c r="AX5" s="275"/>
      <c r="AY5" s="275"/>
      <c r="AZ5" s="275"/>
      <c r="BA5" s="275"/>
      <c r="BB5" s="275"/>
      <c r="BC5" s="275"/>
      <c r="BD5" s="275"/>
      <c r="BE5" s="275"/>
      <c r="BF5" s="275"/>
      <c r="BG5" s="275"/>
      <c r="BH5" s="275"/>
      <c r="BI5" s="275"/>
      <c r="BJ5" s="275"/>
      <c r="BK5" s="275"/>
      <c r="BL5" s="275"/>
      <c r="BM5" s="275"/>
      <c r="BN5" s="275"/>
      <c r="BO5" s="275"/>
      <c r="BP5" s="275"/>
      <c r="BQ5" s="275"/>
    </row>
    <row r="6" spans="1:69" ht="39" thickBot="1" x14ac:dyDescent="0.25">
      <c r="A6" s="294" t="s">
        <v>340</v>
      </c>
      <c r="B6" s="292"/>
      <c r="C6" s="271" t="s">
        <v>339</v>
      </c>
      <c r="D6" s="270" t="s">
        <v>338</v>
      </c>
      <c r="E6" s="295">
        <v>24052.98</v>
      </c>
      <c r="F6" s="292"/>
      <c r="G6" s="271" t="s">
        <v>339</v>
      </c>
      <c r="H6" s="270" t="s">
        <v>338</v>
      </c>
      <c r="I6" s="295">
        <v>28783.71</v>
      </c>
      <c r="J6" s="292"/>
      <c r="K6" s="271" t="s">
        <v>339</v>
      </c>
      <c r="L6" s="270" t="s">
        <v>338</v>
      </c>
      <c r="M6" s="269">
        <v>20.21</v>
      </c>
      <c r="N6" s="292"/>
      <c r="O6" s="271" t="s">
        <v>339</v>
      </c>
      <c r="P6" s="270" t="s">
        <v>338</v>
      </c>
      <c r="Q6" s="269">
        <v>22.91</v>
      </c>
      <c r="R6" s="275"/>
      <c r="S6" s="271" t="s">
        <v>294</v>
      </c>
      <c r="T6" s="270" t="s">
        <v>293</v>
      </c>
      <c r="U6" s="269">
        <v>19.21</v>
      </c>
      <c r="V6" s="275"/>
      <c r="W6" s="300"/>
      <c r="X6" s="291"/>
      <c r="Y6" s="291"/>
      <c r="Z6" s="291"/>
      <c r="AA6" s="291"/>
      <c r="AB6" s="291"/>
      <c r="AC6" s="291"/>
      <c r="AD6" s="291"/>
      <c r="AE6" s="291"/>
      <c r="AF6" s="275"/>
      <c r="AG6" s="275"/>
      <c r="AH6" s="275"/>
      <c r="AI6" s="275"/>
      <c r="AJ6" s="275"/>
      <c r="AK6" s="275"/>
      <c r="AL6" s="275"/>
      <c r="AM6" s="275"/>
      <c r="AN6" s="275"/>
      <c r="AO6" s="275"/>
      <c r="AP6" s="275"/>
      <c r="AQ6" s="275"/>
      <c r="AR6" s="275"/>
      <c r="AS6" s="275"/>
      <c r="AT6" s="275"/>
      <c r="AU6" s="275"/>
      <c r="AV6" s="275"/>
      <c r="AW6" s="275"/>
      <c r="AX6" s="275"/>
      <c r="AY6" s="275"/>
      <c r="AZ6" s="275"/>
      <c r="BA6" s="275"/>
      <c r="BB6" s="275"/>
      <c r="BC6" s="275"/>
      <c r="BD6" s="275"/>
      <c r="BE6" s="275"/>
      <c r="BF6" s="275"/>
      <c r="BG6" s="275"/>
      <c r="BH6" s="275"/>
      <c r="BI6" s="275"/>
      <c r="BJ6" s="275"/>
      <c r="BK6" s="275"/>
      <c r="BL6" s="275"/>
      <c r="BM6" s="275"/>
      <c r="BN6" s="275"/>
      <c r="BO6" s="275"/>
      <c r="BP6" s="275"/>
      <c r="BQ6" s="275"/>
    </row>
    <row r="7" spans="1:69" ht="51.75" thickBot="1" x14ac:dyDescent="0.25">
      <c r="A7" s="294" t="s">
        <v>337</v>
      </c>
      <c r="B7" s="292"/>
      <c r="C7" s="271" t="s">
        <v>336</v>
      </c>
      <c r="D7" s="270" t="s">
        <v>335</v>
      </c>
      <c r="E7" s="295">
        <v>24410.74</v>
      </c>
      <c r="F7" s="292"/>
      <c r="G7" s="271" t="s">
        <v>336</v>
      </c>
      <c r="H7" s="270" t="s">
        <v>335</v>
      </c>
      <c r="I7" s="295">
        <v>30365.42</v>
      </c>
      <c r="J7" s="292"/>
      <c r="K7" s="271" t="s">
        <v>336</v>
      </c>
      <c r="L7" s="270" t="s">
        <v>335</v>
      </c>
      <c r="M7" s="269">
        <v>20.54</v>
      </c>
      <c r="N7" s="292"/>
      <c r="O7" s="271" t="s">
        <v>336</v>
      </c>
      <c r="P7" s="270" t="s">
        <v>335</v>
      </c>
      <c r="Q7" s="269">
        <v>24.07</v>
      </c>
      <c r="R7" s="275"/>
      <c r="S7" s="271" t="s">
        <v>292</v>
      </c>
      <c r="T7" s="270" t="s">
        <v>291</v>
      </c>
      <c r="U7" s="269">
        <v>17.04</v>
      </c>
      <c r="V7" s="275"/>
      <c r="W7" s="300"/>
      <c r="X7" s="291"/>
      <c r="Y7" s="291"/>
      <c r="Z7" s="291"/>
      <c r="AA7" s="291"/>
      <c r="AB7" s="291"/>
      <c r="AC7" s="291"/>
      <c r="AD7" s="291"/>
      <c r="AE7" s="291"/>
      <c r="AF7" s="275"/>
      <c r="AG7" s="275"/>
      <c r="AH7" s="275"/>
      <c r="AI7" s="275"/>
      <c r="AJ7" s="275"/>
      <c r="AK7" s="275"/>
      <c r="AL7" s="275"/>
      <c r="AM7" s="275"/>
      <c r="AN7" s="275"/>
      <c r="AO7" s="275"/>
      <c r="AP7" s="275"/>
      <c r="AQ7" s="275"/>
      <c r="AR7" s="275"/>
      <c r="AS7" s="275"/>
      <c r="AT7" s="275"/>
      <c r="AU7" s="275"/>
      <c r="AV7" s="275"/>
      <c r="AW7" s="275"/>
      <c r="AX7" s="275"/>
      <c r="AY7" s="275"/>
      <c r="AZ7" s="275"/>
      <c r="BA7" s="275"/>
      <c r="BB7" s="275"/>
      <c r="BC7" s="275"/>
      <c r="BD7" s="275"/>
      <c r="BE7" s="275"/>
      <c r="BF7" s="275"/>
      <c r="BG7" s="275"/>
      <c r="BH7" s="275"/>
      <c r="BI7" s="275"/>
      <c r="BJ7" s="275"/>
      <c r="BK7" s="275"/>
      <c r="BL7" s="275"/>
      <c r="BM7" s="275"/>
      <c r="BN7" s="275"/>
      <c r="BO7" s="275"/>
      <c r="BP7" s="275"/>
      <c r="BQ7" s="275"/>
    </row>
    <row r="8" spans="1:69" ht="39" thickBot="1" x14ac:dyDescent="0.25">
      <c r="A8" s="294" t="s">
        <v>334</v>
      </c>
      <c r="B8" s="292"/>
      <c r="C8" s="271" t="s">
        <v>333</v>
      </c>
      <c r="D8" s="270" t="s">
        <v>332</v>
      </c>
      <c r="E8" s="293">
        <v>25698.7</v>
      </c>
      <c r="F8" s="292"/>
      <c r="G8" s="271" t="s">
        <v>333</v>
      </c>
      <c r="H8" s="270" t="s">
        <v>332</v>
      </c>
      <c r="I8" s="293">
        <v>31419.94</v>
      </c>
      <c r="J8" s="292"/>
      <c r="K8" s="271" t="s">
        <v>333</v>
      </c>
      <c r="L8" s="270" t="s">
        <v>332</v>
      </c>
      <c r="M8" s="269">
        <v>21.57</v>
      </c>
      <c r="N8" s="292"/>
      <c r="O8" s="271" t="s">
        <v>333</v>
      </c>
      <c r="P8" s="270" t="s">
        <v>332</v>
      </c>
      <c r="Q8" s="269">
        <v>25.87</v>
      </c>
      <c r="R8" s="275"/>
      <c r="S8" s="271" t="s">
        <v>290</v>
      </c>
      <c r="T8" s="270" t="s">
        <v>289</v>
      </c>
      <c r="U8" s="269">
        <v>19.47</v>
      </c>
      <c r="V8" s="275"/>
      <c r="W8" s="299" t="s">
        <v>331</v>
      </c>
      <c r="X8" s="291"/>
      <c r="Y8" s="291"/>
      <c r="Z8" s="291"/>
      <c r="AA8" s="291"/>
      <c r="AB8" s="291"/>
      <c r="AC8" s="291"/>
      <c r="AD8" s="291"/>
      <c r="AE8" s="291"/>
      <c r="AF8" s="275"/>
      <c r="AG8" s="275"/>
      <c r="AH8" s="275"/>
      <c r="AI8" s="275"/>
      <c r="AJ8" s="275"/>
      <c r="AK8" s="275"/>
      <c r="AL8" s="275"/>
      <c r="AM8" s="275"/>
      <c r="AN8" s="275"/>
      <c r="AO8" s="275"/>
      <c r="AP8" s="275"/>
      <c r="AQ8" s="275"/>
      <c r="AR8" s="275"/>
      <c r="AS8" s="275"/>
      <c r="AT8" s="275"/>
      <c r="AU8" s="275"/>
      <c r="AV8" s="275"/>
      <c r="AW8" s="275"/>
      <c r="AX8" s="275"/>
      <c r="AY8" s="275"/>
      <c r="AZ8" s="275"/>
      <c r="BA8" s="275"/>
      <c r="BB8" s="275"/>
      <c r="BC8" s="275"/>
      <c r="BD8" s="275"/>
      <c r="BE8" s="275"/>
      <c r="BF8" s="275"/>
      <c r="BG8" s="275"/>
      <c r="BH8" s="275"/>
      <c r="BI8" s="275"/>
      <c r="BJ8" s="275"/>
      <c r="BK8" s="275"/>
      <c r="BL8" s="275"/>
      <c r="BM8" s="275"/>
      <c r="BN8" s="275"/>
      <c r="BO8" s="275"/>
      <c r="BP8" s="275"/>
      <c r="BQ8" s="275"/>
    </row>
    <row r="9" spans="1:69" ht="39" thickBot="1" x14ac:dyDescent="0.25">
      <c r="A9" s="294" t="s">
        <v>330</v>
      </c>
      <c r="B9" s="292"/>
      <c r="C9" s="271" t="s">
        <v>329</v>
      </c>
      <c r="D9" s="270" t="s">
        <v>328</v>
      </c>
      <c r="E9" s="293">
        <v>26843.68</v>
      </c>
      <c r="F9" s="292"/>
      <c r="G9" s="271" t="s">
        <v>329</v>
      </c>
      <c r="H9" s="270" t="s">
        <v>328</v>
      </c>
      <c r="I9" s="293">
        <v>32775.67</v>
      </c>
      <c r="J9" s="292"/>
      <c r="K9" s="271" t="s">
        <v>329</v>
      </c>
      <c r="L9" s="270" t="s">
        <v>328</v>
      </c>
      <c r="M9" s="269">
        <v>22.55</v>
      </c>
      <c r="N9" s="292"/>
      <c r="O9" s="271" t="s">
        <v>329</v>
      </c>
      <c r="P9" s="270" t="s">
        <v>328</v>
      </c>
      <c r="Q9" s="269">
        <v>27.74</v>
      </c>
      <c r="R9" s="275"/>
      <c r="S9" s="271" t="s">
        <v>288</v>
      </c>
      <c r="T9" s="270" t="s">
        <v>287</v>
      </c>
      <c r="U9" s="269">
        <v>21.6</v>
      </c>
      <c r="V9" s="275"/>
      <c r="W9" s="298" t="s">
        <v>327</v>
      </c>
      <c r="X9" s="297" t="s">
        <v>326</v>
      </c>
      <c r="Y9" s="296" t="s">
        <v>325</v>
      </c>
      <c r="Z9" s="291"/>
      <c r="AA9" s="291"/>
      <c r="AB9" s="291"/>
      <c r="AC9" s="291"/>
      <c r="AD9" s="291"/>
      <c r="AE9" s="291"/>
      <c r="AF9" s="275"/>
      <c r="AG9" s="275"/>
      <c r="AH9" s="275"/>
      <c r="AI9" s="275"/>
      <c r="AJ9" s="275"/>
      <c r="AK9" s="275"/>
      <c r="AL9" s="275"/>
      <c r="AM9" s="275"/>
      <c r="AN9" s="275"/>
      <c r="AO9" s="275"/>
      <c r="AP9" s="275"/>
      <c r="AQ9" s="275"/>
      <c r="AR9" s="275"/>
      <c r="AS9" s="275"/>
      <c r="AT9" s="275"/>
      <c r="AU9" s="275"/>
      <c r="AV9" s="275"/>
      <c r="AW9" s="275"/>
      <c r="AX9" s="275"/>
      <c r="AY9" s="275"/>
      <c r="AZ9" s="275"/>
      <c r="BA9" s="275"/>
      <c r="BB9" s="275"/>
      <c r="BC9" s="275"/>
      <c r="BD9" s="275"/>
      <c r="BE9" s="275"/>
      <c r="BF9" s="275"/>
      <c r="BG9" s="275"/>
      <c r="BH9" s="275"/>
      <c r="BI9" s="275"/>
      <c r="BJ9" s="275"/>
      <c r="BK9" s="275"/>
      <c r="BL9" s="275"/>
      <c r="BM9" s="275"/>
      <c r="BN9" s="275"/>
      <c r="BO9" s="275"/>
      <c r="BP9" s="275"/>
      <c r="BQ9" s="275"/>
    </row>
    <row r="10" spans="1:69" ht="64.5" thickBot="1" x14ac:dyDescent="0.25">
      <c r="A10" s="294" t="s">
        <v>324</v>
      </c>
      <c r="B10" s="292"/>
      <c r="C10" s="271" t="s">
        <v>323</v>
      </c>
      <c r="D10" s="270" t="s">
        <v>322</v>
      </c>
      <c r="E10" s="293">
        <v>27344.52</v>
      </c>
      <c r="F10" s="292"/>
      <c r="G10" s="271" t="s">
        <v>323</v>
      </c>
      <c r="H10" s="270" t="s">
        <v>322</v>
      </c>
      <c r="I10" s="293">
        <v>33905.43</v>
      </c>
      <c r="J10" s="292"/>
      <c r="K10" s="271" t="s">
        <v>323</v>
      </c>
      <c r="L10" s="270" t="s">
        <v>322</v>
      </c>
      <c r="M10" s="269">
        <v>22.98</v>
      </c>
      <c r="N10" s="292"/>
      <c r="O10" s="271" t="s">
        <v>323</v>
      </c>
      <c r="P10" s="270" t="s">
        <v>322</v>
      </c>
      <c r="Q10" s="269">
        <v>27.94</v>
      </c>
      <c r="R10" s="275"/>
      <c r="S10" s="271" t="s">
        <v>285</v>
      </c>
      <c r="T10" s="270" t="s">
        <v>286</v>
      </c>
      <c r="U10" s="269">
        <v>23.58</v>
      </c>
      <c r="V10" s="275"/>
      <c r="W10" s="271" t="s">
        <v>269</v>
      </c>
      <c r="X10" s="270" t="s">
        <v>268</v>
      </c>
      <c r="Y10" s="269">
        <v>23.56</v>
      </c>
      <c r="Z10" s="291"/>
      <c r="AA10" s="291"/>
      <c r="AB10" s="291"/>
      <c r="AC10" s="291"/>
      <c r="AD10" s="291"/>
      <c r="AE10" s="291"/>
      <c r="AF10" s="275"/>
      <c r="AG10" s="275"/>
      <c r="AH10" s="275"/>
      <c r="AI10" s="275"/>
      <c r="AJ10" s="275"/>
      <c r="AK10" s="275"/>
      <c r="AL10" s="275"/>
      <c r="AM10" s="275"/>
      <c r="AN10" s="275"/>
      <c r="AO10" s="275"/>
      <c r="AP10" s="275"/>
      <c r="AQ10" s="275"/>
      <c r="AR10" s="275"/>
      <c r="AS10" s="275"/>
      <c r="AT10" s="275"/>
      <c r="AU10" s="275"/>
      <c r="AV10" s="275"/>
      <c r="AW10" s="275"/>
      <c r="AX10" s="275"/>
      <c r="AY10" s="275"/>
      <c r="AZ10" s="275"/>
      <c r="BA10" s="275"/>
      <c r="BB10" s="275"/>
      <c r="BC10" s="275"/>
      <c r="BD10" s="275"/>
      <c r="BE10" s="275"/>
      <c r="BF10" s="275"/>
      <c r="BG10" s="275"/>
      <c r="BH10" s="275"/>
      <c r="BI10" s="275"/>
      <c r="BJ10" s="275"/>
      <c r="BK10" s="275"/>
      <c r="BL10" s="275"/>
      <c r="BM10" s="275"/>
      <c r="BN10" s="275"/>
      <c r="BO10" s="275"/>
      <c r="BP10" s="275"/>
      <c r="BQ10" s="275"/>
    </row>
    <row r="11" spans="1:69" ht="64.5" customHeight="1" thickBot="1" x14ac:dyDescent="0.25">
      <c r="A11" s="294" t="s">
        <v>321</v>
      </c>
      <c r="B11" s="292"/>
      <c r="C11" s="271" t="s">
        <v>319</v>
      </c>
      <c r="D11" s="270" t="s">
        <v>318</v>
      </c>
      <c r="E11" s="293">
        <v>29204.91</v>
      </c>
      <c r="F11" s="292"/>
      <c r="G11" s="271" t="s">
        <v>319</v>
      </c>
      <c r="H11" s="270" t="s">
        <v>318</v>
      </c>
      <c r="I11" s="293">
        <v>35562.379999999997</v>
      </c>
      <c r="J11" s="292"/>
      <c r="K11" s="271" t="s">
        <v>320</v>
      </c>
      <c r="L11" s="270" t="s">
        <v>318</v>
      </c>
      <c r="M11" s="269">
        <v>24.56</v>
      </c>
      <c r="N11" s="292"/>
      <c r="O11" s="271" t="s">
        <v>319</v>
      </c>
      <c r="P11" s="270" t="s">
        <v>318</v>
      </c>
      <c r="Q11" s="269">
        <v>29.77</v>
      </c>
      <c r="R11" s="275"/>
      <c r="S11" s="271" t="s">
        <v>285</v>
      </c>
      <c r="T11" s="270" t="s">
        <v>284</v>
      </c>
      <c r="U11" s="269">
        <v>20.03</v>
      </c>
      <c r="V11" s="275"/>
      <c r="W11" s="271" t="s">
        <v>266</v>
      </c>
      <c r="X11" s="270" t="s">
        <v>265</v>
      </c>
      <c r="Y11" s="269">
        <v>26.58</v>
      </c>
      <c r="Z11" s="291"/>
      <c r="AA11" s="291"/>
      <c r="AB11" s="291"/>
      <c r="AC11" s="291"/>
      <c r="AD11" s="291"/>
      <c r="AE11" s="291"/>
      <c r="AF11" s="275"/>
      <c r="AG11" s="275"/>
      <c r="AH11" s="275"/>
      <c r="AI11" s="275"/>
      <c r="AJ11" s="275"/>
      <c r="AK11" s="275"/>
      <c r="AL11" s="275"/>
      <c r="AM11" s="275"/>
      <c r="AN11" s="275"/>
      <c r="AO11" s="275"/>
      <c r="AP11" s="275"/>
      <c r="AQ11" s="275"/>
      <c r="AR11" s="275"/>
      <c r="AS11" s="275"/>
      <c r="AT11" s="275"/>
      <c r="AU11" s="275"/>
      <c r="AV11" s="275"/>
      <c r="AW11" s="275"/>
      <c r="AX11" s="275"/>
      <c r="AY11" s="275"/>
      <c r="AZ11" s="275"/>
      <c r="BA11" s="275"/>
      <c r="BB11" s="275"/>
      <c r="BC11" s="275"/>
      <c r="BD11" s="275"/>
      <c r="BE11" s="275"/>
      <c r="BF11" s="275"/>
      <c r="BG11" s="275"/>
      <c r="BH11" s="275"/>
      <c r="BI11" s="275"/>
      <c r="BJ11" s="275"/>
      <c r="BK11" s="275"/>
      <c r="BL11" s="275"/>
      <c r="BM11" s="275"/>
      <c r="BN11" s="275"/>
      <c r="BO11" s="275"/>
      <c r="BP11" s="275"/>
      <c r="BQ11" s="275"/>
    </row>
    <row r="12" spans="1:69" ht="39" thickBot="1" x14ac:dyDescent="0.25">
      <c r="A12" s="294" t="s">
        <v>317</v>
      </c>
      <c r="B12" s="292"/>
      <c r="C12" s="271" t="s">
        <v>316</v>
      </c>
      <c r="D12" s="270" t="s">
        <v>315</v>
      </c>
      <c r="E12" s="295">
        <v>30846.880000000001</v>
      </c>
      <c r="F12" s="292"/>
      <c r="G12" s="271" t="s">
        <v>316</v>
      </c>
      <c r="H12" s="270" t="s">
        <v>315</v>
      </c>
      <c r="I12" s="295">
        <v>37756.29</v>
      </c>
      <c r="J12" s="292"/>
      <c r="K12" s="271" t="s">
        <v>316</v>
      </c>
      <c r="L12" s="270" t="s">
        <v>315</v>
      </c>
      <c r="M12" s="269">
        <v>25.94</v>
      </c>
      <c r="N12" s="292"/>
      <c r="O12" s="271" t="s">
        <v>316</v>
      </c>
      <c r="P12" s="270" t="s">
        <v>315</v>
      </c>
      <c r="Q12" s="269">
        <v>32.46</v>
      </c>
      <c r="R12" s="275"/>
      <c r="S12" s="271" t="s">
        <v>283</v>
      </c>
      <c r="T12" s="270" t="s">
        <v>265</v>
      </c>
      <c r="U12" s="269">
        <v>24.63</v>
      </c>
      <c r="V12" s="275"/>
      <c r="W12" s="271" t="s">
        <v>264</v>
      </c>
      <c r="X12" s="270" t="s">
        <v>263</v>
      </c>
      <c r="Y12" s="269">
        <v>29.02</v>
      </c>
      <c r="Z12" s="291"/>
      <c r="AA12" s="291"/>
      <c r="AB12" s="291"/>
      <c r="AC12" s="291"/>
      <c r="AD12" s="291"/>
      <c r="AE12" s="291"/>
      <c r="AF12" s="275"/>
      <c r="AG12" s="275"/>
      <c r="AH12" s="275"/>
      <c r="AI12" s="275"/>
      <c r="AJ12" s="275"/>
      <c r="AK12" s="275"/>
      <c r="AL12" s="275"/>
      <c r="AM12" s="275"/>
      <c r="AN12" s="275"/>
      <c r="AO12" s="275"/>
      <c r="AP12" s="275"/>
      <c r="AQ12" s="275"/>
      <c r="AR12" s="275"/>
      <c r="AS12" s="275"/>
      <c r="AT12" s="275"/>
      <c r="AU12" s="275"/>
      <c r="AV12" s="275"/>
      <c r="AW12" s="275"/>
      <c r="AX12" s="275"/>
      <c r="AY12" s="275"/>
      <c r="AZ12" s="275"/>
      <c r="BA12" s="275"/>
      <c r="BB12" s="275"/>
      <c r="BC12" s="275"/>
      <c r="BD12" s="275"/>
      <c r="BE12" s="275"/>
      <c r="BF12" s="275"/>
      <c r="BG12" s="275"/>
      <c r="BH12" s="275"/>
      <c r="BI12" s="275"/>
      <c r="BJ12" s="275"/>
      <c r="BK12" s="275"/>
      <c r="BL12" s="275"/>
      <c r="BM12" s="275"/>
      <c r="BN12" s="275"/>
      <c r="BO12" s="275"/>
      <c r="BP12" s="275"/>
      <c r="BQ12" s="275"/>
    </row>
    <row r="13" spans="1:69" ht="39" thickBot="1" x14ac:dyDescent="0.25">
      <c r="A13" s="294" t="s">
        <v>314</v>
      </c>
      <c r="B13" s="292"/>
      <c r="C13" s="271" t="s">
        <v>313</v>
      </c>
      <c r="D13" s="270" t="s">
        <v>312</v>
      </c>
      <c r="E13" s="295">
        <v>34878.400000000001</v>
      </c>
      <c r="F13" s="292"/>
      <c r="G13" s="271" t="s">
        <v>313</v>
      </c>
      <c r="H13" s="270" t="s">
        <v>312</v>
      </c>
      <c r="I13" s="295">
        <v>43786.5</v>
      </c>
      <c r="J13" s="292"/>
      <c r="K13" s="271" t="s">
        <v>313</v>
      </c>
      <c r="L13" s="270" t="s">
        <v>312</v>
      </c>
      <c r="M13" s="269">
        <v>29.38</v>
      </c>
      <c r="N13" s="292"/>
      <c r="O13" s="271" t="s">
        <v>313</v>
      </c>
      <c r="P13" s="270" t="s">
        <v>312</v>
      </c>
      <c r="Q13" s="269">
        <v>36.83</v>
      </c>
      <c r="R13" s="275"/>
      <c r="S13" s="271" t="s">
        <v>282</v>
      </c>
      <c r="T13" s="270" t="s">
        <v>263</v>
      </c>
      <c r="U13" s="269">
        <v>28.3</v>
      </c>
      <c r="V13" s="275"/>
      <c r="W13" s="271" t="s">
        <v>262</v>
      </c>
      <c r="X13" s="270" t="s">
        <v>261</v>
      </c>
      <c r="Y13" s="269">
        <v>29</v>
      </c>
      <c r="Z13" s="291"/>
      <c r="AA13" s="291"/>
      <c r="AB13" s="291"/>
      <c r="AC13" s="291"/>
      <c r="AD13" s="291"/>
      <c r="AE13" s="291"/>
      <c r="AF13" s="275"/>
      <c r="AG13" s="275"/>
      <c r="AH13" s="275"/>
      <c r="AI13" s="275"/>
      <c r="AJ13" s="275"/>
      <c r="AK13" s="275"/>
      <c r="AL13" s="275"/>
      <c r="AM13" s="275"/>
      <c r="AN13" s="275"/>
      <c r="AO13" s="275"/>
      <c r="AP13" s="275"/>
      <c r="AQ13" s="275"/>
      <c r="AR13" s="275"/>
      <c r="AS13" s="275"/>
      <c r="AT13" s="275"/>
      <c r="AU13" s="275"/>
      <c r="AV13" s="275"/>
      <c r="AW13" s="275"/>
      <c r="AX13" s="275"/>
      <c r="AY13" s="275"/>
      <c r="AZ13" s="275"/>
      <c r="BA13" s="275"/>
      <c r="BB13" s="275"/>
      <c r="BC13" s="275"/>
      <c r="BD13" s="275"/>
      <c r="BE13" s="275"/>
      <c r="BF13" s="275"/>
      <c r="BG13" s="275"/>
      <c r="BH13" s="275"/>
      <c r="BI13" s="275"/>
      <c r="BJ13" s="275"/>
      <c r="BK13" s="275"/>
      <c r="BL13" s="275"/>
      <c r="BM13" s="275"/>
      <c r="BN13" s="275"/>
      <c r="BO13" s="275"/>
      <c r="BP13" s="275"/>
      <c r="BQ13" s="275"/>
    </row>
    <row r="14" spans="1:69" ht="39" thickBot="1" x14ac:dyDescent="0.25">
      <c r="A14" s="294" t="s">
        <v>311</v>
      </c>
      <c r="B14" s="292"/>
      <c r="C14" s="271" t="s">
        <v>310</v>
      </c>
      <c r="D14" s="270" t="s">
        <v>309</v>
      </c>
      <c r="E14" s="293">
        <v>36222.080000000002</v>
      </c>
      <c r="F14" s="292"/>
      <c r="G14" s="271" t="s">
        <v>310</v>
      </c>
      <c r="H14" s="270" t="s">
        <v>309</v>
      </c>
      <c r="I14" s="293">
        <v>45275.39</v>
      </c>
      <c r="J14" s="292"/>
      <c r="K14" s="271" t="s">
        <v>310</v>
      </c>
      <c r="L14" s="270" t="s">
        <v>309</v>
      </c>
      <c r="M14" s="269">
        <v>30.45</v>
      </c>
      <c r="N14" s="292"/>
      <c r="O14" s="271" t="s">
        <v>310</v>
      </c>
      <c r="P14" s="270" t="s">
        <v>309</v>
      </c>
      <c r="Q14" s="269">
        <v>39.99</v>
      </c>
      <c r="R14" s="275"/>
      <c r="S14" s="271" t="s">
        <v>281</v>
      </c>
      <c r="T14" s="270" t="s">
        <v>261</v>
      </c>
      <c r="U14" s="269">
        <v>31.31</v>
      </c>
      <c r="V14" s="275"/>
      <c r="W14" s="271" t="s">
        <v>259</v>
      </c>
      <c r="X14" s="270" t="s">
        <v>260</v>
      </c>
      <c r="Y14" s="269">
        <v>33.65</v>
      </c>
      <c r="Z14" s="291"/>
      <c r="AA14" s="291"/>
      <c r="AB14" s="291"/>
      <c r="AC14" s="291"/>
      <c r="AD14" s="291"/>
      <c r="AE14" s="291"/>
      <c r="AF14" s="275"/>
      <c r="AG14" s="275"/>
      <c r="AH14" s="275"/>
      <c r="AI14" s="275"/>
      <c r="AJ14" s="275"/>
      <c r="AK14" s="275"/>
      <c r="AL14" s="275"/>
      <c r="AM14" s="275"/>
      <c r="AN14" s="275"/>
      <c r="AO14" s="275"/>
      <c r="AP14" s="275"/>
      <c r="AQ14" s="275"/>
      <c r="AR14" s="275"/>
      <c r="AS14" s="275"/>
      <c r="AT14" s="275"/>
      <c r="AU14" s="275"/>
      <c r="AV14" s="275"/>
      <c r="AW14" s="275"/>
      <c r="AX14" s="275"/>
      <c r="AY14" s="275"/>
      <c r="AZ14" s="275"/>
      <c r="BA14" s="275"/>
      <c r="BB14" s="275"/>
      <c r="BC14" s="275"/>
      <c r="BD14" s="275"/>
      <c r="BE14" s="275"/>
      <c r="BF14" s="275"/>
      <c r="BG14" s="275"/>
      <c r="BH14" s="275"/>
      <c r="BI14" s="275"/>
      <c r="BJ14" s="275"/>
      <c r="BK14" s="275"/>
      <c r="BL14" s="275"/>
      <c r="BM14" s="275"/>
      <c r="BN14" s="275"/>
      <c r="BO14" s="275"/>
      <c r="BP14" s="275"/>
      <c r="BQ14" s="275"/>
    </row>
    <row r="15" spans="1:69" ht="77.25" thickBot="1" x14ac:dyDescent="0.25">
      <c r="A15" s="294" t="s">
        <v>308</v>
      </c>
      <c r="B15" s="292"/>
      <c r="C15" s="271" t="s">
        <v>307</v>
      </c>
      <c r="D15" s="270" t="s">
        <v>306</v>
      </c>
      <c r="E15" s="293">
        <v>36616.32</v>
      </c>
      <c r="F15" s="292"/>
      <c r="G15" s="271" t="s">
        <v>307</v>
      </c>
      <c r="H15" s="270" t="s">
        <v>306</v>
      </c>
      <c r="I15" s="293">
        <v>48721.75</v>
      </c>
      <c r="J15" s="292"/>
      <c r="K15" s="271" t="s">
        <v>307</v>
      </c>
      <c r="L15" s="270" t="s">
        <v>306</v>
      </c>
      <c r="M15" s="269">
        <v>30.84</v>
      </c>
      <c r="N15" s="292"/>
      <c r="O15" s="271" t="s">
        <v>307</v>
      </c>
      <c r="P15" s="270" t="s">
        <v>306</v>
      </c>
      <c r="Q15" s="269">
        <v>44.59</v>
      </c>
      <c r="R15" s="275"/>
      <c r="S15" s="271" t="s">
        <v>280</v>
      </c>
      <c r="T15" s="270" t="s">
        <v>260</v>
      </c>
      <c r="U15" s="269">
        <v>35.130000000000003</v>
      </c>
      <c r="V15" s="275"/>
      <c r="W15" s="271" t="s">
        <v>259</v>
      </c>
      <c r="X15" s="270" t="s">
        <v>258</v>
      </c>
      <c r="Y15" s="269">
        <v>32.61</v>
      </c>
      <c r="Z15" s="291"/>
      <c r="AA15" s="291"/>
      <c r="AB15" s="291"/>
      <c r="AC15" s="291"/>
      <c r="AD15" s="291"/>
      <c r="AE15" s="291"/>
      <c r="AF15" s="275"/>
      <c r="AG15" s="275"/>
      <c r="AH15" s="275"/>
      <c r="AI15" s="275"/>
      <c r="AJ15" s="275"/>
      <c r="AK15" s="275"/>
      <c r="AL15" s="275"/>
      <c r="AM15" s="275"/>
      <c r="AN15" s="275"/>
      <c r="AO15" s="275"/>
      <c r="AP15" s="275"/>
      <c r="AQ15" s="275"/>
      <c r="AR15" s="275"/>
      <c r="AS15" s="275"/>
      <c r="AT15" s="275"/>
      <c r="AU15" s="275"/>
      <c r="AV15" s="275"/>
      <c r="AW15" s="275"/>
      <c r="AX15" s="275"/>
      <c r="AY15" s="275"/>
      <c r="AZ15" s="275"/>
      <c r="BA15" s="275"/>
      <c r="BB15" s="275"/>
      <c r="BC15" s="275"/>
      <c r="BD15" s="275"/>
      <c r="BE15" s="275"/>
      <c r="BF15" s="275"/>
      <c r="BG15" s="275"/>
      <c r="BH15" s="275"/>
      <c r="BI15" s="275"/>
      <c r="BJ15" s="275"/>
      <c r="BK15" s="275"/>
      <c r="BL15" s="275"/>
      <c r="BM15" s="275"/>
      <c r="BN15" s="275"/>
      <c r="BO15" s="275"/>
      <c r="BP15" s="275"/>
      <c r="BQ15" s="275"/>
    </row>
    <row r="16" spans="1:69" ht="77.25" customHeight="1" thickBot="1" x14ac:dyDescent="0.25">
      <c r="A16" s="294" t="s">
        <v>305</v>
      </c>
      <c r="B16" s="292"/>
      <c r="C16" s="271" t="s">
        <v>304</v>
      </c>
      <c r="D16" s="270" t="s">
        <v>303</v>
      </c>
      <c r="E16" s="293">
        <v>40829.57</v>
      </c>
      <c r="F16" s="292"/>
      <c r="G16" s="271" t="s">
        <v>304</v>
      </c>
      <c r="H16" s="270" t="s">
        <v>303</v>
      </c>
      <c r="I16" s="293">
        <v>50248.63</v>
      </c>
      <c r="J16" s="292"/>
      <c r="K16" s="271" t="s">
        <v>304</v>
      </c>
      <c r="L16" s="270" t="s">
        <v>303</v>
      </c>
      <c r="M16" s="269">
        <v>34.4</v>
      </c>
      <c r="N16" s="292"/>
      <c r="O16" s="271" t="s">
        <v>304</v>
      </c>
      <c r="P16" s="270" t="s">
        <v>303</v>
      </c>
      <c r="Q16" s="269">
        <v>37.85</v>
      </c>
      <c r="R16" s="275"/>
      <c r="S16" s="271" t="s">
        <v>280</v>
      </c>
      <c r="T16" s="270" t="s">
        <v>258</v>
      </c>
      <c r="U16" s="269">
        <v>32.67</v>
      </c>
      <c r="V16" s="275"/>
      <c r="W16" s="271" t="s">
        <v>257</v>
      </c>
      <c r="X16" s="270" t="s">
        <v>256</v>
      </c>
      <c r="Y16" s="269">
        <v>37.94</v>
      </c>
      <c r="Z16" s="291"/>
      <c r="AA16" s="291"/>
      <c r="AB16" s="291"/>
      <c r="AC16" s="291"/>
      <c r="AD16" s="291"/>
      <c r="AE16" s="291"/>
      <c r="AF16" s="275"/>
      <c r="AG16" s="275"/>
      <c r="AH16" s="275"/>
      <c r="AI16" s="275"/>
      <c r="AJ16" s="275"/>
      <c r="AK16" s="275"/>
      <c r="AL16" s="275"/>
      <c r="AM16" s="275"/>
      <c r="AN16" s="275"/>
      <c r="AO16" s="275"/>
      <c r="AP16" s="275"/>
      <c r="AQ16" s="275"/>
      <c r="AR16" s="275"/>
      <c r="AS16" s="275"/>
      <c r="AT16" s="275"/>
      <c r="AU16" s="275"/>
      <c r="AV16" s="275"/>
      <c r="AW16" s="275"/>
      <c r="AX16" s="275"/>
      <c r="AY16" s="275"/>
      <c r="AZ16" s="275"/>
      <c r="BA16" s="275"/>
      <c r="BB16" s="275"/>
      <c r="BC16" s="275"/>
      <c r="BD16" s="275"/>
      <c r="BE16" s="275"/>
      <c r="BF16" s="275"/>
      <c r="BG16" s="275"/>
      <c r="BH16" s="275"/>
      <c r="BI16" s="275"/>
      <c r="BJ16" s="275"/>
      <c r="BK16" s="275"/>
      <c r="BL16" s="275"/>
      <c r="BM16" s="275"/>
      <c r="BN16" s="275"/>
      <c r="BO16" s="275"/>
      <c r="BP16" s="275"/>
      <c r="BQ16" s="275"/>
    </row>
    <row r="17" spans="1:69" ht="39" thickBot="1" x14ac:dyDescent="0.25">
      <c r="A17" s="294" t="s">
        <v>302</v>
      </c>
      <c r="B17" s="292"/>
      <c r="C17" s="271" t="s">
        <v>301</v>
      </c>
      <c r="D17" s="270" t="s">
        <v>300</v>
      </c>
      <c r="E17" s="293">
        <v>43751.54</v>
      </c>
      <c r="F17" s="292"/>
      <c r="G17" s="271" t="s">
        <v>301</v>
      </c>
      <c r="H17" s="270" t="s">
        <v>300</v>
      </c>
      <c r="I17" s="293">
        <v>54027.17</v>
      </c>
      <c r="J17" s="292"/>
      <c r="K17" s="271" t="s">
        <v>301</v>
      </c>
      <c r="L17" s="270" t="s">
        <v>300</v>
      </c>
      <c r="M17" s="269">
        <v>36.840000000000003</v>
      </c>
      <c r="N17" s="292"/>
      <c r="O17" s="271" t="s">
        <v>301</v>
      </c>
      <c r="P17" s="270" t="s">
        <v>300</v>
      </c>
      <c r="Q17" s="269">
        <v>46.64</v>
      </c>
      <c r="R17" s="275"/>
      <c r="S17" s="271" t="s">
        <v>279</v>
      </c>
      <c r="T17" s="270" t="s">
        <v>256</v>
      </c>
      <c r="U17" s="269">
        <v>37.58</v>
      </c>
      <c r="V17" s="275"/>
      <c r="W17" s="271" t="s">
        <v>255</v>
      </c>
      <c r="X17" s="270" t="s">
        <v>254</v>
      </c>
      <c r="Y17" s="269">
        <v>42.85</v>
      </c>
      <c r="Z17" s="291"/>
      <c r="AA17" s="291"/>
      <c r="AB17" s="291"/>
      <c r="AC17" s="291"/>
      <c r="AD17" s="291"/>
      <c r="AE17" s="291"/>
      <c r="AF17" s="275"/>
      <c r="AG17" s="275"/>
      <c r="AH17" s="275"/>
      <c r="AI17" s="275"/>
      <c r="AJ17" s="275"/>
      <c r="AK17" s="275"/>
      <c r="AL17" s="275"/>
      <c r="AM17" s="275"/>
      <c r="AN17" s="275"/>
      <c r="AO17" s="275"/>
      <c r="AP17" s="275"/>
      <c r="AQ17" s="275"/>
      <c r="AR17" s="275"/>
      <c r="AS17" s="275"/>
      <c r="AT17" s="275"/>
      <c r="AU17" s="275"/>
      <c r="AV17" s="275"/>
      <c r="AW17" s="275"/>
      <c r="AX17" s="275"/>
      <c r="AY17" s="275"/>
      <c r="AZ17" s="275"/>
      <c r="BA17" s="275"/>
      <c r="BB17" s="275"/>
      <c r="BC17" s="275"/>
      <c r="BD17" s="275"/>
      <c r="BE17" s="275"/>
      <c r="BF17" s="275"/>
      <c r="BG17" s="275"/>
      <c r="BH17" s="275"/>
      <c r="BI17" s="275"/>
      <c r="BJ17" s="275"/>
      <c r="BK17" s="275"/>
      <c r="BL17" s="275"/>
      <c r="BM17" s="275"/>
      <c r="BN17" s="275"/>
      <c r="BO17" s="275"/>
      <c r="BP17" s="275"/>
      <c r="BQ17" s="275"/>
    </row>
    <row r="18" spans="1:69" s="282" customFormat="1" ht="39" thickBot="1" x14ac:dyDescent="0.25">
      <c r="A18" s="290" t="s">
        <v>299</v>
      </c>
      <c r="B18" s="288"/>
      <c r="C18" s="287" t="s">
        <v>298</v>
      </c>
      <c r="D18" s="286" t="s">
        <v>297</v>
      </c>
      <c r="E18" s="289">
        <v>48323.23</v>
      </c>
      <c r="F18" s="288"/>
      <c r="G18" s="287" t="s">
        <v>298</v>
      </c>
      <c r="H18" s="286" t="s">
        <v>297</v>
      </c>
      <c r="I18" s="289">
        <v>58480.71</v>
      </c>
      <c r="J18" s="288"/>
      <c r="K18" s="287" t="s">
        <v>298</v>
      </c>
      <c r="L18" s="286" t="s">
        <v>297</v>
      </c>
      <c r="M18" s="285">
        <v>40.67</v>
      </c>
      <c r="N18" s="288"/>
      <c r="O18" s="287" t="s">
        <v>298</v>
      </c>
      <c r="P18" s="286" t="s">
        <v>297</v>
      </c>
      <c r="Q18" s="285">
        <v>52.19</v>
      </c>
      <c r="R18" s="283"/>
      <c r="S18" s="287" t="s">
        <v>278</v>
      </c>
      <c r="T18" s="286" t="s">
        <v>254</v>
      </c>
      <c r="U18" s="285">
        <v>42.64</v>
      </c>
      <c r="V18" s="283"/>
      <c r="W18" s="287" t="s">
        <v>253</v>
      </c>
      <c r="X18" s="286" t="s">
        <v>252</v>
      </c>
      <c r="Y18" s="285">
        <v>48.1</v>
      </c>
      <c r="Z18" s="284"/>
      <c r="AA18" s="284"/>
      <c r="AB18" s="284"/>
      <c r="AC18" s="284"/>
      <c r="AD18" s="284"/>
      <c r="AE18" s="284"/>
      <c r="AF18" s="283"/>
      <c r="AG18" s="283"/>
      <c r="AH18" s="283"/>
      <c r="AI18" s="283"/>
      <c r="AJ18" s="283"/>
      <c r="AK18" s="283"/>
      <c r="AL18" s="283"/>
      <c r="AM18" s="283"/>
      <c r="AN18" s="283"/>
      <c r="AO18" s="283"/>
      <c r="AP18" s="283"/>
      <c r="AQ18" s="283"/>
      <c r="AR18" s="283"/>
      <c r="AS18" s="283"/>
      <c r="AT18" s="283"/>
      <c r="AU18" s="283"/>
      <c r="AV18" s="283"/>
      <c r="AW18" s="283"/>
      <c r="AX18" s="283"/>
      <c r="AY18" s="283"/>
      <c r="AZ18" s="283"/>
      <c r="BA18" s="283"/>
      <c r="BB18" s="283"/>
      <c r="BC18" s="283"/>
      <c r="BD18" s="283"/>
      <c r="BE18" s="283"/>
      <c r="BF18" s="283"/>
      <c r="BG18" s="283"/>
      <c r="BH18" s="283"/>
      <c r="BI18" s="283"/>
      <c r="BJ18" s="283"/>
      <c r="BK18" s="283"/>
      <c r="BL18" s="283"/>
      <c r="BM18" s="283"/>
      <c r="BN18" s="283"/>
      <c r="BO18" s="283"/>
      <c r="BP18" s="283"/>
      <c r="BQ18" s="283"/>
    </row>
    <row r="19" spans="1:69" ht="39" thickBot="1" x14ac:dyDescent="0.25">
      <c r="A19" s="281" t="s">
        <v>296</v>
      </c>
      <c r="B19" s="275"/>
      <c r="C19" s="274"/>
      <c r="D19"/>
      <c r="E19">
        <v>-1</v>
      </c>
      <c r="F19" s="275"/>
      <c r="G19" s="274"/>
      <c r="H19"/>
      <c r="I19">
        <v>-1</v>
      </c>
      <c r="J19" s="275"/>
      <c r="K19" s="275"/>
      <c r="L19" s="275"/>
      <c r="M19" s="275"/>
      <c r="N19" s="275"/>
      <c r="O19" s="281" t="s">
        <v>296</v>
      </c>
      <c r="P19" s="270" t="s">
        <v>295</v>
      </c>
      <c r="Q19" s="269">
        <f t="shared" ref="Q19:Q39" si="0">U5</f>
        <v>18.45</v>
      </c>
      <c r="R19" s="275"/>
      <c r="S19" s="271" t="s">
        <v>277</v>
      </c>
      <c r="T19" s="270" t="s">
        <v>252</v>
      </c>
      <c r="U19" s="269">
        <v>47.92</v>
      </c>
      <c r="V19" s="275"/>
      <c r="W19" s="275"/>
      <c r="X19" s="275"/>
      <c r="Y19" s="275"/>
      <c r="Z19" s="275"/>
      <c r="AA19" s="275"/>
      <c r="AB19" s="275"/>
      <c r="AC19" s="275"/>
      <c r="AD19" s="275"/>
      <c r="AE19" s="275"/>
      <c r="AF19" s="275"/>
      <c r="AG19" s="275"/>
      <c r="AH19" s="275"/>
      <c r="AI19" s="275"/>
      <c r="AJ19" s="275"/>
      <c r="AK19" s="275"/>
      <c r="AL19" s="275"/>
      <c r="AM19" s="275"/>
      <c r="AN19" s="275"/>
      <c r="AO19" s="275"/>
      <c r="AP19" s="275"/>
      <c r="AQ19" s="275"/>
      <c r="AR19" s="275"/>
      <c r="AS19" s="275"/>
      <c r="AT19" s="275"/>
      <c r="AU19" s="275"/>
      <c r="AV19" s="275"/>
      <c r="AW19" s="275"/>
      <c r="AX19" s="275"/>
      <c r="AY19" s="275"/>
      <c r="AZ19" s="275"/>
      <c r="BA19" s="275"/>
      <c r="BB19" s="275"/>
      <c r="BC19" s="275"/>
      <c r="BD19" s="275"/>
      <c r="BE19" s="275"/>
      <c r="BF19" s="275"/>
      <c r="BG19" s="275"/>
      <c r="BH19" s="275"/>
      <c r="BI19" s="275"/>
      <c r="BJ19" s="275"/>
      <c r="BK19" s="275"/>
      <c r="BL19" s="275"/>
      <c r="BM19" s="275"/>
      <c r="BN19" s="275"/>
      <c r="BO19" s="275"/>
      <c r="BP19" s="275"/>
      <c r="BQ19" s="275"/>
    </row>
    <row r="20" spans="1:69" ht="39" thickBot="1" x14ac:dyDescent="0.25">
      <c r="A20" s="271" t="s">
        <v>294</v>
      </c>
      <c r="B20" s="280"/>
      <c r="C20" s="274"/>
      <c r="D20"/>
      <c r="E20">
        <v>-1</v>
      </c>
      <c r="F20" s="275"/>
      <c r="G20" s="274"/>
      <c r="H20"/>
      <c r="I20">
        <v>-1</v>
      </c>
      <c r="J20" s="275"/>
      <c r="K20" s="275"/>
      <c r="L20" s="275"/>
      <c r="M20" s="275"/>
      <c r="N20" s="275"/>
      <c r="O20" s="271" t="s">
        <v>294</v>
      </c>
      <c r="P20" s="270" t="s">
        <v>293</v>
      </c>
      <c r="Q20" s="269">
        <f t="shared" si="0"/>
        <v>19.21</v>
      </c>
      <c r="R20" s="275"/>
      <c r="S20" s="271" t="s">
        <v>276</v>
      </c>
      <c r="T20" s="270" t="s">
        <v>276</v>
      </c>
      <c r="U20" s="269">
        <v>42.93</v>
      </c>
      <c r="V20" s="275"/>
      <c r="W20" s="275"/>
      <c r="X20" s="275"/>
      <c r="Y20" s="275"/>
      <c r="Z20" s="275"/>
      <c r="AA20" s="275"/>
      <c r="AB20" s="275"/>
      <c r="AC20" s="275"/>
      <c r="AD20" s="275"/>
      <c r="AE20" s="275"/>
      <c r="AF20" s="275"/>
      <c r="AG20" s="275"/>
      <c r="AH20" s="275"/>
      <c r="AI20" s="275"/>
      <c r="AJ20" s="275"/>
      <c r="AK20" s="275"/>
      <c r="AL20" s="275"/>
      <c r="AM20" s="275"/>
      <c r="AN20" s="275"/>
      <c r="AO20" s="275"/>
      <c r="AP20" s="275"/>
      <c r="AQ20" s="275"/>
      <c r="AR20" s="275"/>
      <c r="AS20" s="275"/>
      <c r="AT20" s="275"/>
      <c r="AU20" s="275"/>
      <c r="AV20" s="275"/>
      <c r="AW20" s="275"/>
      <c r="AX20" s="275"/>
      <c r="AY20" s="275"/>
      <c r="AZ20" s="275"/>
      <c r="BA20" s="275"/>
      <c r="BB20" s="275"/>
      <c r="BC20" s="275"/>
      <c r="BD20" s="275"/>
      <c r="BE20" s="275"/>
      <c r="BF20" s="275"/>
      <c r="BG20" s="275"/>
      <c r="BH20" s="275"/>
      <c r="BI20" s="275"/>
      <c r="BJ20" s="275"/>
      <c r="BK20" s="275"/>
      <c r="BL20" s="275"/>
      <c r="BM20" s="275"/>
      <c r="BN20" s="275"/>
      <c r="BO20" s="275"/>
      <c r="BP20" s="275"/>
      <c r="BQ20" s="275"/>
    </row>
    <row r="21" spans="1:69" ht="51.75" thickBot="1" x14ac:dyDescent="0.25">
      <c r="A21" s="271" t="s">
        <v>292</v>
      </c>
      <c r="B21" s="275"/>
      <c r="C21" s="274"/>
      <c r="D21"/>
      <c r="E21">
        <v>-1</v>
      </c>
      <c r="F21" s="275"/>
      <c r="G21" s="279"/>
      <c r="H21" s="275"/>
      <c r="I21">
        <v>-1</v>
      </c>
      <c r="J21" s="275"/>
      <c r="K21" s="275"/>
      <c r="L21" s="275"/>
      <c r="M21" s="275"/>
      <c r="N21" s="275"/>
      <c r="O21" s="271" t="s">
        <v>292</v>
      </c>
      <c r="P21" s="270" t="s">
        <v>291</v>
      </c>
      <c r="Q21" s="269">
        <f t="shared" si="0"/>
        <v>17.04</v>
      </c>
      <c r="R21" s="275"/>
      <c r="S21" s="271" t="s">
        <v>275</v>
      </c>
      <c r="T21" s="270" t="s">
        <v>275</v>
      </c>
      <c r="U21" s="269">
        <v>47.68</v>
      </c>
      <c r="V21" s="275"/>
      <c r="W21" s="275"/>
      <c r="X21" s="275"/>
      <c r="Y21" s="275"/>
      <c r="Z21" s="275"/>
      <c r="AA21" s="275"/>
      <c r="AB21" s="275"/>
      <c r="AC21" s="275"/>
      <c r="AD21" s="275"/>
      <c r="AE21" s="275"/>
      <c r="AF21" s="275"/>
      <c r="AG21" s="275"/>
      <c r="AH21" s="275"/>
      <c r="AI21" s="275"/>
      <c r="AJ21" s="275"/>
      <c r="AK21" s="275"/>
      <c r="AL21" s="275"/>
      <c r="AM21" s="275"/>
      <c r="AN21" s="275"/>
      <c r="AO21" s="275"/>
      <c r="AP21" s="275"/>
      <c r="AQ21" s="275"/>
      <c r="AR21" s="275"/>
      <c r="AS21" s="275"/>
      <c r="AT21" s="275"/>
      <c r="AU21" s="275"/>
      <c r="AV21" s="275"/>
      <c r="AW21" s="275"/>
      <c r="AX21" s="275"/>
      <c r="AY21" s="275"/>
      <c r="AZ21" s="275"/>
      <c r="BA21" s="275"/>
      <c r="BB21" s="275"/>
      <c r="BC21" s="275"/>
      <c r="BD21" s="275"/>
      <c r="BE21" s="275"/>
      <c r="BF21" s="275"/>
      <c r="BG21" s="275"/>
      <c r="BH21" s="275"/>
      <c r="BI21" s="275"/>
      <c r="BJ21" s="275"/>
      <c r="BK21" s="275"/>
      <c r="BL21" s="275"/>
      <c r="BM21" s="275"/>
      <c r="BN21" s="275"/>
      <c r="BO21" s="275"/>
      <c r="BP21" s="275"/>
      <c r="BQ21" s="275"/>
    </row>
    <row r="22" spans="1:69" ht="39" thickBot="1" x14ac:dyDescent="0.25">
      <c r="A22" s="271" t="s">
        <v>290</v>
      </c>
      <c r="B22" s="275"/>
      <c r="C22" s="274"/>
      <c r="D22"/>
      <c r="E22">
        <v>-1</v>
      </c>
      <c r="F22" s="275"/>
      <c r="G22" s="279"/>
      <c r="H22" s="275"/>
      <c r="I22">
        <v>-1</v>
      </c>
      <c r="J22" s="275"/>
      <c r="K22" s="275"/>
      <c r="L22" s="275"/>
      <c r="M22" s="275"/>
      <c r="N22" s="275"/>
      <c r="O22" s="271" t="s">
        <v>290</v>
      </c>
      <c r="P22" s="270" t="s">
        <v>289</v>
      </c>
      <c r="Q22" s="269">
        <f t="shared" si="0"/>
        <v>19.47</v>
      </c>
      <c r="R22" s="275"/>
      <c r="S22" s="271" t="s">
        <v>274</v>
      </c>
      <c r="T22" s="270" t="s">
        <v>274</v>
      </c>
      <c r="U22" s="269">
        <v>57.52</v>
      </c>
      <c r="V22" s="275"/>
      <c r="W22" s="275"/>
      <c r="X22" s="275"/>
      <c r="Y22" s="275"/>
      <c r="Z22" s="275"/>
      <c r="AA22" s="275"/>
      <c r="AB22" s="275"/>
      <c r="AC22" s="275"/>
      <c r="AD22" s="275"/>
      <c r="AE22" s="275"/>
      <c r="AF22" s="275"/>
      <c r="AG22" s="275"/>
      <c r="AH22" s="275"/>
      <c r="AI22" s="275"/>
      <c r="AJ22" s="275"/>
      <c r="AK22" s="275"/>
      <c r="AL22" s="275"/>
      <c r="AM22" s="275"/>
      <c r="AN22" s="275"/>
      <c r="AO22" s="275"/>
      <c r="AP22" s="275"/>
      <c r="AQ22" s="275"/>
      <c r="AR22" s="275"/>
      <c r="AS22" s="275"/>
      <c r="AT22" s="275"/>
      <c r="AU22" s="275"/>
      <c r="AV22" s="275"/>
      <c r="AW22" s="275"/>
      <c r="AX22" s="275"/>
      <c r="AY22" s="275"/>
      <c r="AZ22" s="275"/>
      <c r="BA22" s="275"/>
      <c r="BB22" s="275"/>
      <c r="BC22" s="275"/>
      <c r="BD22" s="275"/>
      <c r="BE22" s="275"/>
      <c r="BF22" s="275"/>
      <c r="BG22" s="275"/>
      <c r="BH22" s="275"/>
      <c r="BI22" s="275"/>
      <c r="BJ22" s="275"/>
      <c r="BK22" s="275"/>
      <c r="BL22" s="275"/>
      <c r="BM22" s="275"/>
      <c r="BN22" s="275"/>
      <c r="BO22" s="275"/>
      <c r="BP22" s="275"/>
      <c r="BQ22" s="275"/>
    </row>
    <row r="23" spans="1:69" s="277" customFormat="1" ht="39" thickBot="1" x14ac:dyDescent="0.25">
      <c r="A23" s="271" t="s">
        <v>288</v>
      </c>
      <c r="B23" s="278"/>
      <c r="C23" s="274"/>
      <c r="D23"/>
      <c r="E23">
        <v>-1</v>
      </c>
      <c r="F23" s="278"/>
      <c r="G23" s="278"/>
      <c r="H23" s="278"/>
      <c r="I23">
        <v>-1</v>
      </c>
      <c r="J23" s="275"/>
      <c r="K23" s="275"/>
      <c r="L23" s="275"/>
      <c r="M23" s="275"/>
      <c r="N23" s="275"/>
      <c r="O23" s="271" t="s">
        <v>288</v>
      </c>
      <c r="P23" s="270" t="s">
        <v>287</v>
      </c>
      <c r="Q23" s="269">
        <f t="shared" si="0"/>
        <v>21.6</v>
      </c>
      <c r="R23" s="275"/>
      <c r="S23" s="271" t="s">
        <v>273</v>
      </c>
      <c r="T23" s="270" t="s">
        <v>272</v>
      </c>
      <c r="U23" s="269">
        <v>31.45</v>
      </c>
      <c r="V23" s="275"/>
      <c r="W23" s="275"/>
      <c r="X23" s="275"/>
      <c r="Y23" s="275"/>
      <c r="Z23" s="275"/>
      <c r="AA23" s="275"/>
      <c r="AB23" s="275"/>
      <c r="AC23" s="275"/>
      <c r="AD23" s="275"/>
      <c r="AE23" s="275"/>
      <c r="AF23" s="275"/>
      <c r="AG23" s="275"/>
      <c r="AH23" s="275"/>
      <c r="AI23" s="275"/>
      <c r="AJ23" s="275"/>
      <c r="AK23" s="275"/>
      <c r="AL23" s="275"/>
      <c r="AM23" s="275"/>
      <c r="AN23" s="275"/>
      <c r="AO23" s="275"/>
      <c r="AP23" s="275"/>
      <c r="AQ23" s="275"/>
      <c r="AR23" s="275"/>
      <c r="AS23" s="275"/>
      <c r="AT23" s="275"/>
      <c r="AU23" s="275"/>
      <c r="AV23" s="275"/>
      <c r="AW23" s="275"/>
      <c r="AX23" s="275"/>
      <c r="AY23" s="275"/>
      <c r="AZ23" s="275"/>
      <c r="BA23" s="275"/>
      <c r="BB23" s="275"/>
      <c r="BC23" s="275"/>
      <c r="BD23" s="275"/>
      <c r="BE23" s="275"/>
      <c r="BF23" s="275"/>
      <c r="BG23" s="275"/>
      <c r="BH23" s="275"/>
      <c r="BI23" s="275"/>
      <c r="BJ23" s="275"/>
      <c r="BK23" s="275"/>
      <c r="BL23" s="275"/>
      <c r="BM23" s="275"/>
      <c r="BN23" s="275"/>
      <c r="BO23" s="275"/>
      <c r="BP23" s="275"/>
      <c r="BQ23" s="275"/>
    </row>
    <row r="24" spans="1:69" ht="39" thickBot="1" x14ac:dyDescent="0.25">
      <c r="A24" s="271" t="s">
        <v>285</v>
      </c>
      <c r="B24" s="276"/>
      <c r="C24" s="274"/>
      <c r="D24"/>
      <c r="E24">
        <v>-1</v>
      </c>
      <c r="F24" s="276"/>
      <c r="G24" s="276"/>
      <c r="H24" s="276"/>
      <c r="I24">
        <v>-1</v>
      </c>
      <c r="J24" s="275"/>
      <c r="K24" s="275"/>
      <c r="L24" s="275"/>
      <c r="M24" s="275"/>
      <c r="N24" s="275"/>
      <c r="O24" s="271" t="s">
        <v>285</v>
      </c>
      <c r="P24" s="270" t="s">
        <v>286</v>
      </c>
      <c r="Q24" s="269">
        <f t="shared" si="0"/>
        <v>23.58</v>
      </c>
      <c r="R24" s="275"/>
      <c r="S24" s="271" t="s">
        <v>271</v>
      </c>
      <c r="T24" s="270" t="s">
        <v>271</v>
      </c>
      <c r="U24" s="269">
        <v>44.1</v>
      </c>
      <c r="V24" s="275"/>
      <c r="W24" s="275"/>
      <c r="X24" s="275"/>
      <c r="Y24" s="275"/>
      <c r="Z24" s="275"/>
      <c r="AA24" s="275"/>
      <c r="AB24" s="275"/>
      <c r="AC24" s="275"/>
      <c r="AD24" s="275"/>
      <c r="AE24" s="275"/>
      <c r="AF24" s="275"/>
      <c r="AG24" s="275"/>
      <c r="AH24" s="275"/>
      <c r="AI24" s="275"/>
      <c r="AJ24" s="275"/>
      <c r="AK24" s="275"/>
      <c r="AL24" s="275"/>
      <c r="AM24" s="275"/>
      <c r="AN24" s="275"/>
      <c r="AO24" s="275"/>
      <c r="AP24" s="275"/>
      <c r="AQ24" s="275"/>
      <c r="AR24" s="275"/>
      <c r="AS24" s="275"/>
      <c r="AT24" s="275"/>
      <c r="AU24" s="275"/>
      <c r="AV24" s="275"/>
      <c r="AW24" s="275"/>
      <c r="AX24" s="275"/>
      <c r="AY24" s="275"/>
      <c r="AZ24" s="275"/>
      <c r="BA24" s="275"/>
      <c r="BB24" s="275"/>
      <c r="BC24" s="275"/>
      <c r="BD24" s="275"/>
      <c r="BE24" s="275"/>
      <c r="BF24" s="275"/>
      <c r="BG24" s="275"/>
      <c r="BH24" s="275"/>
      <c r="BI24" s="275"/>
      <c r="BJ24" s="275"/>
      <c r="BK24" s="275"/>
      <c r="BL24" s="275"/>
      <c r="BM24" s="275"/>
      <c r="BN24" s="275"/>
      <c r="BO24" s="275"/>
      <c r="BP24" s="275"/>
      <c r="BQ24" s="275"/>
    </row>
    <row r="25" spans="1:69" ht="51.75" thickBot="1" x14ac:dyDescent="0.25">
      <c r="A25" s="271" t="s">
        <v>285</v>
      </c>
      <c r="B25" s="276"/>
      <c r="C25" s="274"/>
      <c r="D25"/>
      <c r="E25">
        <v>-1</v>
      </c>
      <c r="F25" s="276"/>
      <c r="G25" s="276"/>
      <c r="H25" s="276"/>
      <c r="I25">
        <v>-1</v>
      </c>
      <c r="J25" s="275"/>
      <c r="K25" s="275"/>
      <c r="L25" s="275"/>
      <c r="M25" s="275"/>
      <c r="N25" s="275"/>
      <c r="O25" s="271" t="s">
        <v>285</v>
      </c>
      <c r="P25" s="270" t="s">
        <v>284</v>
      </c>
      <c r="Q25" s="269">
        <f t="shared" si="0"/>
        <v>20.03</v>
      </c>
      <c r="R25" s="275"/>
      <c r="S25" s="271" t="s">
        <v>270</v>
      </c>
      <c r="T25" s="270" t="s">
        <v>270</v>
      </c>
      <c r="U25" s="269">
        <v>56.19</v>
      </c>
      <c r="V25" s="275"/>
      <c r="W25" s="275"/>
      <c r="X25" s="275"/>
      <c r="Y25" s="275"/>
      <c r="Z25" s="275"/>
      <c r="AA25" s="275"/>
      <c r="AB25" s="275"/>
      <c r="AC25" s="275"/>
      <c r="AD25" s="275"/>
      <c r="AE25" s="275"/>
      <c r="AF25" s="275"/>
      <c r="AG25" s="275"/>
      <c r="AH25" s="275"/>
      <c r="AI25" s="275"/>
      <c r="AJ25" s="275"/>
      <c r="AK25" s="275"/>
      <c r="AL25" s="275"/>
      <c r="AM25" s="275"/>
      <c r="AN25" s="275"/>
      <c r="AO25" s="275"/>
      <c r="AP25" s="275"/>
      <c r="AQ25" s="275"/>
      <c r="AR25" s="275"/>
      <c r="AS25" s="275"/>
      <c r="AT25" s="275"/>
      <c r="AU25" s="275"/>
      <c r="AV25" s="275"/>
      <c r="AW25" s="275"/>
      <c r="AX25" s="275"/>
      <c r="AY25" s="275"/>
      <c r="AZ25" s="275"/>
      <c r="BA25" s="275"/>
      <c r="BB25" s="275"/>
      <c r="BC25" s="275"/>
      <c r="BD25" s="275"/>
      <c r="BE25" s="275"/>
      <c r="BF25" s="275"/>
      <c r="BG25" s="275"/>
      <c r="BH25" s="275"/>
      <c r="BI25" s="275"/>
      <c r="BJ25" s="275"/>
      <c r="BK25" s="275"/>
      <c r="BL25" s="275"/>
      <c r="BM25" s="275"/>
      <c r="BN25" s="275"/>
      <c r="BO25" s="275"/>
      <c r="BP25" s="275"/>
      <c r="BQ25" s="275"/>
    </row>
    <row r="26" spans="1:69" ht="39" thickBot="1" x14ac:dyDescent="0.25">
      <c r="A26" s="271" t="s">
        <v>283</v>
      </c>
      <c r="B26" s="273"/>
      <c r="C26" s="274"/>
      <c r="D26"/>
      <c r="E26">
        <v>-1</v>
      </c>
      <c r="F26" s="273"/>
      <c r="G26" s="273"/>
      <c r="H26" s="273"/>
      <c r="I26">
        <v>-1</v>
      </c>
      <c r="O26" s="271" t="s">
        <v>283</v>
      </c>
      <c r="P26" s="270" t="s">
        <v>265</v>
      </c>
      <c r="Q26" s="269">
        <f t="shared" si="0"/>
        <v>24.63</v>
      </c>
    </row>
    <row r="27" spans="1:69" ht="39" thickBot="1" x14ac:dyDescent="0.25">
      <c r="A27" s="271" t="s">
        <v>282</v>
      </c>
      <c r="B27" s="273"/>
      <c r="C27" s="274"/>
      <c r="D27"/>
      <c r="E27">
        <v>-1</v>
      </c>
      <c r="F27" s="273"/>
      <c r="G27" s="273"/>
      <c r="H27" s="273"/>
      <c r="I27">
        <v>-1</v>
      </c>
      <c r="O27" s="271" t="s">
        <v>282</v>
      </c>
      <c r="P27" s="270" t="s">
        <v>263</v>
      </c>
      <c r="Q27" s="269">
        <f t="shared" si="0"/>
        <v>28.3</v>
      </c>
    </row>
    <row r="28" spans="1:69" ht="39" thickBot="1" x14ac:dyDescent="0.25">
      <c r="A28" s="271" t="s">
        <v>281</v>
      </c>
      <c r="B28" s="273"/>
      <c r="C28" s="273"/>
      <c r="D28" s="273"/>
      <c r="E28">
        <v>-1</v>
      </c>
      <c r="F28" s="273"/>
      <c r="G28" s="273"/>
      <c r="H28" s="273"/>
      <c r="I28">
        <v>-1</v>
      </c>
      <c r="O28" s="271" t="s">
        <v>281</v>
      </c>
      <c r="P28" s="270" t="s">
        <v>261</v>
      </c>
      <c r="Q28" s="269">
        <f t="shared" si="0"/>
        <v>31.31</v>
      </c>
    </row>
    <row r="29" spans="1:69" ht="39" thickBot="1" x14ac:dyDescent="0.25">
      <c r="A29" s="271" t="s">
        <v>280</v>
      </c>
      <c r="B29" s="273"/>
      <c r="C29" s="273"/>
      <c r="D29" s="273"/>
      <c r="E29">
        <v>-1</v>
      </c>
      <c r="F29" s="273"/>
      <c r="G29" s="273"/>
      <c r="H29" s="273"/>
      <c r="I29">
        <v>-1</v>
      </c>
      <c r="O29" s="271" t="s">
        <v>280</v>
      </c>
      <c r="P29" s="270" t="s">
        <v>260</v>
      </c>
      <c r="Q29" s="269">
        <f t="shared" si="0"/>
        <v>35.130000000000003</v>
      </c>
    </row>
    <row r="30" spans="1:69" ht="51.75" thickBot="1" x14ac:dyDescent="0.25">
      <c r="A30" s="271" t="s">
        <v>280</v>
      </c>
      <c r="B30" s="273"/>
      <c r="C30" s="273"/>
      <c r="D30" s="273"/>
      <c r="E30">
        <v>-1</v>
      </c>
      <c r="F30" s="273"/>
      <c r="G30" s="273"/>
      <c r="H30" s="273"/>
      <c r="I30">
        <v>-1</v>
      </c>
      <c r="O30" s="271" t="s">
        <v>280</v>
      </c>
      <c r="P30" s="270" t="s">
        <v>258</v>
      </c>
      <c r="Q30" s="269">
        <f t="shared" si="0"/>
        <v>32.67</v>
      </c>
    </row>
    <row r="31" spans="1:69" ht="39" thickBot="1" x14ac:dyDescent="0.25">
      <c r="A31" s="271" t="s">
        <v>279</v>
      </c>
      <c r="B31" s="273"/>
      <c r="C31" s="273"/>
      <c r="D31" s="273"/>
      <c r="E31">
        <v>-1</v>
      </c>
      <c r="F31" s="273"/>
      <c r="G31" s="273"/>
      <c r="H31" s="273"/>
      <c r="I31">
        <v>-1</v>
      </c>
      <c r="O31" s="271" t="s">
        <v>279</v>
      </c>
      <c r="P31" s="270" t="s">
        <v>256</v>
      </c>
      <c r="Q31" s="269">
        <f t="shared" si="0"/>
        <v>37.58</v>
      </c>
    </row>
    <row r="32" spans="1:69" ht="39" thickBot="1" x14ac:dyDescent="0.25">
      <c r="A32" s="271" t="s">
        <v>278</v>
      </c>
      <c r="B32" s="273"/>
      <c r="C32" s="273"/>
      <c r="D32" s="273"/>
      <c r="E32">
        <v>-1</v>
      </c>
      <c r="F32" s="273"/>
      <c r="G32" s="273"/>
      <c r="H32" s="273"/>
      <c r="I32">
        <v>-1</v>
      </c>
      <c r="O32" s="271" t="s">
        <v>278</v>
      </c>
      <c r="P32" s="270" t="s">
        <v>254</v>
      </c>
      <c r="Q32" s="269">
        <f t="shared" si="0"/>
        <v>42.64</v>
      </c>
    </row>
    <row r="33" spans="1:17" ht="39" thickBot="1" x14ac:dyDescent="0.25">
      <c r="A33" s="271" t="s">
        <v>277</v>
      </c>
      <c r="B33" s="273"/>
      <c r="C33" s="273"/>
      <c r="D33" s="273"/>
      <c r="E33">
        <v>-1</v>
      </c>
      <c r="F33" s="273"/>
      <c r="G33" s="273"/>
      <c r="H33" s="273"/>
      <c r="I33">
        <v>-1</v>
      </c>
      <c r="O33" s="271" t="s">
        <v>277</v>
      </c>
      <c r="P33" s="270" t="s">
        <v>252</v>
      </c>
      <c r="Q33" s="269">
        <f t="shared" si="0"/>
        <v>47.92</v>
      </c>
    </row>
    <row r="34" spans="1:17" ht="15" thickBot="1" x14ac:dyDescent="0.25">
      <c r="A34" s="271" t="s">
        <v>276</v>
      </c>
      <c r="B34" s="273"/>
      <c r="C34" s="273"/>
      <c r="D34" s="273"/>
      <c r="E34">
        <v>-1</v>
      </c>
      <c r="F34" s="273"/>
      <c r="G34" s="273"/>
      <c r="H34" s="273"/>
      <c r="I34">
        <v>-1</v>
      </c>
      <c r="O34" s="271" t="s">
        <v>276</v>
      </c>
      <c r="P34" s="270" t="s">
        <v>276</v>
      </c>
      <c r="Q34" s="269">
        <f t="shared" si="0"/>
        <v>42.93</v>
      </c>
    </row>
    <row r="35" spans="1:17" ht="15" thickBot="1" x14ac:dyDescent="0.25">
      <c r="A35" s="271" t="s">
        <v>275</v>
      </c>
      <c r="B35" s="273"/>
      <c r="C35" s="273"/>
      <c r="D35" s="273"/>
      <c r="E35">
        <v>-1</v>
      </c>
      <c r="F35" s="273"/>
      <c r="G35" s="273"/>
      <c r="H35" s="273"/>
      <c r="I35">
        <v>-1</v>
      </c>
      <c r="O35" s="271" t="s">
        <v>275</v>
      </c>
      <c r="P35" s="270" t="s">
        <v>275</v>
      </c>
      <c r="Q35" s="269">
        <f t="shared" si="0"/>
        <v>47.68</v>
      </c>
    </row>
    <row r="36" spans="1:17" ht="15" thickBot="1" x14ac:dyDescent="0.25">
      <c r="A36" s="271" t="s">
        <v>274</v>
      </c>
      <c r="B36" s="273"/>
      <c r="C36" s="273"/>
      <c r="D36" s="273"/>
      <c r="E36">
        <v>-1</v>
      </c>
      <c r="F36" s="273"/>
      <c r="G36" s="273"/>
      <c r="H36" s="273"/>
      <c r="I36">
        <v>-1</v>
      </c>
      <c r="O36" s="271" t="s">
        <v>274</v>
      </c>
      <c r="P36" s="270" t="s">
        <v>274</v>
      </c>
      <c r="Q36" s="269">
        <f t="shared" si="0"/>
        <v>57.52</v>
      </c>
    </row>
    <row r="37" spans="1:17" ht="15" thickBot="1" x14ac:dyDescent="0.25">
      <c r="A37" s="271" t="s">
        <v>273</v>
      </c>
      <c r="B37" s="273"/>
      <c r="C37" s="273"/>
      <c r="D37" s="273"/>
      <c r="E37">
        <v>-1</v>
      </c>
      <c r="F37" s="273"/>
      <c r="G37" s="273"/>
      <c r="H37" s="273"/>
      <c r="I37">
        <v>-1</v>
      </c>
      <c r="O37" s="271" t="s">
        <v>273</v>
      </c>
      <c r="P37" s="270" t="s">
        <v>272</v>
      </c>
      <c r="Q37" s="269">
        <f t="shared" si="0"/>
        <v>31.45</v>
      </c>
    </row>
    <row r="38" spans="1:17" ht="15" thickBot="1" x14ac:dyDescent="0.25">
      <c r="A38" s="271" t="s">
        <v>271</v>
      </c>
      <c r="B38" s="273"/>
      <c r="C38" s="273"/>
      <c r="D38" s="273"/>
      <c r="E38">
        <v>-1</v>
      </c>
      <c r="F38" s="273"/>
      <c r="G38" s="273"/>
      <c r="H38" s="273"/>
      <c r="I38">
        <v>-1</v>
      </c>
      <c r="O38" s="271" t="s">
        <v>271</v>
      </c>
      <c r="P38" s="270" t="s">
        <v>271</v>
      </c>
      <c r="Q38" s="269">
        <f t="shared" si="0"/>
        <v>44.1</v>
      </c>
    </row>
    <row r="39" spans="1:17" ht="15" thickBot="1" x14ac:dyDescent="0.25">
      <c r="A39" s="271" t="s">
        <v>270</v>
      </c>
      <c r="B39" s="273"/>
      <c r="C39" s="273"/>
      <c r="D39" s="273"/>
      <c r="E39">
        <v>-1</v>
      </c>
      <c r="F39" s="273"/>
      <c r="G39" s="273"/>
      <c r="H39" s="273"/>
      <c r="I39">
        <v>-1</v>
      </c>
      <c r="O39" s="271" t="s">
        <v>270</v>
      </c>
      <c r="P39" s="270" t="s">
        <v>270</v>
      </c>
      <c r="Q39" s="269">
        <f t="shared" si="0"/>
        <v>56.19</v>
      </c>
    </row>
    <row r="40" spans="1:17" ht="51.75" thickBot="1" x14ac:dyDescent="0.25">
      <c r="A40" s="271" t="s">
        <v>269</v>
      </c>
      <c r="B40" s="273"/>
      <c r="C40" s="273"/>
      <c r="D40" s="273"/>
      <c r="E40">
        <v>-1</v>
      </c>
      <c r="F40" s="273"/>
      <c r="G40" s="273"/>
      <c r="H40" s="273"/>
      <c r="I40">
        <v>-1</v>
      </c>
      <c r="O40" s="271" t="s">
        <v>269</v>
      </c>
      <c r="P40" s="270" t="s">
        <v>268</v>
      </c>
      <c r="Q40" s="269">
        <f t="shared" ref="Q40:Q48" si="1">Y10</f>
        <v>23.56</v>
      </c>
    </row>
    <row r="41" spans="1:17" ht="39" thickBot="1" x14ac:dyDescent="0.25">
      <c r="A41" s="271" t="s">
        <v>267</v>
      </c>
      <c r="B41" s="267"/>
      <c r="C41" s="267"/>
      <c r="D41" s="267"/>
      <c r="E41">
        <v>-1</v>
      </c>
      <c r="F41" s="267"/>
      <c r="G41" s="267"/>
      <c r="H41" s="267"/>
      <c r="I41">
        <v>-1</v>
      </c>
      <c r="O41" s="271" t="s">
        <v>266</v>
      </c>
      <c r="P41" s="270" t="s">
        <v>265</v>
      </c>
      <c r="Q41" s="269">
        <f t="shared" si="1"/>
        <v>26.58</v>
      </c>
    </row>
    <row r="42" spans="1:17" ht="39" thickBot="1" x14ac:dyDescent="0.25">
      <c r="A42" s="271" t="s">
        <v>264</v>
      </c>
      <c r="B42" s="267"/>
      <c r="C42" s="267"/>
      <c r="D42" s="267"/>
      <c r="E42">
        <v>-1</v>
      </c>
      <c r="F42" s="267"/>
      <c r="G42" s="267"/>
      <c r="H42" s="267"/>
      <c r="I42">
        <v>-1</v>
      </c>
      <c r="O42" s="271" t="s">
        <v>264</v>
      </c>
      <c r="P42" s="270" t="s">
        <v>263</v>
      </c>
      <c r="Q42" s="269">
        <f t="shared" si="1"/>
        <v>29.02</v>
      </c>
    </row>
    <row r="43" spans="1:17" ht="39" thickBot="1" x14ac:dyDescent="0.25">
      <c r="A43" s="271" t="s">
        <v>262</v>
      </c>
      <c r="B43" s="272"/>
      <c r="C43" s="272"/>
      <c r="D43" s="272"/>
      <c r="E43">
        <v>-1</v>
      </c>
      <c r="F43" s="267"/>
      <c r="G43" s="267"/>
      <c r="H43" s="267"/>
      <c r="I43">
        <v>-1</v>
      </c>
      <c r="O43" s="271" t="s">
        <v>262</v>
      </c>
      <c r="P43" s="270" t="s">
        <v>261</v>
      </c>
      <c r="Q43" s="269">
        <f t="shared" si="1"/>
        <v>29</v>
      </c>
    </row>
    <row r="44" spans="1:17" ht="39" thickBot="1" x14ac:dyDescent="0.25">
      <c r="A44" s="271" t="s">
        <v>259</v>
      </c>
      <c r="B44" s="267"/>
      <c r="C44" s="267"/>
      <c r="D44" s="267"/>
      <c r="E44">
        <v>-1</v>
      </c>
      <c r="F44" s="267"/>
      <c r="G44" s="267"/>
      <c r="H44" s="267"/>
      <c r="I44">
        <v>-1</v>
      </c>
      <c r="O44" s="271" t="s">
        <v>259</v>
      </c>
      <c r="P44" s="270" t="s">
        <v>260</v>
      </c>
      <c r="Q44" s="269">
        <f t="shared" si="1"/>
        <v>33.65</v>
      </c>
    </row>
    <row r="45" spans="1:17" ht="51.75" thickBot="1" x14ac:dyDescent="0.25">
      <c r="A45" s="271" t="s">
        <v>259</v>
      </c>
      <c r="B45" s="267"/>
      <c r="C45" s="267"/>
      <c r="D45" s="267"/>
      <c r="E45">
        <v>-1</v>
      </c>
      <c r="F45" s="267"/>
      <c r="G45" s="267"/>
      <c r="H45" s="267"/>
      <c r="I45">
        <v>-1</v>
      </c>
      <c r="O45" s="271" t="s">
        <v>259</v>
      </c>
      <c r="P45" s="270" t="s">
        <v>258</v>
      </c>
      <c r="Q45" s="269">
        <f t="shared" si="1"/>
        <v>32.61</v>
      </c>
    </row>
    <row r="46" spans="1:17" ht="39" thickBot="1" x14ac:dyDescent="0.25">
      <c r="A46" s="271" t="s">
        <v>257</v>
      </c>
      <c r="B46" s="267"/>
      <c r="C46" s="267"/>
      <c r="D46" s="267"/>
      <c r="E46">
        <v>-1</v>
      </c>
      <c r="F46" s="267"/>
      <c r="G46" s="267"/>
      <c r="H46" s="267"/>
      <c r="I46">
        <v>-1</v>
      </c>
      <c r="O46" s="271" t="s">
        <v>257</v>
      </c>
      <c r="P46" s="270" t="s">
        <v>256</v>
      </c>
      <c r="Q46" s="269">
        <f t="shared" si="1"/>
        <v>37.94</v>
      </c>
    </row>
    <row r="47" spans="1:17" ht="39" thickBot="1" x14ac:dyDescent="0.25">
      <c r="A47" s="271" t="s">
        <v>255</v>
      </c>
      <c r="B47" s="267"/>
      <c r="C47" s="267"/>
      <c r="D47" s="267"/>
      <c r="E47">
        <v>-1</v>
      </c>
      <c r="F47" s="267"/>
      <c r="G47" s="267"/>
      <c r="H47" s="267"/>
      <c r="I47">
        <v>-1</v>
      </c>
      <c r="O47" s="271" t="s">
        <v>255</v>
      </c>
      <c r="P47" s="270" t="s">
        <v>254</v>
      </c>
      <c r="Q47" s="269">
        <f t="shared" si="1"/>
        <v>42.85</v>
      </c>
    </row>
    <row r="48" spans="1:17" ht="39" thickBot="1" x14ac:dyDescent="0.25">
      <c r="A48" s="271" t="s">
        <v>253</v>
      </c>
      <c r="B48" s="267"/>
      <c r="C48" s="267"/>
      <c r="D48" s="267"/>
      <c r="E48">
        <v>-1</v>
      </c>
      <c r="F48" s="267"/>
      <c r="G48" s="267"/>
      <c r="H48" s="267"/>
      <c r="I48">
        <v>-1</v>
      </c>
      <c r="O48" s="271" t="s">
        <v>253</v>
      </c>
      <c r="P48" s="270" t="s">
        <v>252</v>
      </c>
      <c r="Q48" s="269">
        <f t="shared" si="1"/>
        <v>48.1</v>
      </c>
    </row>
    <row r="49" spans="1:9" x14ac:dyDescent="0.2">
      <c r="A49" s="268" t="s">
        <v>251</v>
      </c>
      <c r="B49" s="267"/>
      <c r="C49" s="267"/>
      <c r="D49" s="267"/>
      <c r="F49" s="267"/>
      <c r="G49" s="267"/>
      <c r="H49" s="267"/>
      <c r="I49" s="267"/>
    </row>
    <row r="50" spans="1:9" x14ac:dyDescent="0.2">
      <c r="A50" s="268"/>
      <c r="B50" s="267"/>
      <c r="C50" s="267"/>
      <c r="D50" s="267"/>
      <c r="F50" s="267"/>
      <c r="G50" s="267"/>
      <c r="H50" s="267"/>
      <c r="I50" s="267"/>
    </row>
    <row r="51" spans="1:9" x14ac:dyDescent="0.2">
      <c r="A51" s="268"/>
      <c r="B51" s="267"/>
      <c r="C51" s="267"/>
      <c r="D51" s="267"/>
      <c r="F51" s="267"/>
      <c r="G51" s="267"/>
      <c r="H51" s="267"/>
      <c r="I51" s="267"/>
    </row>
    <row r="53" spans="1:9" x14ac:dyDescent="0.2">
      <c r="C53" s="265"/>
      <c r="F53" s="688" t="s">
        <v>250</v>
      </c>
      <c r="G53" s="688"/>
      <c r="H53" s="688"/>
    </row>
    <row r="54" spans="1:9" x14ac:dyDescent="0.2">
      <c r="A54" s="263">
        <v>42005</v>
      </c>
      <c r="C54" s="265" t="s">
        <v>249</v>
      </c>
      <c r="F54" s="688" t="s">
        <v>248</v>
      </c>
      <c r="G54" s="688"/>
      <c r="H54" s="688"/>
      <c r="I54" s="259" t="s">
        <v>233</v>
      </c>
    </row>
    <row r="55" spans="1:9" x14ac:dyDescent="0.2">
      <c r="A55" s="263">
        <v>42036</v>
      </c>
      <c r="C55" s="265" t="s">
        <v>247</v>
      </c>
      <c r="F55" s="688" t="s">
        <v>246</v>
      </c>
      <c r="G55" s="688"/>
      <c r="H55" s="688"/>
      <c r="I55" s="259" t="s">
        <v>493</v>
      </c>
    </row>
    <row r="56" spans="1:9" x14ac:dyDescent="0.2">
      <c r="A56" s="263">
        <v>42064</v>
      </c>
      <c r="C56" s="265" t="s">
        <v>245</v>
      </c>
      <c r="F56" s="266"/>
      <c r="I56" s="259" t="s">
        <v>494</v>
      </c>
    </row>
    <row r="57" spans="1:9" x14ac:dyDescent="0.2">
      <c r="A57" s="263">
        <v>42095</v>
      </c>
      <c r="C57" s="265" t="s">
        <v>244</v>
      </c>
      <c r="I57" s="259" t="s">
        <v>495</v>
      </c>
    </row>
    <row r="58" spans="1:9" x14ac:dyDescent="0.2">
      <c r="A58" s="263">
        <v>42125</v>
      </c>
      <c r="C58" s="265" t="s">
        <v>243</v>
      </c>
      <c r="F58" s="259" t="s">
        <v>242</v>
      </c>
      <c r="I58" s="259" t="s">
        <v>496</v>
      </c>
    </row>
    <row r="59" spans="1:9" x14ac:dyDescent="0.2">
      <c r="A59" s="263">
        <v>42156</v>
      </c>
      <c r="C59" s="265" t="s">
        <v>241</v>
      </c>
      <c r="F59" s="259" t="s">
        <v>240</v>
      </c>
      <c r="I59" s="259" t="s">
        <v>497</v>
      </c>
    </row>
    <row r="60" spans="1:9" x14ac:dyDescent="0.2">
      <c r="A60" s="263">
        <v>42186</v>
      </c>
      <c r="C60" s="265" t="s">
        <v>239</v>
      </c>
      <c r="F60" s="259" t="s">
        <v>454</v>
      </c>
      <c r="I60" s="259" t="s">
        <v>498</v>
      </c>
    </row>
    <row r="61" spans="1:9" x14ac:dyDescent="0.2">
      <c r="A61" s="263">
        <v>42217</v>
      </c>
      <c r="C61" s="265" t="s">
        <v>238</v>
      </c>
      <c r="F61" s="466">
        <v>0.3</v>
      </c>
      <c r="I61" s="259" t="s">
        <v>499</v>
      </c>
    </row>
    <row r="62" spans="1:9" x14ac:dyDescent="0.2">
      <c r="A62" s="263">
        <v>42248</v>
      </c>
      <c r="C62" s="265" t="s">
        <v>237</v>
      </c>
      <c r="F62" s="466">
        <v>0.2</v>
      </c>
      <c r="I62" s="259" t="s">
        <v>500</v>
      </c>
    </row>
    <row r="63" spans="1:9" x14ac:dyDescent="0.2">
      <c r="A63" s="263">
        <v>42278</v>
      </c>
      <c r="C63" s="265" t="s">
        <v>236</v>
      </c>
      <c r="I63" s="259" t="s">
        <v>501</v>
      </c>
    </row>
    <row r="64" spans="1:9" x14ac:dyDescent="0.2">
      <c r="A64" s="263">
        <v>42309</v>
      </c>
      <c r="C64" s="265" t="s">
        <v>235</v>
      </c>
      <c r="I64" s="259" t="s">
        <v>502</v>
      </c>
    </row>
    <row r="65" spans="1:6" x14ac:dyDescent="0.2">
      <c r="A65" s="263">
        <v>42339</v>
      </c>
    </row>
    <row r="66" spans="1:6" x14ac:dyDescent="0.2">
      <c r="A66" s="263">
        <v>42370</v>
      </c>
      <c r="B66" s="264"/>
      <c r="F66" s="259" t="s">
        <v>459</v>
      </c>
    </row>
    <row r="67" spans="1:6" x14ac:dyDescent="0.2">
      <c r="A67" s="263">
        <v>42401</v>
      </c>
      <c r="B67" s="264"/>
      <c r="C67" s="265" t="s">
        <v>234</v>
      </c>
      <c r="F67" s="259" t="s">
        <v>460</v>
      </c>
    </row>
    <row r="68" spans="1:6" x14ac:dyDescent="0.2">
      <c r="A68" s="263">
        <v>42430</v>
      </c>
      <c r="B68" s="264"/>
      <c r="C68" s="265"/>
      <c r="F68" s="259" t="s">
        <v>461</v>
      </c>
    </row>
    <row r="69" spans="1:6" x14ac:dyDescent="0.2">
      <c r="A69" s="263">
        <v>42461</v>
      </c>
      <c r="B69" s="264"/>
      <c r="F69" s="259" t="s">
        <v>462</v>
      </c>
    </row>
    <row r="70" spans="1:6" x14ac:dyDescent="0.2">
      <c r="A70" s="263">
        <v>42491</v>
      </c>
      <c r="B70" s="264"/>
      <c r="F70" s="259" t="s">
        <v>463</v>
      </c>
    </row>
    <row r="71" spans="1:6" x14ac:dyDescent="0.2">
      <c r="A71" s="263">
        <v>42522</v>
      </c>
      <c r="B71" s="264"/>
      <c r="C71" s="259" t="s">
        <v>233</v>
      </c>
      <c r="D71" s="259" t="s">
        <v>446</v>
      </c>
    </row>
    <row r="72" spans="1:6" x14ac:dyDescent="0.2">
      <c r="A72" s="263">
        <v>42552</v>
      </c>
      <c r="B72" s="264"/>
      <c r="C72" s="259" t="s">
        <v>232</v>
      </c>
      <c r="D72" s="259" t="s">
        <v>232</v>
      </c>
    </row>
    <row r="73" spans="1:6" x14ac:dyDescent="0.2">
      <c r="A73" s="263">
        <v>42583</v>
      </c>
      <c r="B73" s="264"/>
      <c r="C73" s="259" t="s">
        <v>231</v>
      </c>
      <c r="D73" s="259" t="s">
        <v>231</v>
      </c>
    </row>
    <row r="74" spans="1:6" x14ac:dyDescent="0.2">
      <c r="A74" s="263">
        <v>42614</v>
      </c>
      <c r="B74" s="264"/>
      <c r="C74" s="259" t="s">
        <v>230</v>
      </c>
      <c r="D74" s="259" t="s">
        <v>230</v>
      </c>
    </row>
    <row r="75" spans="1:6" x14ac:dyDescent="0.2">
      <c r="A75" s="263">
        <v>42644</v>
      </c>
      <c r="B75" s="264"/>
      <c r="C75" s="259" t="s">
        <v>229</v>
      </c>
      <c r="D75" s="259" t="s">
        <v>229</v>
      </c>
    </row>
    <row r="76" spans="1:6" x14ac:dyDescent="0.2">
      <c r="A76" s="263">
        <v>42675</v>
      </c>
      <c r="B76" s="264"/>
      <c r="C76" s="259" t="s">
        <v>228</v>
      </c>
      <c r="D76" s="259" t="s">
        <v>228</v>
      </c>
    </row>
    <row r="77" spans="1:6" x14ac:dyDescent="0.2">
      <c r="A77" s="263">
        <v>42705</v>
      </c>
      <c r="B77" s="264"/>
      <c r="C77" s="259" t="s">
        <v>227</v>
      </c>
    </row>
    <row r="78" spans="1:6" x14ac:dyDescent="0.2">
      <c r="A78" s="263">
        <v>42736</v>
      </c>
      <c r="C78" s="259" t="s">
        <v>226</v>
      </c>
    </row>
    <row r="79" spans="1:6" x14ac:dyDescent="0.2">
      <c r="A79" s="263">
        <v>42767</v>
      </c>
      <c r="C79" s="259" t="s">
        <v>225</v>
      </c>
    </row>
    <row r="80" spans="1:6" x14ac:dyDescent="0.2">
      <c r="A80" s="263">
        <v>42795</v>
      </c>
      <c r="C80" s="259" t="s">
        <v>224</v>
      </c>
    </row>
    <row r="81" spans="1:3" x14ac:dyDescent="0.2">
      <c r="A81" s="263">
        <v>42826</v>
      </c>
      <c r="C81" s="259" t="s">
        <v>223</v>
      </c>
    </row>
    <row r="82" spans="1:3" x14ac:dyDescent="0.2">
      <c r="A82" s="263">
        <v>42856</v>
      </c>
      <c r="C82" s="259" t="s">
        <v>222</v>
      </c>
    </row>
    <row r="83" spans="1:3" x14ac:dyDescent="0.2">
      <c r="A83" s="263">
        <v>42887</v>
      </c>
      <c r="C83" s="259" t="s">
        <v>221</v>
      </c>
    </row>
    <row r="84" spans="1:3" x14ac:dyDescent="0.2">
      <c r="A84" s="263">
        <v>42917</v>
      </c>
      <c r="C84" s="259" t="s">
        <v>220</v>
      </c>
    </row>
    <row r="85" spans="1:3" x14ac:dyDescent="0.2">
      <c r="A85" s="263">
        <v>42948</v>
      </c>
      <c r="C85" s="259" t="s">
        <v>219</v>
      </c>
    </row>
    <row r="86" spans="1:3" x14ac:dyDescent="0.2">
      <c r="A86" s="263">
        <v>42979</v>
      </c>
      <c r="C86" s="259" t="s">
        <v>218</v>
      </c>
    </row>
    <row r="87" spans="1:3" x14ac:dyDescent="0.2">
      <c r="A87" s="263">
        <v>43009</v>
      </c>
      <c r="C87" s="259" t="s">
        <v>217</v>
      </c>
    </row>
    <row r="88" spans="1:3" x14ac:dyDescent="0.2">
      <c r="A88" s="263">
        <v>43040</v>
      </c>
      <c r="C88" s="259" t="s">
        <v>216</v>
      </c>
    </row>
    <row r="89" spans="1:3" x14ac:dyDescent="0.2">
      <c r="A89" s="263">
        <v>43070</v>
      </c>
      <c r="C89" s="259" t="s">
        <v>215</v>
      </c>
    </row>
    <row r="90" spans="1:3" x14ac:dyDescent="0.2">
      <c r="A90" s="263">
        <v>43101</v>
      </c>
      <c r="C90" s="259" t="s">
        <v>214</v>
      </c>
    </row>
    <row r="91" spans="1:3" x14ac:dyDescent="0.2">
      <c r="A91" s="263">
        <v>43132</v>
      </c>
      <c r="C91" s="259" t="s">
        <v>213</v>
      </c>
    </row>
    <row r="92" spans="1:3" x14ac:dyDescent="0.2">
      <c r="A92" s="263">
        <v>43160</v>
      </c>
      <c r="C92" s="259" t="s">
        <v>212</v>
      </c>
    </row>
    <row r="93" spans="1:3" x14ac:dyDescent="0.2">
      <c r="A93" s="263">
        <v>43191</v>
      </c>
      <c r="C93" s="259" t="s">
        <v>211</v>
      </c>
    </row>
    <row r="94" spans="1:3" x14ac:dyDescent="0.2">
      <c r="A94" s="263">
        <v>43221</v>
      </c>
      <c r="C94" s="259" t="s">
        <v>210</v>
      </c>
    </row>
    <row r="95" spans="1:3" x14ac:dyDescent="0.2">
      <c r="A95" s="263">
        <v>43252</v>
      </c>
      <c r="C95" s="259" t="s">
        <v>209</v>
      </c>
    </row>
    <row r="96" spans="1:3" x14ac:dyDescent="0.2">
      <c r="A96" s="263">
        <v>43282</v>
      </c>
      <c r="C96" s="259" t="s">
        <v>208</v>
      </c>
    </row>
    <row r="97" spans="1:3" x14ac:dyDescent="0.2">
      <c r="A97" s="263">
        <v>43313</v>
      </c>
      <c r="C97" s="259" t="s">
        <v>207</v>
      </c>
    </row>
    <row r="98" spans="1:3" x14ac:dyDescent="0.2">
      <c r="A98" s="263">
        <v>43344</v>
      </c>
      <c r="C98" s="259" t="s">
        <v>206</v>
      </c>
    </row>
    <row r="99" spans="1:3" x14ac:dyDescent="0.2">
      <c r="A99" s="263">
        <v>43374</v>
      </c>
      <c r="C99" s="259" t="s">
        <v>205</v>
      </c>
    </row>
    <row r="100" spans="1:3" x14ac:dyDescent="0.2">
      <c r="A100" s="263">
        <v>43405</v>
      </c>
      <c r="C100" s="259" t="s">
        <v>204</v>
      </c>
    </row>
    <row r="101" spans="1:3" x14ac:dyDescent="0.2">
      <c r="A101" s="263">
        <v>43435</v>
      </c>
      <c r="C101" s="259" t="s">
        <v>203</v>
      </c>
    </row>
    <row r="102" spans="1:3" x14ac:dyDescent="0.2">
      <c r="A102" s="263">
        <v>43466</v>
      </c>
      <c r="C102" s="259" t="s">
        <v>202</v>
      </c>
    </row>
    <row r="103" spans="1:3" x14ac:dyDescent="0.2">
      <c r="A103" s="263">
        <v>43497</v>
      </c>
      <c r="C103" s="259" t="s">
        <v>201</v>
      </c>
    </row>
    <row r="104" spans="1:3" x14ac:dyDescent="0.2">
      <c r="A104" s="263">
        <v>43525</v>
      </c>
      <c r="C104" s="259" t="s">
        <v>200</v>
      </c>
    </row>
    <row r="105" spans="1:3" x14ac:dyDescent="0.2">
      <c r="A105" s="263">
        <v>43556</v>
      </c>
      <c r="C105" s="259" t="s">
        <v>199</v>
      </c>
    </row>
    <row r="106" spans="1:3" x14ac:dyDescent="0.2">
      <c r="A106" s="263">
        <v>43586</v>
      </c>
      <c r="C106" s="259" t="s">
        <v>198</v>
      </c>
    </row>
    <row r="107" spans="1:3" x14ac:dyDescent="0.2">
      <c r="A107" s="263">
        <v>43617</v>
      </c>
      <c r="C107" s="259" t="s">
        <v>197</v>
      </c>
    </row>
    <row r="108" spans="1:3" x14ac:dyDescent="0.2">
      <c r="A108" s="263">
        <v>43647</v>
      </c>
      <c r="C108" s="259" t="s">
        <v>196</v>
      </c>
    </row>
    <row r="109" spans="1:3" x14ac:dyDescent="0.2">
      <c r="A109" s="263">
        <v>43678</v>
      </c>
      <c r="C109" s="259" t="s">
        <v>195</v>
      </c>
    </row>
    <row r="110" spans="1:3" x14ac:dyDescent="0.2">
      <c r="A110" s="263">
        <v>43709</v>
      </c>
      <c r="C110" s="259" t="s">
        <v>194</v>
      </c>
    </row>
    <row r="111" spans="1:3" x14ac:dyDescent="0.2">
      <c r="A111" s="263">
        <v>43739</v>
      </c>
      <c r="C111" s="259" t="s">
        <v>193</v>
      </c>
    </row>
    <row r="112" spans="1:3" x14ac:dyDescent="0.2">
      <c r="A112" s="263">
        <v>43770</v>
      </c>
      <c r="C112" s="259" t="s">
        <v>192</v>
      </c>
    </row>
    <row r="113" spans="1:3" x14ac:dyDescent="0.2">
      <c r="A113" s="263">
        <v>43800</v>
      </c>
      <c r="C113" s="259" t="s">
        <v>191</v>
      </c>
    </row>
    <row r="114" spans="1:3" x14ac:dyDescent="0.2">
      <c r="A114" s="263">
        <v>43831</v>
      </c>
      <c r="C114" s="259" t="s">
        <v>190</v>
      </c>
    </row>
    <row r="115" spans="1:3" x14ac:dyDescent="0.2">
      <c r="A115" s="263">
        <v>43862</v>
      </c>
      <c r="C115" s="259" t="s">
        <v>189</v>
      </c>
    </row>
    <row r="116" spans="1:3" x14ac:dyDescent="0.2">
      <c r="A116" s="263">
        <v>43891</v>
      </c>
      <c r="C116" s="259" t="s">
        <v>188</v>
      </c>
    </row>
    <row r="117" spans="1:3" x14ac:dyDescent="0.2">
      <c r="A117" s="263">
        <v>43922</v>
      </c>
      <c r="C117" s="259" t="s">
        <v>187</v>
      </c>
    </row>
    <row r="118" spans="1:3" x14ac:dyDescent="0.2">
      <c r="A118" s="263">
        <v>43952</v>
      </c>
      <c r="C118" s="259" t="s">
        <v>186</v>
      </c>
    </row>
    <row r="119" spans="1:3" x14ac:dyDescent="0.2">
      <c r="A119" s="263">
        <v>43983</v>
      </c>
      <c r="C119" s="259" t="s">
        <v>185</v>
      </c>
    </row>
    <row r="120" spans="1:3" x14ac:dyDescent="0.2">
      <c r="A120" s="263">
        <v>44013</v>
      </c>
      <c r="C120" s="259" t="s">
        <v>184</v>
      </c>
    </row>
    <row r="121" spans="1:3" x14ac:dyDescent="0.2">
      <c r="A121" s="263">
        <v>44044</v>
      </c>
      <c r="C121" s="259" t="s">
        <v>183</v>
      </c>
    </row>
    <row r="122" spans="1:3" x14ac:dyDescent="0.2">
      <c r="A122" s="263">
        <v>44075</v>
      </c>
    </row>
    <row r="123" spans="1:3" x14ac:dyDescent="0.2">
      <c r="A123" s="263">
        <v>44105</v>
      </c>
    </row>
    <row r="124" spans="1:3" x14ac:dyDescent="0.2">
      <c r="A124" s="263">
        <v>44136</v>
      </c>
    </row>
    <row r="125" spans="1:3" x14ac:dyDescent="0.2">
      <c r="A125" s="263">
        <v>44166</v>
      </c>
    </row>
    <row r="126" spans="1:3" x14ac:dyDescent="0.2">
      <c r="A126" s="263">
        <v>44197</v>
      </c>
    </row>
    <row r="127" spans="1:3" x14ac:dyDescent="0.2">
      <c r="A127" s="263">
        <v>44228</v>
      </c>
    </row>
    <row r="128" spans="1:3" x14ac:dyDescent="0.2">
      <c r="A128" s="263">
        <v>44256</v>
      </c>
    </row>
    <row r="129" spans="1:1" x14ac:dyDescent="0.2">
      <c r="A129" s="263">
        <v>44287</v>
      </c>
    </row>
    <row r="130" spans="1:1" x14ac:dyDescent="0.2">
      <c r="A130" s="263">
        <v>44317</v>
      </c>
    </row>
    <row r="131" spans="1:1" x14ac:dyDescent="0.2">
      <c r="A131" s="263">
        <v>44348</v>
      </c>
    </row>
    <row r="132" spans="1:1" x14ac:dyDescent="0.2">
      <c r="A132" s="263">
        <v>44378</v>
      </c>
    </row>
    <row r="133" spans="1:1" x14ac:dyDescent="0.2">
      <c r="A133" s="263">
        <v>44409</v>
      </c>
    </row>
    <row r="134" spans="1:1" x14ac:dyDescent="0.2">
      <c r="A134" s="263">
        <v>44440</v>
      </c>
    </row>
    <row r="135" spans="1:1" x14ac:dyDescent="0.2">
      <c r="A135" s="263">
        <v>44470</v>
      </c>
    </row>
    <row r="136" spans="1:1" x14ac:dyDescent="0.2">
      <c r="A136" s="263">
        <v>44501</v>
      </c>
    </row>
    <row r="137" spans="1:1" x14ac:dyDescent="0.2">
      <c r="A137" s="263">
        <v>44531</v>
      </c>
    </row>
    <row r="138" spans="1:1" x14ac:dyDescent="0.2">
      <c r="A138" s="263">
        <v>44562</v>
      </c>
    </row>
    <row r="139" spans="1:1" x14ac:dyDescent="0.2">
      <c r="A139" s="263">
        <v>44593</v>
      </c>
    </row>
    <row r="140" spans="1:1" x14ac:dyDescent="0.2">
      <c r="A140" s="263">
        <v>44621</v>
      </c>
    </row>
    <row r="141" spans="1:1" x14ac:dyDescent="0.2">
      <c r="A141" s="263">
        <v>44652</v>
      </c>
    </row>
    <row r="142" spans="1:1" x14ac:dyDescent="0.2">
      <c r="A142" s="263">
        <v>44682</v>
      </c>
    </row>
    <row r="143" spans="1:1" x14ac:dyDescent="0.2">
      <c r="A143" s="263">
        <v>44713</v>
      </c>
    </row>
    <row r="144" spans="1:1" x14ac:dyDescent="0.2">
      <c r="A144" s="263">
        <v>44743</v>
      </c>
    </row>
    <row r="145" spans="1:3" x14ac:dyDescent="0.2">
      <c r="A145" s="263">
        <v>44774</v>
      </c>
    </row>
    <row r="146" spans="1:3" x14ac:dyDescent="0.2">
      <c r="A146" s="263">
        <v>44805</v>
      </c>
    </row>
    <row r="147" spans="1:3" x14ac:dyDescent="0.2">
      <c r="A147" s="263">
        <v>44835</v>
      </c>
    </row>
    <row r="148" spans="1:3" x14ac:dyDescent="0.2">
      <c r="A148" s="263">
        <v>44866</v>
      </c>
    </row>
    <row r="149" spans="1:3" x14ac:dyDescent="0.2">
      <c r="A149" s="263">
        <v>44896</v>
      </c>
    </row>
    <row r="150" spans="1:3" x14ac:dyDescent="0.2">
      <c r="A150" s="261"/>
      <c r="B150" s="261"/>
      <c r="C150" s="262"/>
    </row>
    <row r="151" spans="1:3" x14ac:dyDescent="0.2">
      <c r="A151" s="261"/>
      <c r="B151" s="261"/>
    </row>
    <row r="152" spans="1:3" x14ac:dyDescent="0.2">
      <c r="A152" s="261"/>
      <c r="B152" s="261"/>
    </row>
    <row r="153" spans="1:3" x14ac:dyDescent="0.2">
      <c r="A153" s="261"/>
      <c r="B153" s="261"/>
    </row>
    <row r="154" spans="1:3" x14ac:dyDescent="0.2">
      <c r="A154" s="261"/>
      <c r="B154" s="261"/>
    </row>
    <row r="155" spans="1:3" x14ac:dyDescent="0.2">
      <c r="A155" s="261"/>
      <c r="B155" s="261"/>
    </row>
    <row r="156" spans="1:3" x14ac:dyDescent="0.2">
      <c r="A156" s="261"/>
      <c r="B156" s="261"/>
    </row>
    <row r="157" spans="1:3" x14ac:dyDescent="0.2">
      <c r="A157" s="261"/>
      <c r="B157" s="261"/>
    </row>
    <row r="158" spans="1:3" x14ac:dyDescent="0.2">
      <c r="A158" s="261"/>
      <c r="B158" s="261"/>
    </row>
    <row r="159" spans="1:3" x14ac:dyDescent="0.2">
      <c r="A159" s="261"/>
      <c r="B159" s="261"/>
    </row>
    <row r="160" spans="1:3" x14ac:dyDescent="0.2">
      <c r="A160" s="261"/>
      <c r="B160" s="261"/>
    </row>
    <row r="161" spans="1:2" x14ac:dyDescent="0.2">
      <c r="A161" s="261"/>
      <c r="B161" s="261"/>
    </row>
    <row r="162" spans="1:2" x14ac:dyDescent="0.2">
      <c r="A162" s="261"/>
      <c r="B162" s="261"/>
    </row>
    <row r="163" spans="1:2" x14ac:dyDescent="0.2">
      <c r="A163" s="261"/>
      <c r="B163" s="261"/>
    </row>
    <row r="164" spans="1:2" x14ac:dyDescent="0.2">
      <c r="A164" s="261"/>
      <c r="B164" s="261"/>
    </row>
    <row r="165" spans="1:2" x14ac:dyDescent="0.2">
      <c r="A165" s="261"/>
      <c r="B165" s="261"/>
    </row>
    <row r="166" spans="1:2" x14ac:dyDescent="0.2">
      <c r="A166" s="261"/>
      <c r="B166" s="261"/>
    </row>
    <row r="167" spans="1:2" x14ac:dyDescent="0.2">
      <c r="A167" s="261"/>
      <c r="B167" s="261"/>
    </row>
    <row r="168" spans="1:2" x14ac:dyDescent="0.2">
      <c r="A168" s="261"/>
      <c r="B168" s="261"/>
    </row>
    <row r="169" spans="1:2" x14ac:dyDescent="0.2">
      <c r="A169" s="261"/>
      <c r="B169" s="261"/>
    </row>
    <row r="170" spans="1:2" x14ac:dyDescent="0.2">
      <c r="A170" s="261"/>
      <c r="B170" s="261"/>
    </row>
    <row r="171" spans="1:2" x14ac:dyDescent="0.2">
      <c r="A171" s="261"/>
      <c r="B171" s="261"/>
    </row>
    <row r="172" spans="1:2" x14ac:dyDescent="0.2">
      <c r="A172" s="261"/>
      <c r="B172" s="261"/>
    </row>
    <row r="173" spans="1:2" x14ac:dyDescent="0.2">
      <c r="A173" s="261"/>
      <c r="B173" s="261"/>
    </row>
    <row r="174" spans="1:2" x14ac:dyDescent="0.2">
      <c r="A174" s="261"/>
      <c r="B174" s="261"/>
    </row>
    <row r="175" spans="1:2" x14ac:dyDescent="0.2">
      <c r="A175" s="261"/>
      <c r="B175" s="261"/>
    </row>
    <row r="176" spans="1:2" x14ac:dyDescent="0.2">
      <c r="A176" s="261"/>
      <c r="B176" s="261"/>
    </row>
    <row r="177" spans="1:2" x14ac:dyDescent="0.2">
      <c r="A177" s="261"/>
      <c r="B177" s="261"/>
    </row>
    <row r="178" spans="1:2" x14ac:dyDescent="0.2">
      <c r="A178" s="261"/>
      <c r="B178" s="261"/>
    </row>
    <row r="179" spans="1:2" x14ac:dyDescent="0.2">
      <c r="A179" s="261"/>
      <c r="B179" s="261"/>
    </row>
    <row r="180" spans="1:2" x14ac:dyDescent="0.2">
      <c r="A180" s="261"/>
      <c r="B180" s="261"/>
    </row>
    <row r="181" spans="1:2" x14ac:dyDescent="0.2">
      <c r="A181" s="261"/>
      <c r="B181" s="261"/>
    </row>
    <row r="182" spans="1:2" x14ac:dyDescent="0.2">
      <c r="A182" s="261"/>
      <c r="B182" s="261"/>
    </row>
    <row r="183" spans="1:2" x14ac:dyDescent="0.2">
      <c r="A183" s="261"/>
      <c r="B183" s="261"/>
    </row>
    <row r="184" spans="1:2" x14ac:dyDescent="0.2">
      <c r="A184" s="261"/>
      <c r="B184" s="261"/>
    </row>
    <row r="185" spans="1:2" x14ac:dyDescent="0.2">
      <c r="A185" s="261"/>
      <c r="B185" s="261"/>
    </row>
    <row r="186" spans="1:2" x14ac:dyDescent="0.2">
      <c r="A186" s="261"/>
      <c r="B186" s="261"/>
    </row>
    <row r="187" spans="1:2" x14ac:dyDescent="0.2">
      <c r="A187" s="261"/>
      <c r="B187" s="261"/>
    </row>
    <row r="188" spans="1:2" x14ac:dyDescent="0.2">
      <c r="A188" s="261"/>
      <c r="B188" s="261"/>
    </row>
    <row r="189" spans="1:2" x14ac:dyDescent="0.2">
      <c r="A189" s="261"/>
      <c r="B189" s="261"/>
    </row>
    <row r="190" spans="1:2" x14ac:dyDescent="0.2">
      <c r="A190" s="261"/>
      <c r="B190" s="261"/>
    </row>
    <row r="191" spans="1:2" x14ac:dyDescent="0.2">
      <c r="A191" s="261"/>
      <c r="B191" s="261"/>
    </row>
    <row r="192" spans="1:2" x14ac:dyDescent="0.2">
      <c r="A192" s="261"/>
      <c r="B192" s="261"/>
    </row>
    <row r="193" spans="1:2" x14ac:dyDescent="0.2">
      <c r="A193" s="261"/>
      <c r="B193" s="261"/>
    </row>
    <row r="194" spans="1:2" x14ac:dyDescent="0.2">
      <c r="A194" s="261"/>
      <c r="B194" s="261"/>
    </row>
    <row r="195" spans="1:2" x14ac:dyDescent="0.2">
      <c r="A195" s="261"/>
      <c r="B195" s="261"/>
    </row>
    <row r="196" spans="1:2" x14ac:dyDescent="0.2">
      <c r="A196" s="261"/>
      <c r="B196" s="261"/>
    </row>
    <row r="197" spans="1:2" x14ac:dyDescent="0.2">
      <c r="A197" s="261"/>
      <c r="B197" s="261"/>
    </row>
    <row r="198" spans="1:2" x14ac:dyDescent="0.2">
      <c r="A198" s="261"/>
    </row>
    <row r="199" spans="1:2" x14ac:dyDescent="0.2">
      <c r="A199" s="261"/>
    </row>
    <row r="200" spans="1:2" x14ac:dyDescent="0.2">
      <c r="A200" s="261"/>
    </row>
    <row r="201" spans="1:2" x14ac:dyDescent="0.2">
      <c r="A201" s="261"/>
    </row>
    <row r="202" spans="1:2" x14ac:dyDescent="0.2">
      <c r="A202" s="261"/>
    </row>
    <row r="203" spans="1:2" x14ac:dyDescent="0.2">
      <c r="A203" s="261"/>
    </row>
    <row r="204" spans="1:2" x14ac:dyDescent="0.2">
      <c r="A204" s="261"/>
    </row>
    <row r="205" spans="1:2" x14ac:dyDescent="0.2">
      <c r="A205" s="261"/>
    </row>
    <row r="206" spans="1:2" x14ac:dyDescent="0.2">
      <c r="A206" s="261"/>
    </row>
    <row r="207" spans="1:2" x14ac:dyDescent="0.2">
      <c r="A207" s="261"/>
    </row>
    <row r="208" spans="1:2" x14ac:dyDescent="0.2">
      <c r="A208" s="261"/>
    </row>
    <row r="209" spans="1:1" x14ac:dyDescent="0.2">
      <c r="A209" s="261"/>
    </row>
    <row r="210" spans="1:1" x14ac:dyDescent="0.2">
      <c r="A210" s="261"/>
    </row>
    <row r="211" spans="1:1" x14ac:dyDescent="0.2">
      <c r="A211" s="261"/>
    </row>
    <row r="212" spans="1:1" x14ac:dyDescent="0.2">
      <c r="A212" s="261"/>
    </row>
    <row r="213" spans="1:1" x14ac:dyDescent="0.2">
      <c r="A213" s="261"/>
    </row>
    <row r="214" spans="1:1" x14ac:dyDescent="0.2">
      <c r="A214" s="261"/>
    </row>
    <row r="215" spans="1:1" x14ac:dyDescent="0.2">
      <c r="A215" s="261"/>
    </row>
    <row r="216" spans="1:1" x14ac:dyDescent="0.2">
      <c r="A216" s="261"/>
    </row>
    <row r="217" spans="1:1" x14ac:dyDescent="0.2">
      <c r="A217" s="261"/>
    </row>
    <row r="218" spans="1:1" x14ac:dyDescent="0.2">
      <c r="A218" s="261"/>
    </row>
    <row r="219" spans="1:1" x14ac:dyDescent="0.2">
      <c r="A219" s="261"/>
    </row>
    <row r="220" spans="1:1" x14ac:dyDescent="0.2">
      <c r="A220" s="261"/>
    </row>
    <row r="221" spans="1:1" x14ac:dyDescent="0.2">
      <c r="A221" s="261"/>
    </row>
    <row r="222" spans="1:1" x14ac:dyDescent="0.2">
      <c r="A222" s="261"/>
    </row>
    <row r="223" spans="1:1" x14ac:dyDescent="0.2">
      <c r="A223" s="261"/>
    </row>
    <row r="224" spans="1:1" x14ac:dyDescent="0.2">
      <c r="A224" s="261"/>
    </row>
    <row r="225" spans="1:1" x14ac:dyDescent="0.2">
      <c r="A225" s="261"/>
    </row>
    <row r="226" spans="1:1" x14ac:dyDescent="0.2">
      <c r="A226" s="261"/>
    </row>
    <row r="227" spans="1:1" x14ac:dyDescent="0.2">
      <c r="A227" s="261"/>
    </row>
    <row r="228" spans="1:1" x14ac:dyDescent="0.2">
      <c r="A228" s="261"/>
    </row>
    <row r="229" spans="1:1" x14ac:dyDescent="0.2">
      <c r="A229" s="261"/>
    </row>
    <row r="230" spans="1:1" x14ac:dyDescent="0.2">
      <c r="A230" s="261"/>
    </row>
    <row r="231" spans="1:1" x14ac:dyDescent="0.2">
      <c r="A231" s="261"/>
    </row>
    <row r="232" spans="1:1" x14ac:dyDescent="0.2">
      <c r="A232" s="261"/>
    </row>
    <row r="233" spans="1:1" x14ac:dyDescent="0.2">
      <c r="A233" s="261"/>
    </row>
    <row r="234" spans="1:1" x14ac:dyDescent="0.2">
      <c r="A234" s="261"/>
    </row>
    <row r="235" spans="1:1" x14ac:dyDescent="0.2">
      <c r="A235" s="261"/>
    </row>
    <row r="236" spans="1:1" x14ac:dyDescent="0.2">
      <c r="A236" s="261"/>
    </row>
    <row r="237" spans="1:1" x14ac:dyDescent="0.2">
      <c r="A237" s="261"/>
    </row>
    <row r="238" spans="1:1" x14ac:dyDescent="0.2">
      <c r="A238" s="261"/>
    </row>
    <row r="239" spans="1:1" x14ac:dyDescent="0.2">
      <c r="A239" s="261"/>
    </row>
    <row r="240" spans="1:1" x14ac:dyDescent="0.2">
      <c r="A240" s="261"/>
    </row>
    <row r="241" spans="1:1" x14ac:dyDescent="0.2">
      <c r="A241" s="261"/>
    </row>
    <row r="242" spans="1:1" x14ac:dyDescent="0.2">
      <c r="A242" s="261"/>
    </row>
    <row r="243" spans="1:1" x14ac:dyDescent="0.2">
      <c r="A243" s="261"/>
    </row>
    <row r="244" spans="1:1" x14ac:dyDescent="0.2">
      <c r="A244" s="261"/>
    </row>
    <row r="245" spans="1:1" x14ac:dyDescent="0.2">
      <c r="A245" s="261"/>
    </row>
  </sheetData>
  <sheetProtection password="C497" sheet="1" objects="1" scenarios="1" selectLockedCells="1" selectUnlockedCells="1"/>
  <mergeCells count="17">
    <mergeCell ref="S3:S4"/>
    <mergeCell ref="T3:T4"/>
    <mergeCell ref="U3:U4"/>
    <mergeCell ref="C2:C4"/>
    <mergeCell ref="D2:D4"/>
    <mergeCell ref="G2:G4"/>
    <mergeCell ref="H2:H4"/>
    <mergeCell ref="E3:E4"/>
    <mergeCell ref="I3:I4"/>
    <mergeCell ref="F53:H53"/>
    <mergeCell ref="F54:H54"/>
    <mergeCell ref="F55:H55"/>
    <mergeCell ref="Q3:Q4"/>
    <mergeCell ref="K3:K4"/>
    <mergeCell ref="L3:L4"/>
    <mergeCell ref="O3:O4"/>
    <mergeCell ref="P3:P4"/>
  </mergeCells>
  <phoneticPr fontId="35" type="noConversion"/>
  <pageMargins left="0.7" right="0.7" top="0.78740157499999996" bottom="0.78740157499999996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6">
    <pageSetUpPr autoPageBreaks="0"/>
  </sheetPr>
  <dimension ref="A1:Z200"/>
  <sheetViews>
    <sheetView showGridLines="0" zoomScaleNormal="100" workbookViewId="0">
      <selection activeCell="D4" sqref="D4"/>
    </sheetView>
  </sheetViews>
  <sheetFormatPr baseColWidth="10" defaultRowHeight="14.25" x14ac:dyDescent="0.2"/>
  <cols>
    <col min="1" max="1" width="3.5" style="469" customWidth="1"/>
    <col min="2" max="2" width="16.375" style="469" customWidth="1"/>
    <col min="3" max="3" width="14.875" style="469" customWidth="1"/>
    <col min="4" max="4" width="11.375" style="469" customWidth="1"/>
    <col min="5" max="5" width="12.125" style="469" customWidth="1"/>
    <col min="6" max="6" width="11.875" style="469" customWidth="1"/>
    <col min="7" max="9" width="11" style="469"/>
    <col min="10" max="10" width="14.5" style="469" customWidth="1"/>
    <col min="11" max="11" width="7" style="469" customWidth="1"/>
    <col min="12" max="12" width="18.5" style="469" customWidth="1"/>
    <col min="13" max="13" width="0.375" style="469" customWidth="1"/>
    <col min="14" max="16384" width="11" style="469"/>
  </cols>
  <sheetData>
    <row r="1" spans="1:26" ht="15" x14ac:dyDescent="0.25">
      <c r="A1" s="360" t="s">
        <v>125</v>
      </c>
      <c r="B1" s="358"/>
      <c r="C1" s="358"/>
      <c r="D1" s="358"/>
      <c r="E1" s="358"/>
      <c r="F1" s="358"/>
      <c r="G1" s="358"/>
      <c r="H1" s="358"/>
      <c r="I1" s="358"/>
      <c r="J1" s="358"/>
      <c r="K1" s="358"/>
      <c r="L1" s="358"/>
      <c r="M1" s="358"/>
      <c r="N1" s="358"/>
      <c r="O1" s="358"/>
      <c r="P1" s="358"/>
      <c r="Q1" s="358"/>
      <c r="R1" s="358"/>
      <c r="S1" s="358"/>
      <c r="T1" s="358"/>
      <c r="U1" s="358"/>
      <c r="V1" s="358"/>
      <c r="W1" s="358"/>
      <c r="X1" s="358"/>
      <c r="Y1" s="358"/>
      <c r="Z1" s="358"/>
    </row>
    <row r="2" spans="1:26" ht="15" x14ac:dyDescent="0.25">
      <c r="A2" s="360"/>
      <c r="B2" s="358"/>
      <c r="C2" s="358"/>
      <c r="D2" s="358"/>
      <c r="E2" s="358"/>
      <c r="F2" s="358"/>
      <c r="G2" s="358"/>
      <c r="H2" s="358"/>
      <c r="I2" s="358"/>
      <c r="J2" s="358"/>
      <c r="K2" s="358"/>
      <c r="L2" s="358"/>
      <c r="M2" s="358"/>
      <c r="N2" s="358"/>
      <c r="O2" s="358"/>
      <c r="P2" s="358"/>
      <c r="Q2" s="358"/>
      <c r="R2" s="358"/>
      <c r="S2" s="358"/>
      <c r="T2" s="358"/>
      <c r="U2" s="358"/>
      <c r="V2" s="358"/>
      <c r="W2" s="358"/>
      <c r="X2" s="358"/>
      <c r="Y2" s="358"/>
      <c r="Z2" s="358"/>
    </row>
    <row r="3" spans="1:26" ht="22.5" x14ac:dyDescent="0.2">
      <c r="A3" s="358"/>
      <c r="B3" s="376"/>
      <c r="C3" s="481" t="s">
        <v>27</v>
      </c>
      <c r="D3" s="487" t="s">
        <v>128</v>
      </c>
      <c r="E3" s="487" t="s">
        <v>30</v>
      </c>
      <c r="F3" s="487" t="s">
        <v>39</v>
      </c>
      <c r="G3" s="487" t="s">
        <v>101</v>
      </c>
      <c r="H3" s="487" t="s">
        <v>96</v>
      </c>
      <c r="I3" s="481" t="s">
        <v>97</v>
      </c>
      <c r="J3" s="704" t="s">
        <v>490</v>
      </c>
      <c r="K3" s="705"/>
      <c r="L3" s="705"/>
      <c r="M3" s="706"/>
      <c r="N3" s="358"/>
      <c r="O3" s="358"/>
      <c r="P3" s="358"/>
      <c r="Q3" s="358"/>
      <c r="R3" s="358"/>
      <c r="S3" s="358"/>
      <c r="T3" s="358"/>
      <c r="U3" s="358"/>
      <c r="V3" s="358"/>
      <c r="W3" s="358"/>
      <c r="X3" s="358"/>
      <c r="Y3" s="358"/>
    </row>
    <row r="4" spans="1:26" x14ac:dyDescent="0.2">
      <c r="A4" s="358"/>
      <c r="B4" s="490" t="s">
        <v>485</v>
      </c>
      <c r="C4" s="392" t="str">
        <f>IF('Bildungs- und Beratungspersonal'!C74="","",'Bildungs- und Beratungspersonal'!C74)</f>
        <v/>
      </c>
      <c r="D4" s="488" t="str">
        <f>C4</f>
        <v/>
      </c>
      <c r="E4" s="377">
        <f>'Bildungs- und Beratungspersonal'!D74</f>
        <v>0</v>
      </c>
      <c r="F4" s="377">
        <f>'Bildungs- und Beratungspersonal'!E74</f>
        <v>0</v>
      </c>
      <c r="G4" s="377">
        <f>'Bildungs- und Beratungspersonal'!F74</f>
        <v>0</v>
      </c>
      <c r="H4" s="391">
        <f>IF(D4="",0,(D4*E4)+F4)</f>
        <v>0</v>
      </c>
      <c r="I4" s="385">
        <f>G4-H4</f>
        <v>0</v>
      </c>
      <c r="J4" s="563"/>
      <c r="K4" s="564"/>
      <c r="L4" s="564"/>
      <c r="M4" s="565"/>
      <c r="N4" s="358"/>
      <c r="O4" s="358"/>
      <c r="P4" s="358"/>
      <c r="Q4" s="358"/>
      <c r="R4" s="358"/>
      <c r="S4" s="358"/>
      <c r="T4" s="358"/>
      <c r="U4" s="358"/>
      <c r="V4" s="358"/>
      <c r="W4" s="358"/>
      <c r="X4" s="358"/>
      <c r="Y4" s="358"/>
    </row>
    <row r="5" spans="1:26" ht="14.25" hidden="1" customHeight="1" x14ac:dyDescent="0.2">
      <c r="A5" s="358"/>
      <c r="B5" s="490" t="s">
        <v>29</v>
      </c>
      <c r="C5" s="392" t="e">
        <f>IF('Bildungs- und Beratungspersonal'!#REF!="","",'Bildungs- und Beratungspersonal'!#REF!)</f>
        <v>#REF!</v>
      </c>
      <c r="D5" s="494" t="e">
        <f>C5</f>
        <v>#REF!</v>
      </c>
      <c r="E5" s="377" t="e">
        <f>'Bildungs- und Beratungspersonal'!#REF!</f>
        <v>#REF!</v>
      </c>
      <c r="F5" s="377" t="e">
        <f>'Bildungs- und Beratungspersonal'!#REF!</f>
        <v>#REF!</v>
      </c>
      <c r="G5" s="377" t="e">
        <f>'Bildungs- und Beratungspersonal'!#REF!</f>
        <v>#REF!</v>
      </c>
      <c r="H5" s="385" t="e">
        <f>IF(D5="",0,(D5*E5)+F5)</f>
        <v>#REF!</v>
      </c>
      <c r="I5" s="385" t="e">
        <f>G5-H5</f>
        <v>#REF!</v>
      </c>
      <c r="J5" s="707"/>
      <c r="K5" s="708"/>
      <c r="L5" s="708"/>
      <c r="M5" s="709"/>
      <c r="N5" s="358"/>
      <c r="O5" s="358"/>
      <c r="P5" s="358"/>
      <c r="Q5" s="358"/>
      <c r="R5" s="358"/>
      <c r="S5" s="358"/>
      <c r="T5" s="358"/>
      <c r="U5" s="358"/>
      <c r="V5" s="358"/>
      <c r="W5" s="358"/>
      <c r="X5" s="358"/>
      <c r="Y5" s="358"/>
    </row>
    <row r="6" spans="1:26" x14ac:dyDescent="0.2">
      <c r="A6" s="358"/>
      <c r="B6" s="393"/>
      <c r="C6" s="394"/>
      <c r="D6" s="394"/>
      <c r="E6" s="394"/>
      <c r="F6" s="394"/>
      <c r="G6" s="395"/>
      <c r="H6" s="358"/>
      <c r="I6" s="358"/>
      <c r="J6" s="707"/>
      <c r="K6" s="708"/>
      <c r="L6" s="708"/>
      <c r="M6" s="709"/>
      <c r="N6" s="358"/>
      <c r="O6" s="358"/>
      <c r="P6" s="358"/>
      <c r="Q6" s="358"/>
      <c r="R6" s="358"/>
      <c r="S6" s="358"/>
      <c r="T6" s="358"/>
      <c r="U6" s="358"/>
      <c r="V6" s="358"/>
      <c r="W6" s="358"/>
      <c r="X6" s="358"/>
      <c r="Y6" s="358"/>
    </row>
    <row r="7" spans="1:26" ht="27" customHeight="1" x14ac:dyDescent="0.2">
      <c r="A7" s="358"/>
      <c r="B7" s="481" t="s">
        <v>36</v>
      </c>
      <c r="C7" s="487" t="s">
        <v>130</v>
      </c>
      <c r="D7" s="483" t="s">
        <v>129</v>
      </c>
      <c r="E7" s="590" t="s">
        <v>31</v>
      </c>
      <c r="F7" s="715"/>
      <c r="G7" s="487" t="s">
        <v>101</v>
      </c>
      <c r="H7" s="487" t="s">
        <v>96</v>
      </c>
      <c r="I7" s="481" t="s">
        <v>97</v>
      </c>
      <c r="J7" s="707"/>
      <c r="K7" s="708"/>
      <c r="L7" s="708"/>
      <c r="M7" s="709"/>
      <c r="N7" s="358"/>
      <c r="O7" s="358"/>
      <c r="P7" s="358"/>
      <c r="Q7" s="358"/>
      <c r="R7" s="358"/>
      <c r="S7" s="358"/>
      <c r="T7" s="358"/>
      <c r="U7" s="358"/>
      <c r="V7" s="358"/>
      <c r="W7" s="358"/>
      <c r="X7" s="358"/>
      <c r="Y7" s="358"/>
    </row>
    <row r="8" spans="1:26" x14ac:dyDescent="0.2">
      <c r="A8" s="358"/>
      <c r="B8" s="379" t="s">
        <v>33</v>
      </c>
      <c r="C8" s="396" t="str">
        <f>IF('Bildungs- und Beratungspersonal'!C77="","",'Bildungs- und Beratungspersonal'!C77)</f>
        <v/>
      </c>
      <c r="D8" s="406" t="str">
        <f>C8</f>
        <v/>
      </c>
      <c r="E8" s="588">
        <v>12</v>
      </c>
      <c r="F8" s="714"/>
      <c r="G8" s="380">
        <f>'Bildungs- und Beratungspersonal'!F77</f>
        <v>0</v>
      </c>
      <c r="H8" s="385">
        <f>IF(D8="",0,D8*E8)</f>
        <v>0</v>
      </c>
      <c r="I8" s="385">
        <f>G8-H8</f>
        <v>0</v>
      </c>
      <c r="J8" s="707"/>
      <c r="K8" s="708"/>
      <c r="L8" s="708"/>
      <c r="M8" s="709"/>
      <c r="N8" s="358"/>
      <c r="O8" s="358"/>
      <c r="P8" s="358"/>
      <c r="Q8" s="358"/>
      <c r="R8" s="358"/>
      <c r="S8" s="358"/>
      <c r="T8" s="358"/>
      <c r="U8" s="358"/>
      <c r="V8" s="358"/>
      <c r="W8" s="358"/>
      <c r="X8" s="358"/>
      <c r="Y8" s="358"/>
    </row>
    <row r="9" spans="1:26" x14ac:dyDescent="0.2">
      <c r="A9" s="358"/>
      <c r="B9" s="379" t="s">
        <v>34</v>
      </c>
      <c r="C9" s="396" t="str">
        <f>IF('Bildungs- und Beratungspersonal'!C78="","",'Bildungs- und Beratungspersonal'!C78)</f>
        <v/>
      </c>
      <c r="D9" s="406" t="str">
        <f>C9</f>
        <v/>
      </c>
      <c r="E9" s="588">
        <v>24</v>
      </c>
      <c r="F9" s="714"/>
      <c r="G9" s="380">
        <f>'Bildungs- und Beratungspersonal'!F78</f>
        <v>0</v>
      </c>
      <c r="H9" s="385">
        <f>IF(D9="",0,D9*E9)</f>
        <v>0</v>
      </c>
      <c r="I9" s="385">
        <f>G9-H9</f>
        <v>0</v>
      </c>
      <c r="J9" s="707"/>
      <c r="K9" s="708"/>
      <c r="L9" s="708"/>
      <c r="M9" s="709"/>
      <c r="N9" s="358"/>
      <c r="O9" s="358"/>
      <c r="P9" s="358"/>
      <c r="Q9" s="358"/>
      <c r="R9" s="358"/>
      <c r="S9" s="358"/>
      <c r="T9" s="358"/>
      <c r="U9" s="358"/>
      <c r="V9" s="358"/>
      <c r="W9" s="358"/>
      <c r="X9" s="358"/>
      <c r="Y9" s="358"/>
    </row>
    <row r="10" spans="1:26" x14ac:dyDescent="0.2">
      <c r="A10" s="358"/>
      <c r="B10" s="379" t="s">
        <v>35</v>
      </c>
      <c r="C10" s="396" t="str">
        <f>IF('Bildungs- und Beratungspersonal'!C79="","",'Bildungs- und Beratungspersonal'!C79)</f>
        <v/>
      </c>
      <c r="D10" s="406" t="str">
        <f>C10</f>
        <v/>
      </c>
      <c r="E10" s="588">
        <v>12</v>
      </c>
      <c r="F10" s="714"/>
      <c r="G10" s="380">
        <f>'Bildungs- und Beratungspersonal'!F79</f>
        <v>0</v>
      </c>
      <c r="H10" s="385">
        <f>IF(D10="",0,D10*E10)</f>
        <v>0</v>
      </c>
      <c r="I10" s="385">
        <f>G10-H10</f>
        <v>0</v>
      </c>
      <c r="J10" s="707"/>
      <c r="K10" s="708"/>
      <c r="L10" s="708"/>
      <c r="M10" s="709"/>
      <c r="N10" s="358"/>
      <c r="O10" s="358"/>
      <c r="P10" s="358"/>
      <c r="Q10" s="358"/>
      <c r="R10" s="358"/>
      <c r="S10" s="358"/>
      <c r="T10" s="358"/>
      <c r="U10" s="358"/>
      <c r="V10" s="358"/>
      <c r="W10" s="358"/>
      <c r="X10" s="358"/>
      <c r="Y10" s="358"/>
    </row>
    <row r="11" spans="1:26" x14ac:dyDescent="0.2">
      <c r="A11" s="358"/>
      <c r="B11" s="394"/>
      <c r="C11" s="394"/>
      <c r="D11" s="393"/>
      <c r="E11" s="394"/>
      <c r="F11" s="394"/>
      <c r="G11" s="358"/>
      <c r="H11" s="358"/>
      <c r="I11" s="358"/>
      <c r="J11" s="707"/>
      <c r="K11" s="708"/>
      <c r="L11" s="708"/>
      <c r="M11" s="709"/>
      <c r="N11" s="358"/>
      <c r="O11" s="358"/>
      <c r="P11" s="358"/>
      <c r="Q11" s="358"/>
      <c r="R11" s="358"/>
      <c r="S11" s="358"/>
      <c r="T11" s="358"/>
      <c r="U11" s="358"/>
      <c r="V11" s="358"/>
      <c r="W11" s="358"/>
      <c r="X11" s="358"/>
      <c r="Y11" s="358"/>
    </row>
    <row r="12" spans="1:26" ht="24" customHeight="1" x14ac:dyDescent="0.2">
      <c r="A12" s="358"/>
      <c r="B12" s="381" t="s">
        <v>37</v>
      </c>
      <c r="C12" s="481" t="s">
        <v>131</v>
      </c>
      <c r="D12" s="483" t="s">
        <v>132</v>
      </c>
      <c r="E12" s="590" t="s">
        <v>40</v>
      </c>
      <c r="F12" s="715"/>
      <c r="G12" s="487" t="s">
        <v>101</v>
      </c>
      <c r="H12" s="487" t="s">
        <v>96</v>
      </c>
      <c r="I12" s="487" t="s">
        <v>97</v>
      </c>
      <c r="J12" s="707"/>
      <c r="K12" s="708"/>
      <c r="L12" s="708"/>
      <c r="M12" s="709"/>
      <c r="N12" s="358"/>
      <c r="O12" s="358"/>
      <c r="P12" s="358"/>
      <c r="Q12" s="358"/>
      <c r="R12" s="358"/>
      <c r="S12" s="358"/>
      <c r="T12" s="358"/>
      <c r="U12" s="358"/>
      <c r="V12" s="358"/>
      <c r="W12" s="358"/>
      <c r="X12" s="358"/>
      <c r="Y12" s="358"/>
    </row>
    <row r="13" spans="1:26" x14ac:dyDescent="0.2">
      <c r="A13" s="358"/>
      <c r="B13" s="397"/>
      <c r="C13" s="392" t="str">
        <f>IF('Bildungs- und Beratungspersonal'!C82="","",'Bildungs- und Beratungspersonal'!C82)</f>
        <v/>
      </c>
      <c r="D13" s="407" t="str">
        <f>C13</f>
        <v/>
      </c>
      <c r="E13" s="588">
        <v>20</v>
      </c>
      <c r="F13" s="714"/>
      <c r="G13" s="382">
        <f>'Bildungs- und Beratungspersonal'!F82</f>
        <v>0</v>
      </c>
      <c r="H13" s="391">
        <f>IF(D13="",0,(D13*E13))</f>
        <v>0</v>
      </c>
      <c r="I13" s="385">
        <f>G13-H13</f>
        <v>0</v>
      </c>
      <c r="J13" s="707"/>
      <c r="K13" s="708"/>
      <c r="L13" s="708"/>
      <c r="M13" s="709"/>
      <c r="N13" s="358"/>
      <c r="O13" s="358"/>
      <c r="P13" s="358"/>
      <c r="Q13" s="358"/>
      <c r="R13" s="358"/>
      <c r="S13" s="358"/>
      <c r="T13" s="358"/>
      <c r="U13" s="358"/>
      <c r="V13" s="358"/>
      <c r="W13" s="358"/>
      <c r="X13" s="358"/>
      <c r="Y13" s="358"/>
    </row>
    <row r="14" spans="1:26" x14ac:dyDescent="0.2">
      <c r="A14" s="358"/>
      <c r="B14" s="397"/>
      <c r="C14" s="392" t="str">
        <f>IF('Bildungs- und Beratungspersonal'!C83="","",'Bildungs- und Beratungspersonal'!C83)</f>
        <v/>
      </c>
      <c r="D14" s="407" t="str">
        <f>C14</f>
        <v/>
      </c>
      <c r="E14" s="588">
        <v>60</v>
      </c>
      <c r="F14" s="592"/>
      <c r="G14" s="382">
        <f>'Bildungs- und Beratungspersonal'!F83</f>
        <v>0</v>
      </c>
      <c r="H14" s="391">
        <f>IF(D14="",0,(D14*E14))</f>
        <v>0</v>
      </c>
      <c r="I14" s="385">
        <f>G14-H14</f>
        <v>0</v>
      </c>
      <c r="J14" s="707"/>
      <c r="K14" s="708"/>
      <c r="L14" s="708"/>
      <c r="M14" s="709"/>
      <c r="N14" s="358"/>
      <c r="O14" s="358"/>
      <c r="P14" s="358"/>
      <c r="Q14" s="358"/>
      <c r="R14" s="358"/>
      <c r="S14" s="358"/>
      <c r="T14" s="358"/>
      <c r="U14" s="358"/>
      <c r="V14" s="358"/>
      <c r="W14" s="358"/>
      <c r="X14" s="358"/>
      <c r="Y14" s="358"/>
    </row>
    <row r="15" spans="1:26" x14ac:dyDescent="0.2">
      <c r="A15" s="358"/>
      <c r="B15" s="395"/>
      <c r="C15" s="395"/>
      <c r="D15" s="395"/>
      <c r="E15" s="398"/>
      <c r="F15" s="368" t="s">
        <v>102</v>
      </c>
      <c r="G15" s="371">
        <f>SUM(G4,G8,G9,G10,G13:G14)</f>
        <v>0</v>
      </c>
      <c r="H15" s="371">
        <f>SUM(H4,H8,H9,H10,H13:H14)</f>
        <v>0</v>
      </c>
      <c r="I15" s="371">
        <f>SUM(I4,I8,I9,I10,I13:I14)</f>
        <v>0</v>
      </c>
      <c r="J15" s="710"/>
      <c r="K15" s="711"/>
      <c r="L15" s="711"/>
      <c r="M15" s="712"/>
      <c r="N15" s="358"/>
      <c r="O15" s="358"/>
      <c r="P15" s="358"/>
      <c r="Q15" s="358"/>
      <c r="R15" s="358"/>
      <c r="S15" s="358"/>
      <c r="T15" s="358"/>
      <c r="U15" s="358"/>
      <c r="V15" s="358"/>
      <c r="W15" s="358"/>
      <c r="X15" s="358"/>
      <c r="Y15" s="358"/>
    </row>
    <row r="16" spans="1:26" x14ac:dyDescent="0.2">
      <c r="A16" s="358"/>
      <c r="B16" s="358"/>
      <c r="C16" s="358"/>
      <c r="D16" s="358"/>
      <c r="E16" s="358"/>
      <c r="F16" s="358"/>
      <c r="G16" s="358"/>
      <c r="H16" s="358"/>
      <c r="I16" s="358"/>
      <c r="J16" s="358"/>
      <c r="K16" s="358"/>
      <c r="L16" s="358"/>
      <c r="M16" s="358"/>
      <c r="N16" s="358"/>
      <c r="O16" s="358"/>
      <c r="P16" s="358"/>
      <c r="Q16" s="358"/>
      <c r="R16" s="358"/>
      <c r="S16" s="358"/>
      <c r="T16" s="358"/>
      <c r="U16" s="358"/>
      <c r="V16" s="358"/>
      <c r="W16" s="358"/>
      <c r="X16" s="358"/>
      <c r="Y16" s="358"/>
      <c r="Z16" s="358"/>
    </row>
    <row r="17" spans="1:26" x14ac:dyDescent="0.2">
      <c r="A17" s="358"/>
      <c r="B17" s="358"/>
      <c r="C17" s="358"/>
      <c r="D17" s="358"/>
      <c r="E17" s="358"/>
      <c r="F17" s="358"/>
      <c r="G17" s="358"/>
      <c r="H17" s="358"/>
      <c r="I17" s="358"/>
      <c r="J17" s="358"/>
      <c r="K17" s="358"/>
      <c r="L17" s="358"/>
      <c r="M17" s="358"/>
      <c r="N17" s="358"/>
      <c r="O17" s="358"/>
      <c r="P17" s="358"/>
      <c r="Q17" s="358"/>
      <c r="R17" s="358"/>
      <c r="S17" s="358"/>
      <c r="T17" s="358"/>
      <c r="U17" s="358"/>
      <c r="V17" s="358"/>
      <c r="W17" s="358"/>
      <c r="X17" s="358"/>
      <c r="Y17" s="358"/>
      <c r="Z17" s="358"/>
    </row>
    <row r="18" spans="1:26" ht="15" x14ac:dyDescent="0.25">
      <c r="A18" s="375" t="s">
        <v>126</v>
      </c>
      <c r="F18" s="358"/>
      <c r="G18" s="358"/>
      <c r="H18" s="358"/>
      <c r="I18" s="358"/>
      <c r="J18" s="358"/>
      <c r="K18" s="358"/>
      <c r="L18" s="358"/>
      <c r="M18" s="358"/>
      <c r="N18" s="358"/>
      <c r="O18" s="358"/>
      <c r="P18" s="358"/>
      <c r="Q18" s="358"/>
      <c r="R18" s="358"/>
      <c r="S18" s="358"/>
      <c r="T18" s="358"/>
      <c r="U18" s="358"/>
      <c r="V18" s="358"/>
      <c r="W18" s="358"/>
      <c r="X18" s="358"/>
      <c r="Y18" s="358"/>
      <c r="Z18" s="358"/>
    </row>
    <row r="19" spans="1:26" x14ac:dyDescent="0.2">
      <c r="A19" s="358"/>
      <c r="B19" s="358"/>
      <c r="C19" s="358"/>
      <c r="D19" s="358"/>
      <c r="E19" s="358"/>
      <c r="F19" s="358"/>
      <c r="G19" s="358"/>
      <c r="H19" s="358"/>
      <c r="I19" s="358"/>
      <c r="J19" s="358"/>
      <c r="K19" s="358"/>
      <c r="L19" s="358"/>
      <c r="M19" s="358"/>
      <c r="N19" s="358"/>
      <c r="O19" s="358"/>
      <c r="P19" s="358"/>
      <c r="Q19" s="358"/>
      <c r="R19" s="358"/>
      <c r="S19" s="358"/>
      <c r="T19" s="358"/>
      <c r="U19" s="358"/>
      <c r="V19" s="358"/>
      <c r="W19" s="358"/>
      <c r="X19" s="358"/>
      <c r="Y19" s="358"/>
      <c r="Z19" s="358"/>
    </row>
    <row r="20" spans="1:26" ht="33.75" x14ac:dyDescent="0.2">
      <c r="A20" s="358"/>
      <c r="B20" s="585" t="s">
        <v>42</v>
      </c>
      <c r="C20" s="585"/>
      <c r="D20" s="487" t="s">
        <v>108</v>
      </c>
      <c r="E20" s="487" t="s">
        <v>109</v>
      </c>
      <c r="F20" s="487" t="s">
        <v>43</v>
      </c>
      <c r="G20" s="487" t="s">
        <v>101</v>
      </c>
      <c r="H20" s="487" t="s">
        <v>96</v>
      </c>
      <c r="I20" s="487" t="s">
        <v>97</v>
      </c>
      <c r="J20" s="558" t="s">
        <v>490</v>
      </c>
      <c r="K20" s="702"/>
      <c r="L20" s="703"/>
      <c r="M20" s="400"/>
      <c r="N20" s="400"/>
      <c r="O20" s="358"/>
      <c r="P20" s="358"/>
      <c r="Q20" s="358"/>
      <c r="R20" s="358"/>
      <c r="S20" s="358"/>
      <c r="T20" s="358"/>
      <c r="U20" s="358"/>
      <c r="V20" s="358"/>
      <c r="W20" s="358"/>
      <c r="X20" s="358"/>
      <c r="Y20" s="358"/>
      <c r="Z20" s="358"/>
    </row>
    <row r="21" spans="1:26" x14ac:dyDescent="0.2">
      <c r="A21" s="358"/>
      <c r="B21" s="713" t="str">
        <f>IF('Bildungs- und Beratungspersonal'!B90="","",'Bildungs- und Beratungspersonal'!B90)</f>
        <v/>
      </c>
      <c r="C21" s="713"/>
      <c r="D21" s="392" t="str">
        <f>IF('Bildungs- und Beratungspersonal'!D90="","",'Bildungs- und Beratungspersonal'!D90)</f>
        <v/>
      </c>
      <c r="E21" s="488" t="str">
        <f>D21</f>
        <v/>
      </c>
      <c r="F21" s="385">
        <f>'Bildungs- und Beratungspersonal'!E90</f>
        <v>0</v>
      </c>
      <c r="G21" s="385">
        <f>'Bildungs- und Beratungspersonal'!F90</f>
        <v>0</v>
      </c>
      <c r="H21" s="401">
        <f>IF(E21="",0,(E21*F21))</f>
        <v>0</v>
      </c>
      <c r="I21" s="402">
        <f>G21-H21</f>
        <v>0</v>
      </c>
      <c r="J21" s="699"/>
      <c r="K21" s="700"/>
      <c r="L21" s="701"/>
      <c r="M21" s="403"/>
      <c r="N21" s="403"/>
      <c r="O21" s="358"/>
      <c r="P21" s="358"/>
      <c r="Q21" s="358"/>
      <c r="R21" s="358"/>
      <c r="S21" s="358"/>
      <c r="T21" s="358"/>
      <c r="U21" s="358"/>
      <c r="V21" s="358"/>
      <c r="W21" s="358"/>
      <c r="X21" s="358"/>
      <c r="Y21" s="358"/>
      <c r="Z21" s="358"/>
    </row>
    <row r="22" spans="1:26" x14ac:dyDescent="0.2">
      <c r="A22" s="358"/>
      <c r="B22" s="713" t="str">
        <f>IF('Bildungs- und Beratungspersonal'!B91="","",'Bildungs- und Beratungspersonal'!B91)</f>
        <v/>
      </c>
      <c r="C22" s="713"/>
      <c r="D22" s="392" t="str">
        <f>IF('Bildungs- und Beratungspersonal'!D91="","",'Bildungs- und Beratungspersonal'!D91)</f>
        <v/>
      </c>
      <c r="E22" s="488" t="str">
        <f t="shared" ref="E22:E35" si="0">D22</f>
        <v/>
      </c>
      <c r="F22" s="385">
        <f>'Bildungs- und Beratungspersonal'!E91</f>
        <v>0</v>
      </c>
      <c r="G22" s="385">
        <f>'Bildungs- und Beratungspersonal'!F91</f>
        <v>0</v>
      </c>
      <c r="H22" s="401">
        <f t="shared" ref="H22:H35" si="1">IF(E22="",0,(E22*F22))</f>
        <v>0</v>
      </c>
      <c r="I22" s="402">
        <f t="shared" ref="I22:I35" si="2">G22-H22</f>
        <v>0</v>
      </c>
      <c r="J22" s="699"/>
      <c r="K22" s="700"/>
      <c r="L22" s="701"/>
      <c r="M22" s="403"/>
      <c r="N22" s="403"/>
      <c r="O22" s="358"/>
      <c r="P22" s="358"/>
      <c r="Q22" s="358"/>
      <c r="R22" s="358"/>
      <c r="S22" s="358"/>
      <c r="T22" s="358"/>
      <c r="U22" s="358"/>
      <c r="V22" s="358"/>
      <c r="W22" s="358"/>
      <c r="X22" s="358"/>
      <c r="Y22" s="358"/>
      <c r="Z22" s="358"/>
    </row>
    <row r="23" spans="1:26" x14ac:dyDescent="0.2">
      <c r="A23" s="358"/>
      <c r="B23" s="713" t="str">
        <f>IF('Bildungs- und Beratungspersonal'!B92="","",'Bildungs- und Beratungspersonal'!B92)</f>
        <v/>
      </c>
      <c r="C23" s="713"/>
      <c r="D23" s="392" t="str">
        <f>IF('Bildungs- und Beratungspersonal'!D92="","",'Bildungs- und Beratungspersonal'!D92)</f>
        <v/>
      </c>
      <c r="E23" s="488" t="str">
        <f t="shared" si="0"/>
        <v/>
      </c>
      <c r="F23" s="385">
        <f>'Bildungs- und Beratungspersonal'!E92</f>
        <v>0</v>
      </c>
      <c r="G23" s="385">
        <f>'Bildungs- und Beratungspersonal'!F92</f>
        <v>0</v>
      </c>
      <c r="H23" s="401">
        <f t="shared" si="1"/>
        <v>0</v>
      </c>
      <c r="I23" s="402">
        <f t="shared" si="2"/>
        <v>0</v>
      </c>
      <c r="J23" s="699"/>
      <c r="K23" s="700"/>
      <c r="L23" s="701"/>
      <c r="M23" s="403"/>
      <c r="N23" s="403"/>
      <c r="O23" s="358"/>
      <c r="P23" s="358"/>
      <c r="Q23" s="358"/>
      <c r="R23" s="358"/>
      <c r="S23" s="358"/>
      <c r="T23" s="358"/>
      <c r="U23" s="358"/>
      <c r="V23" s="358"/>
      <c r="W23" s="358"/>
      <c r="X23" s="358"/>
      <c r="Y23" s="358"/>
      <c r="Z23" s="358"/>
    </row>
    <row r="24" spans="1:26" x14ac:dyDescent="0.2">
      <c r="A24" s="358"/>
      <c r="B24" s="713" t="str">
        <f>IF('Bildungs- und Beratungspersonal'!B93="","",'Bildungs- und Beratungspersonal'!B93)</f>
        <v/>
      </c>
      <c r="C24" s="713"/>
      <c r="D24" s="392" t="str">
        <f>IF('Bildungs- und Beratungspersonal'!D93="","",'Bildungs- und Beratungspersonal'!D93)</f>
        <v/>
      </c>
      <c r="E24" s="488" t="str">
        <f t="shared" si="0"/>
        <v/>
      </c>
      <c r="F24" s="385">
        <f>'Bildungs- und Beratungspersonal'!E93</f>
        <v>0</v>
      </c>
      <c r="G24" s="385">
        <f>'Bildungs- und Beratungspersonal'!F93</f>
        <v>0</v>
      </c>
      <c r="H24" s="401">
        <f t="shared" si="1"/>
        <v>0</v>
      </c>
      <c r="I24" s="402">
        <f t="shared" si="2"/>
        <v>0</v>
      </c>
      <c r="J24" s="699"/>
      <c r="K24" s="700"/>
      <c r="L24" s="701"/>
      <c r="M24" s="403"/>
      <c r="N24" s="403"/>
      <c r="O24" s="358"/>
      <c r="P24" s="358"/>
      <c r="Q24" s="358"/>
      <c r="R24" s="358"/>
      <c r="S24" s="358"/>
      <c r="T24" s="358"/>
      <c r="U24" s="358"/>
      <c r="V24" s="358"/>
      <c r="W24" s="358"/>
      <c r="X24" s="358"/>
      <c r="Y24" s="358"/>
      <c r="Z24" s="358"/>
    </row>
    <row r="25" spans="1:26" x14ac:dyDescent="0.2">
      <c r="A25" s="358"/>
      <c r="B25" s="713" t="str">
        <f>IF('Bildungs- und Beratungspersonal'!B94="","",'Bildungs- und Beratungspersonal'!B94)</f>
        <v/>
      </c>
      <c r="C25" s="713"/>
      <c r="D25" s="392" t="str">
        <f>IF('Bildungs- und Beratungspersonal'!D94="","",'Bildungs- und Beratungspersonal'!D94)</f>
        <v/>
      </c>
      <c r="E25" s="488" t="str">
        <f t="shared" si="0"/>
        <v/>
      </c>
      <c r="F25" s="385">
        <f>'Bildungs- und Beratungspersonal'!E94</f>
        <v>0</v>
      </c>
      <c r="G25" s="385">
        <f>'Bildungs- und Beratungspersonal'!F94</f>
        <v>0</v>
      </c>
      <c r="H25" s="401">
        <f t="shared" si="1"/>
        <v>0</v>
      </c>
      <c r="I25" s="402">
        <f t="shared" si="2"/>
        <v>0</v>
      </c>
      <c r="J25" s="699"/>
      <c r="K25" s="700"/>
      <c r="L25" s="701"/>
      <c r="M25" s="403"/>
      <c r="N25" s="403"/>
      <c r="O25" s="358"/>
      <c r="P25" s="358"/>
      <c r="Q25" s="358"/>
      <c r="R25" s="358"/>
      <c r="S25" s="358"/>
      <c r="T25" s="358"/>
      <c r="U25" s="358"/>
      <c r="V25" s="358"/>
      <c r="W25" s="358"/>
      <c r="X25" s="358"/>
      <c r="Y25" s="358"/>
      <c r="Z25" s="358"/>
    </row>
    <row r="26" spans="1:26" x14ac:dyDescent="0.2">
      <c r="A26" s="358"/>
      <c r="B26" s="713" t="str">
        <f>IF('Bildungs- und Beratungspersonal'!B95="","",'Bildungs- und Beratungspersonal'!B95)</f>
        <v/>
      </c>
      <c r="C26" s="713"/>
      <c r="D26" s="392" t="str">
        <f>IF('Bildungs- und Beratungspersonal'!D95="","",'Bildungs- und Beratungspersonal'!D95)</f>
        <v/>
      </c>
      <c r="E26" s="488" t="str">
        <f t="shared" si="0"/>
        <v/>
      </c>
      <c r="F26" s="385">
        <f>'Bildungs- und Beratungspersonal'!E95</f>
        <v>0</v>
      </c>
      <c r="G26" s="385">
        <f>'Bildungs- und Beratungspersonal'!F95</f>
        <v>0</v>
      </c>
      <c r="H26" s="401">
        <f t="shared" si="1"/>
        <v>0</v>
      </c>
      <c r="I26" s="402">
        <f t="shared" si="2"/>
        <v>0</v>
      </c>
      <c r="J26" s="699"/>
      <c r="K26" s="700"/>
      <c r="L26" s="701"/>
      <c r="M26" s="403"/>
      <c r="N26" s="403"/>
      <c r="O26" s="358"/>
      <c r="P26" s="358"/>
      <c r="Q26" s="358"/>
      <c r="R26" s="358"/>
      <c r="S26" s="358"/>
      <c r="T26" s="358"/>
      <c r="U26" s="358"/>
      <c r="V26" s="358"/>
      <c r="W26" s="358"/>
      <c r="X26" s="358"/>
      <c r="Y26" s="358"/>
      <c r="Z26" s="358"/>
    </row>
    <row r="27" spans="1:26" x14ac:dyDescent="0.2">
      <c r="A27" s="358"/>
      <c r="B27" s="713" t="str">
        <f>IF('Bildungs- und Beratungspersonal'!B96="","",'Bildungs- und Beratungspersonal'!B96)</f>
        <v/>
      </c>
      <c r="C27" s="713"/>
      <c r="D27" s="392" t="str">
        <f>IF('Bildungs- und Beratungspersonal'!D96="","",'Bildungs- und Beratungspersonal'!D96)</f>
        <v/>
      </c>
      <c r="E27" s="488" t="str">
        <f t="shared" si="0"/>
        <v/>
      </c>
      <c r="F27" s="385">
        <f>'Bildungs- und Beratungspersonal'!E96</f>
        <v>0</v>
      </c>
      <c r="G27" s="385">
        <f>'Bildungs- und Beratungspersonal'!F96</f>
        <v>0</v>
      </c>
      <c r="H27" s="401">
        <f t="shared" si="1"/>
        <v>0</v>
      </c>
      <c r="I27" s="402">
        <f t="shared" si="2"/>
        <v>0</v>
      </c>
      <c r="J27" s="699"/>
      <c r="K27" s="700"/>
      <c r="L27" s="701"/>
      <c r="M27" s="403"/>
      <c r="N27" s="403"/>
      <c r="O27" s="358"/>
      <c r="P27" s="358"/>
      <c r="Q27" s="358"/>
      <c r="R27" s="358"/>
      <c r="S27" s="358"/>
      <c r="T27" s="358"/>
      <c r="U27" s="358"/>
      <c r="V27" s="358"/>
      <c r="W27" s="358"/>
      <c r="X27" s="358"/>
      <c r="Y27" s="358"/>
      <c r="Z27" s="358"/>
    </row>
    <row r="28" spans="1:26" x14ac:dyDescent="0.2">
      <c r="A28" s="358"/>
      <c r="B28" s="713" t="str">
        <f>IF('Bildungs- und Beratungspersonal'!B97="","",'Bildungs- und Beratungspersonal'!B97)</f>
        <v/>
      </c>
      <c r="C28" s="713"/>
      <c r="D28" s="392" t="str">
        <f>IF('Bildungs- und Beratungspersonal'!D97="","",'Bildungs- und Beratungspersonal'!D97)</f>
        <v/>
      </c>
      <c r="E28" s="488" t="str">
        <f t="shared" si="0"/>
        <v/>
      </c>
      <c r="F28" s="385">
        <f>'Bildungs- und Beratungspersonal'!E97</f>
        <v>0</v>
      </c>
      <c r="G28" s="385">
        <f>'Bildungs- und Beratungspersonal'!F97</f>
        <v>0</v>
      </c>
      <c r="H28" s="401">
        <f t="shared" si="1"/>
        <v>0</v>
      </c>
      <c r="I28" s="402">
        <f t="shared" si="2"/>
        <v>0</v>
      </c>
      <c r="J28" s="699"/>
      <c r="K28" s="700"/>
      <c r="L28" s="701"/>
      <c r="M28" s="403"/>
      <c r="N28" s="403"/>
      <c r="O28" s="358"/>
      <c r="P28" s="358"/>
      <c r="Q28" s="358"/>
      <c r="R28" s="358"/>
      <c r="S28" s="358"/>
      <c r="T28" s="358"/>
      <c r="U28" s="358"/>
      <c r="V28" s="358"/>
      <c r="W28" s="358"/>
      <c r="X28" s="358"/>
      <c r="Y28" s="358"/>
      <c r="Z28" s="358"/>
    </row>
    <row r="29" spans="1:26" x14ac:dyDescent="0.2">
      <c r="A29" s="358"/>
      <c r="B29" s="713" t="str">
        <f>IF('Bildungs- und Beratungspersonal'!B98="","",'Bildungs- und Beratungspersonal'!B98)</f>
        <v/>
      </c>
      <c r="C29" s="713"/>
      <c r="D29" s="392" t="str">
        <f>IF('Bildungs- und Beratungspersonal'!D98="","",'Bildungs- und Beratungspersonal'!D98)</f>
        <v/>
      </c>
      <c r="E29" s="488" t="str">
        <f t="shared" si="0"/>
        <v/>
      </c>
      <c r="F29" s="385">
        <f>'Bildungs- und Beratungspersonal'!E98</f>
        <v>0</v>
      </c>
      <c r="G29" s="385">
        <f>'Bildungs- und Beratungspersonal'!F98</f>
        <v>0</v>
      </c>
      <c r="H29" s="401">
        <f t="shared" si="1"/>
        <v>0</v>
      </c>
      <c r="I29" s="402">
        <f t="shared" si="2"/>
        <v>0</v>
      </c>
      <c r="J29" s="699"/>
      <c r="K29" s="700"/>
      <c r="L29" s="701"/>
      <c r="M29" s="403"/>
      <c r="N29" s="403"/>
      <c r="O29" s="358"/>
      <c r="P29" s="358"/>
      <c r="Q29" s="358"/>
      <c r="R29" s="358"/>
      <c r="S29" s="358"/>
      <c r="T29" s="358"/>
      <c r="U29" s="358"/>
      <c r="V29" s="358"/>
      <c r="W29" s="358"/>
      <c r="X29" s="358"/>
      <c r="Y29" s="358"/>
      <c r="Z29" s="358"/>
    </row>
    <row r="30" spans="1:26" x14ac:dyDescent="0.2">
      <c r="A30" s="358"/>
      <c r="B30" s="713" t="str">
        <f>IF('Bildungs- und Beratungspersonal'!B99="","",'Bildungs- und Beratungspersonal'!B99)</f>
        <v/>
      </c>
      <c r="C30" s="713"/>
      <c r="D30" s="392" t="str">
        <f>IF('Bildungs- und Beratungspersonal'!D99="","",'Bildungs- und Beratungspersonal'!D99)</f>
        <v/>
      </c>
      <c r="E30" s="488" t="str">
        <f t="shared" si="0"/>
        <v/>
      </c>
      <c r="F30" s="385">
        <f>'Bildungs- und Beratungspersonal'!E99</f>
        <v>0</v>
      </c>
      <c r="G30" s="385">
        <f>'Bildungs- und Beratungspersonal'!F99</f>
        <v>0</v>
      </c>
      <c r="H30" s="401">
        <f t="shared" si="1"/>
        <v>0</v>
      </c>
      <c r="I30" s="402">
        <f t="shared" si="2"/>
        <v>0</v>
      </c>
      <c r="J30" s="699"/>
      <c r="K30" s="700"/>
      <c r="L30" s="701"/>
      <c r="M30" s="403"/>
      <c r="N30" s="403"/>
      <c r="O30" s="358"/>
      <c r="P30" s="358"/>
      <c r="Q30" s="358"/>
      <c r="R30" s="358"/>
      <c r="S30" s="358"/>
      <c r="T30" s="358"/>
      <c r="U30" s="358"/>
      <c r="V30" s="358"/>
      <c r="W30" s="358"/>
      <c r="X30" s="358"/>
      <c r="Y30" s="358"/>
      <c r="Z30" s="358"/>
    </row>
    <row r="31" spans="1:26" x14ac:dyDescent="0.2">
      <c r="A31" s="358"/>
      <c r="B31" s="713" t="str">
        <f>IF('Bildungs- und Beratungspersonal'!B100="","",'Bildungs- und Beratungspersonal'!B100)</f>
        <v/>
      </c>
      <c r="C31" s="713"/>
      <c r="D31" s="392" t="str">
        <f>IF('Bildungs- und Beratungspersonal'!D100="","",'Bildungs- und Beratungspersonal'!D100)</f>
        <v/>
      </c>
      <c r="E31" s="488" t="str">
        <f t="shared" si="0"/>
        <v/>
      </c>
      <c r="F31" s="385">
        <f>'Bildungs- und Beratungspersonal'!E100</f>
        <v>0</v>
      </c>
      <c r="G31" s="385">
        <f>'Bildungs- und Beratungspersonal'!F100</f>
        <v>0</v>
      </c>
      <c r="H31" s="401">
        <f t="shared" si="1"/>
        <v>0</v>
      </c>
      <c r="I31" s="402">
        <f t="shared" si="2"/>
        <v>0</v>
      </c>
      <c r="J31" s="699"/>
      <c r="K31" s="700"/>
      <c r="L31" s="701"/>
      <c r="M31" s="403"/>
      <c r="N31" s="403"/>
      <c r="O31" s="358"/>
      <c r="P31" s="358"/>
      <c r="Q31" s="358"/>
      <c r="R31" s="358"/>
      <c r="S31" s="358"/>
      <c r="T31" s="358"/>
      <c r="U31" s="358"/>
      <c r="V31" s="358"/>
      <c r="W31" s="358"/>
      <c r="X31" s="358"/>
      <c r="Y31" s="358"/>
      <c r="Z31" s="358"/>
    </row>
    <row r="32" spans="1:26" x14ac:dyDescent="0.2">
      <c r="A32" s="358"/>
      <c r="B32" s="713" t="str">
        <f>IF('Bildungs- und Beratungspersonal'!B101="","",'Bildungs- und Beratungspersonal'!B101)</f>
        <v/>
      </c>
      <c r="C32" s="713"/>
      <c r="D32" s="392" t="str">
        <f>IF('Bildungs- und Beratungspersonal'!D101="","",'Bildungs- und Beratungspersonal'!D101)</f>
        <v/>
      </c>
      <c r="E32" s="488" t="str">
        <f t="shared" si="0"/>
        <v/>
      </c>
      <c r="F32" s="385">
        <f>'Bildungs- und Beratungspersonal'!E101</f>
        <v>0</v>
      </c>
      <c r="G32" s="385">
        <f>'Bildungs- und Beratungspersonal'!F101</f>
        <v>0</v>
      </c>
      <c r="H32" s="401">
        <f t="shared" si="1"/>
        <v>0</v>
      </c>
      <c r="I32" s="402">
        <f t="shared" si="2"/>
        <v>0</v>
      </c>
      <c r="J32" s="699"/>
      <c r="K32" s="700"/>
      <c r="L32" s="701"/>
      <c r="M32" s="403"/>
      <c r="N32" s="403"/>
      <c r="O32" s="358"/>
      <c r="P32" s="358"/>
      <c r="Q32" s="358"/>
      <c r="R32" s="358"/>
      <c r="S32" s="358"/>
      <c r="T32" s="358"/>
      <c r="U32" s="358"/>
      <c r="V32" s="358"/>
      <c r="W32" s="358"/>
      <c r="X32" s="358"/>
      <c r="Y32" s="358"/>
      <c r="Z32" s="358"/>
    </row>
    <row r="33" spans="1:26" x14ac:dyDescent="0.2">
      <c r="A33" s="358"/>
      <c r="B33" s="713" t="str">
        <f>IF('Bildungs- und Beratungspersonal'!B102="","",'Bildungs- und Beratungspersonal'!B102)</f>
        <v/>
      </c>
      <c r="C33" s="713"/>
      <c r="D33" s="392" t="str">
        <f>IF('Bildungs- und Beratungspersonal'!D102="","",'Bildungs- und Beratungspersonal'!D102)</f>
        <v/>
      </c>
      <c r="E33" s="488" t="str">
        <f t="shared" si="0"/>
        <v/>
      </c>
      <c r="F33" s="385">
        <f>'Bildungs- und Beratungspersonal'!E102</f>
        <v>0</v>
      </c>
      <c r="G33" s="385">
        <f>'Bildungs- und Beratungspersonal'!F102</f>
        <v>0</v>
      </c>
      <c r="H33" s="401">
        <f t="shared" si="1"/>
        <v>0</v>
      </c>
      <c r="I33" s="402">
        <f t="shared" si="2"/>
        <v>0</v>
      </c>
      <c r="J33" s="699"/>
      <c r="K33" s="700"/>
      <c r="L33" s="701"/>
      <c r="M33" s="403"/>
      <c r="N33" s="403"/>
      <c r="O33" s="358"/>
      <c r="P33" s="358"/>
      <c r="Q33" s="358"/>
      <c r="R33" s="358"/>
      <c r="S33" s="358"/>
      <c r="T33" s="358"/>
      <c r="U33" s="358"/>
      <c r="V33" s="358"/>
      <c r="W33" s="358"/>
      <c r="X33" s="358"/>
      <c r="Y33" s="358"/>
      <c r="Z33" s="358"/>
    </row>
    <row r="34" spans="1:26" x14ac:dyDescent="0.2">
      <c r="A34" s="358"/>
      <c r="B34" s="713" t="str">
        <f>IF('Bildungs- und Beratungspersonal'!B103="","",'Bildungs- und Beratungspersonal'!B103)</f>
        <v/>
      </c>
      <c r="C34" s="713"/>
      <c r="D34" s="392" t="str">
        <f>IF('Bildungs- und Beratungspersonal'!D103="","",'Bildungs- und Beratungspersonal'!D103)</f>
        <v/>
      </c>
      <c r="E34" s="488" t="str">
        <f t="shared" si="0"/>
        <v/>
      </c>
      <c r="F34" s="385">
        <f>'Bildungs- und Beratungspersonal'!E103</f>
        <v>0</v>
      </c>
      <c r="G34" s="385">
        <f>'Bildungs- und Beratungspersonal'!F103</f>
        <v>0</v>
      </c>
      <c r="H34" s="401">
        <f t="shared" si="1"/>
        <v>0</v>
      </c>
      <c r="I34" s="402">
        <f t="shared" si="2"/>
        <v>0</v>
      </c>
      <c r="J34" s="699"/>
      <c r="K34" s="700"/>
      <c r="L34" s="701"/>
      <c r="M34" s="403"/>
      <c r="N34" s="403"/>
      <c r="O34" s="358"/>
      <c r="P34" s="358"/>
      <c r="Q34" s="358"/>
      <c r="R34" s="358"/>
      <c r="S34" s="358"/>
      <c r="T34" s="358"/>
      <c r="U34" s="358"/>
      <c r="V34" s="358"/>
      <c r="W34" s="358"/>
      <c r="X34" s="358"/>
      <c r="Y34" s="358"/>
      <c r="Z34" s="358"/>
    </row>
    <row r="35" spans="1:26" x14ac:dyDescent="0.2">
      <c r="A35" s="358"/>
      <c r="B35" s="713" t="str">
        <f>IF('Bildungs- und Beratungspersonal'!B104="","",'Bildungs- und Beratungspersonal'!B104)</f>
        <v/>
      </c>
      <c r="C35" s="713"/>
      <c r="D35" s="392" t="str">
        <f>IF('Bildungs- und Beratungspersonal'!D104="","",'Bildungs- und Beratungspersonal'!D104)</f>
        <v/>
      </c>
      <c r="E35" s="488" t="str">
        <f t="shared" si="0"/>
        <v/>
      </c>
      <c r="F35" s="385">
        <f>'Bildungs- und Beratungspersonal'!E104</f>
        <v>0</v>
      </c>
      <c r="G35" s="385">
        <f>'Bildungs- und Beratungspersonal'!F104</f>
        <v>0</v>
      </c>
      <c r="H35" s="401">
        <f t="shared" si="1"/>
        <v>0</v>
      </c>
      <c r="I35" s="402">
        <f t="shared" si="2"/>
        <v>0</v>
      </c>
      <c r="J35" s="699"/>
      <c r="K35" s="700"/>
      <c r="L35" s="701"/>
      <c r="M35" s="403"/>
      <c r="N35" s="403"/>
      <c r="O35" s="358"/>
      <c r="P35" s="358"/>
      <c r="Q35" s="358"/>
      <c r="R35" s="358"/>
      <c r="S35" s="358"/>
      <c r="T35" s="358"/>
      <c r="U35" s="358"/>
      <c r="V35" s="358"/>
      <c r="W35" s="358"/>
      <c r="X35" s="358"/>
      <c r="Y35" s="358"/>
      <c r="Z35" s="358"/>
    </row>
    <row r="36" spans="1:26" x14ac:dyDescent="0.2">
      <c r="A36" s="358"/>
      <c r="B36" s="358"/>
      <c r="C36" s="358"/>
      <c r="D36" s="358"/>
      <c r="E36" s="358"/>
      <c r="F36" s="368" t="s">
        <v>102</v>
      </c>
      <c r="G36" s="404">
        <f>SUM(G21:G35)</f>
        <v>0</v>
      </c>
      <c r="H36" s="399">
        <f>SUM(H21:H35)</f>
        <v>0</v>
      </c>
      <c r="I36" s="405">
        <f>SUM(I21:I35)</f>
        <v>0</v>
      </c>
      <c r="J36" s="699"/>
      <c r="K36" s="700"/>
      <c r="L36" s="701"/>
      <c r="M36" s="403"/>
      <c r="N36" s="403"/>
      <c r="O36" s="358"/>
      <c r="P36" s="358"/>
      <c r="Q36" s="358"/>
      <c r="R36" s="358"/>
      <c r="S36" s="358"/>
      <c r="T36" s="358"/>
      <c r="U36" s="358"/>
      <c r="V36" s="358"/>
      <c r="W36" s="358"/>
      <c r="X36" s="358"/>
      <c r="Y36" s="358"/>
      <c r="Z36" s="358"/>
    </row>
    <row r="37" spans="1:26" x14ac:dyDescent="0.2">
      <c r="A37" s="358"/>
      <c r="B37" s="358"/>
      <c r="C37" s="358"/>
      <c r="D37" s="358"/>
      <c r="E37" s="358"/>
      <c r="F37" s="358"/>
      <c r="G37" s="358"/>
      <c r="H37" s="358"/>
      <c r="I37" s="358"/>
      <c r="J37" s="358"/>
      <c r="K37" s="358"/>
      <c r="L37" s="358"/>
      <c r="M37" s="358"/>
      <c r="N37" s="358"/>
      <c r="O37" s="358"/>
      <c r="P37" s="358"/>
      <c r="Q37" s="358"/>
      <c r="R37" s="358"/>
      <c r="S37" s="358"/>
      <c r="T37" s="358"/>
      <c r="U37" s="358"/>
      <c r="V37" s="358"/>
      <c r="W37" s="358"/>
      <c r="X37" s="358"/>
      <c r="Y37" s="358"/>
      <c r="Z37" s="358"/>
    </row>
    <row r="38" spans="1:26" x14ac:dyDescent="0.2">
      <c r="A38" s="358"/>
      <c r="B38" s="358"/>
      <c r="C38" s="358"/>
      <c r="D38" s="358"/>
      <c r="E38" s="358"/>
      <c r="F38" s="358"/>
      <c r="G38" s="358"/>
      <c r="H38" s="358"/>
      <c r="I38" s="358"/>
      <c r="J38" s="358"/>
      <c r="K38" s="358"/>
      <c r="L38" s="358"/>
      <c r="M38" s="358"/>
      <c r="N38" s="358"/>
      <c r="O38" s="358"/>
      <c r="P38" s="358"/>
      <c r="Q38" s="358"/>
      <c r="R38" s="358"/>
      <c r="S38" s="358"/>
      <c r="T38" s="358"/>
      <c r="U38" s="358"/>
      <c r="V38" s="358"/>
      <c r="W38" s="358"/>
      <c r="X38" s="358"/>
      <c r="Y38" s="358"/>
      <c r="Z38" s="358"/>
    </row>
    <row r="39" spans="1:26" x14ac:dyDescent="0.2">
      <c r="A39" s="358"/>
      <c r="B39" s="358"/>
      <c r="C39" s="358"/>
      <c r="D39" s="358"/>
      <c r="E39" s="358"/>
      <c r="F39" s="358"/>
      <c r="G39" s="358"/>
      <c r="H39" s="358"/>
      <c r="I39" s="358"/>
      <c r="J39" s="593" t="s">
        <v>127</v>
      </c>
      <c r="K39" s="593"/>
      <c r="L39" s="517">
        <f>SUM(H15,H36)</f>
        <v>0</v>
      </c>
      <c r="M39" s="516"/>
      <c r="N39" s="358"/>
      <c r="O39" s="358"/>
      <c r="P39" s="358"/>
      <c r="Q39" s="358"/>
      <c r="R39" s="358"/>
      <c r="S39" s="358"/>
      <c r="T39" s="358"/>
      <c r="U39" s="358"/>
      <c r="V39" s="358"/>
      <c r="W39" s="358"/>
      <c r="X39" s="358"/>
      <c r="Y39" s="358"/>
      <c r="Z39" s="358"/>
    </row>
    <row r="40" spans="1:26" x14ac:dyDescent="0.2">
      <c r="A40" s="358"/>
      <c r="B40" s="358"/>
      <c r="C40" s="358"/>
      <c r="D40" s="358"/>
      <c r="E40" s="358"/>
      <c r="F40" s="358"/>
      <c r="G40" s="358"/>
      <c r="H40" s="358"/>
      <c r="I40" s="358"/>
      <c r="J40" s="358"/>
      <c r="K40" s="358"/>
      <c r="L40" s="358"/>
      <c r="M40" s="358"/>
      <c r="N40" s="358"/>
      <c r="O40" s="358"/>
      <c r="P40" s="358"/>
      <c r="Q40" s="358"/>
      <c r="R40" s="358"/>
      <c r="S40" s="358"/>
      <c r="T40" s="358"/>
      <c r="U40" s="358"/>
      <c r="V40" s="358"/>
      <c r="W40" s="358"/>
      <c r="X40" s="358"/>
      <c r="Y40" s="358"/>
      <c r="Z40" s="358"/>
    </row>
    <row r="41" spans="1:26" x14ac:dyDescent="0.2">
      <c r="A41" s="358"/>
      <c r="B41" s="358"/>
      <c r="C41" s="358"/>
      <c r="D41" s="358"/>
      <c r="E41" s="358"/>
      <c r="F41" s="358"/>
      <c r="G41" s="358"/>
      <c r="H41" s="358"/>
      <c r="I41" s="358"/>
      <c r="J41" s="358"/>
      <c r="K41" s="358"/>
      <c r="L41" s="358"/>
      <c r="M41" s="358"/>
      <c r="N41" s="358"/>
      <c r="O41" s="358"/>
      <c r="P41" s="358"/>
      <c r="Q41" s="358"/>
      <c r="R41" s="358"/>
      <c r="S41" s="358"/>
      <c r="T41" s="358"/>
      <c r="U41" s="358"/>
      <c r="V41" s="358"/>
      <c r="W41" s="358"/>
      <c r="X41" s="358"/>
      <c r="Y41" s="358"/>
      <c r="Z41" s="358"/>
    </row>
    <row r="42" spans="1:26" x14ac:dyDescent="0.2">
      <c r="A42" s="358"/>
      <c r="B42" s="358"/>
      <c r="C42" s="358"/>
      <c r="D42" s="358"/>
      <c r="E42" s="358"/>
      <c r="F42" s="358"/>
      <c r="G42" s="358"/>
      <c r="H42" s="358"/>
      <c r="I42" s="358"/>
      <c r="J42" s="358"/>
      <c r="K42" s="358"/>
      <c r="L42" s="358"/>
      <c r="M42" s="358"/>
      <c r="N42" s="358"/>
      <c r="O42" s="358"/>
      <c r="P42" s="358"/>
      <c r="Q42" s="358"/>
      <c r="R42" s="358"/>
      <c r="S42" s="358"/>
      <c r="T42" s="358"/>
      <c r="U42" s="358"/>
      <c r="V42" s="358"/>
      <c r="W42" s="358"/>
      <c r="X42" s="358"/>
      <c r="Y42" s="358"/>
      <c r="Z42" s="358"/>
    </row>
    <row r="43" spans="1:26" x14ac:dyDescent="0.2">
      <c r="A43" s="358"/>
      <c r="B43" s="358"/>
      <c r="C43" s="358"/>
      <c r="D43" s="358"/>
      <c r="E43" s="358"/>
      <c r="F43" s="358"/>
      <c r="G43" s="358"/>
      <c r="H43" s="358"/>
      <c r="I43" s="358"/>
      <c r="J43" s="358"/>
      <c r="K43" s="358"/>
      <c r="L43" s="358"/>
      <c r="M43" s="358"/>
      <c r="N43" s="358"/>
      <c r="O43" s="358"/>
      <c r="P43" s="358"/>
      <c r="Q43" s="358"/>
      <c r="R43" s="358"/>
      <c r="S43" s="358"/>
      <c r="T43" s="358"/>
      <c r="U43" s="358"/>
      <c r="V43" s="358"/>
      <c r="W43" s="358"/>
      <c r="X43" s="358"/>
      <c r="Y43" s="358"/>
      <c r="Z43" s="358"/>
    </row>
    <row r="44" spans="1:26" x14ac:dyDescent="0.2">
      <c r="A44" s="358"/>
      <c r="B44" s="358"/>
      <c r="C44" s="358"/>
      <c r="D44" s="358"/>
      <c r="E44" s="358"/>
      <c r="F44" s="358"/>
      <c r="G44" s="358"/>
      <c r="H44" s="358"/>
      <c r="I44" s="358"/>
      <c r="J44" s="358"/>
      <c r="K44" s="358"/>
      <c r="L44" s="358"/>
      <c r="M44" s="358"/>
      <c r="N44" s="358"/>
      <c r="O44" s="358"/>
      <c r="P44" s="358"/>
      <c r="Q44" s="358"/>
      <c r="R44" s="358"/>
      <c r="S44" s="358"/>
      <c r="T44" s="358"/>
      <c r="U44" s="358"/>
      <c r="V44" s="358"/>
      <c r="W44" s="358"/>
      <c r="X44" s="358"/>
      <c r="Y44" s="358"/>
      <c r="Z44" s="358"/>
    </row>
    <row r="45" spans="1:26" x14ac:dyDescent="0.2">
      <c r="A45" s="358"/>
      <c r="B45" s="358"/>
      <c r="C45" s="358"/>
      <c r="D45" s="358"/>
      <c r="E45" s="358"/>
      <c r="F45" s="358"/>
      <c r="G45" s="358"/>
      <c r="H45" s="358"/>
      <c r="I45" s="358"/>
      <c r="J45" s="358"/>
      <c r="K45" s="358"/>
      <c r="L45" s="358"/>
      <c r="M45" s="358"/>
      <c r="N45" s="358"/>
      <c r="O45" s="358"/>
      <c r="P45" s="358"/>
      <c r="Q45" s="358"/>
      <c r="R45" s="358"/>
      <c r="S45" s="358"/>
      <c r="T45" s="358"/>
      <c r="U45" s="358"/>
      <c r="V45" s="358"/>
      <c r="W45" s="358"/>
      <c r="X45" s="358"/>
      <c r="Y45" s="358"/>
      <c r="Z45" s="358"/>
    </row>
    <row r="46" spans="1:26" x14ac:dyDescent="0.2">
      <c r="A46" s="358"/>
      <c r="B46" s="358"/>
      <c r="C46" s="358"/>
      <c r="D46" s="358"/>
      <c r="E46" s="358"/>
      <c r="F46" s="358"/>
      <c r="G46" s="358"/>
      <c r="H46" s="358"/>
      <c r="I46" s="358"/>
      <c r="J46" s="358"/>
      <c r="K46" s="358"/>
      <c r="L46" s="358"/>
      <c r="M46" s="358"/>
      <c r="N46" s="358"/>
      <c r="O46" s="358"/>
      <c r="P46" s="358"/>
      <c r="Q46" s="358"/>
      <c r="R46" s="358"/>
      <c r="S46" s="358"/>
      <c r="T46" s="358"/>
      <c r="U46" s="358"/>
      <c r="V46" s="358"/>
      <c r="W46" s="358"/>
      <c r="X46" s="358"/>
      <c r="Y46" s="358"/>
      <c r="Z46" s="358"/>
    </row>
    <row r="47" spans="1:26" x14ac:dyDescent="0.2">
      <c r="A47" s="358"/>
      <c r="B47" s="358"/>
      <c r="C47" s="358"/>
      <c r="D47" s="358"/>
      <c r="E47" s="358"/>
      <c r="F47" s="358"/>
      <c r="G47" s="358"/>
      <c r="H47" s="358"/>
      <c r="I47" s="358"/>
      <c r="J47" s="358"/>
      <c r="K47" s="358"/>
      <c r="L47" s="358"/>
      <c r="M47" s="358"/>
      <c r="N47" s="358"/>
      <c r="O47" s="358"/>
      <c r="P47" s="358"/>
      <c r="Q47" s="358"/>
      <c r="R47" s="358"/>
      <c r="S47" s="358"/>
      <c r="T47" s="358"/>
      <c r="U47" s="358"/>
      <c r="V47" s="358"/>
      <c r="W47" s="358"/>
      <c r="X47" s="358"/>
      <c r="Y47" s="358"/>
      <c r="Z47" s="358"/>
    </row>
    <row r="48" spans="1:26" x14ac:dyDescent="0.2">
      <c r="A48" s="358"/>
      <c r="B48" s="358"/>
      <c r="C48" s="358"/>
      <c r="D48" s="358"/>
      <c r="E48" s="358"/>
      <c r="F48" s="358"/>
      <c r="G48" s="358"/>
      <c r="H48" s="358"/>
      <c r="I48" s="358"/>
      <c r="J48" s="358"/>
      <c r="K48" s="358"/>
      <c r="L48" s="358"/>
      <c r="M48" s="358"/>
      <c r="N48" s="358"/>
      <c r="O48" s="358"/>
      <c r="P48" s="358"/>
      <c r="Q48" s="358"/>
      <c r="R48" s="358"/>
      <c r="S48" s="358"/>
      <c r="T48" s="358"/>
      <c r="U48" s="358"/>
      <c r="V48" s="358"/>
      <c r="W48" s="358"/>
      <c r="X48" s="358"/>
      <c r="Y48" s="358"/>
      <c r="Z48" s="358"/>
    </row>
    <row r="49" spans="1:26" x14ac:dyDescent="0.2">
      <c r="A49" s="358"/>
      <c r="B49" s="358"/>
      <c r="C49" s="358"/>
      <c r="D49" s="358"/>
      <c r="E49" s="358"/>
      <c r="F49" s="358"/>
      <c r="G49" s="358"/>
      <c r="H49" s="358"/>
      <c r="I49" s="358"/>
      <c r="J49" s="358"/>
      <c r="K49" s="358"/>
      <c r="L49" s="358"/>
      <c r="M49" s="358"/>
      <c r="N49" s="358"/>
      <c r="O49" s="358"/>
      <c r="P49" s="358"/>
      <c r="Q49" s="358"/>
      <c r="R49" s="358"/>
      <c r="S49" s="358"/>
      <c r="T49" s="358"/>
      <c r="U49" s="358"/>
      <c r="V49" s="358"/>
      <c r="W49" s="358"/>
      <c r="X49" s="358"/>
      <c r="Y49" s="358"/>
      <c r="Z49" s="358"/>
    </row>
    <row r="50" spans="1:26" x14ac:dyDescent="0.2">
      <c r="A50" s="358"/>
      <c r="B50" s="358"/>
      <c r="C50" s="358"/>
      <c r="D50" s="358"/>
      <c r="E50" s="358"/>
      <c r="F50" s="358"/>
      <c r="G50" s="358"/>
      <c r="H50" s="358"/>
      <c r="I50" s="358"/>
      <c r="J50" s="358"/>
      <c r="K50" s="358"/>
      <c r="L50" s="358"/>
      <c r="M50" s="358"/>
      <c r="N50" s="358"/>
      <c r="O50" s="358"/>
      <c r="P50" s="358"/>
      <c r="Q50" s="358"/>
      <c r="R50" s="358"/>
      <c r="S50" s="358"/>
      <c r="T50" s="358"/>
      <c r="U50" s="358"/>
      <c r="V50" s="358"/>
      <c r="W50" s="358"/>
      <c r="X50" s="358"/>
      <c r="Y50" s="358"/>
      <c r="Z50" s="358"/>
    </row>
    <row r="51" spans="1:26" x14ac:dyDescent="0.2">
      <c r="A51" s="358"/>
      <c r="B51" s="358"/>
      <c r="C51" s="358"/>
      <c r="D51" s="358"/>
      <c r="E51" s="358"/>
      <c r="F51" s="358"/>
      <c r="G51" s="358"/>
      <c r="H51" s="358"/>
      <c r="I51" s="358"/>
      <c r="J51" s="358"/>
      <c r="K51" s="358"/>
      <c r="L51" s="358"/>
      <c r="M51" s="358"/>
      <c r="N51" s="358"/>
      <c r="O51" s="358"/>
      <c r="P51" s="358"/>
      <c r="Q51" s="358"/>
      <c r="R51" s="358"/>
      <c r="S51" s="358"/>
      <c r="T51" s="358"/>
      <c r="U51" s="358"/>
      <c r="V51" s="358"/>
      <c r="W51" s="358"/>
      <c r="X51" s="358"/>
      <c r="Y51" s="358"/>
      <c r="Z51" s="358"/>
    </row>
    <row r="52" spans="1:26" x14ac:dyDescent="0.2">
      <c r="A52" s="358"/>
      <c r="B52" s="358"/>
      <c r="C52" s="358"/>
      <c r="D52" s="358"/>
      <c r="E52" s="358"/>
      <c r="F52" s="358"/>
      <c r="G52" s="358"/>
      <c r="H52" s="358"/>
      <c r="I52" s="358"/>
      <c r="J52" s="358"/>
      <c r="K52" s="358"/>
      <c r="L52" s="358"/>
      <c r="M52" s="358"/>
      <c r="N52" s="358"/>
      <c r="O52" s="358"/>
      <c r="P52" s="358"/>
      <c r="Q52" s="358"/>
      <c r="R52" s="358"/>
      <c r="S52" s="358"/>
      <c r="T52" s="358"/>
      <c r="U52" s="358"/>
      <c r="V52" s="358"/>
      <c r="W52" s="358"/>
      <c r="X52" s="358"/>
      <c r="Y52" s="358"/>
      <c r="Z52" s="358"/>
    </row>
    <row r="53" spans="1:26" x14ac:dyDescent="0.2">
      <c r="A53" s="358"/>
      <c r="B53" s="358"/>
      <c r="C53" s="358"/>
      <c r="D53" s="358"/>
      <c r="E53" s="358"/>
      <c r="F53" s="358"/>
      <c r="G53" s="358"/>
      <c r="H53" s="358"/>
      <c r="I53" s="358"/>
      <c r="J53" s="358"/>
      <c r="K53" s="358"/>
      <c r="L53" s="358"/>
      <c r="M53" s="358"/>
      <c r="N53" s="358"/>
      <c r="O53" s="358"/>
      <c r="P53" s="358"/>
      <c r="Q53" s="358"/>
      <c r="R53" s="358"/>
      <c r="S53" s="358"/>
      <c r="T53" s="358"/>
      <c r="U53" s="358"/>
      <c r="V53" s="358"/>
      <c r="W53" s="358"/>
      <c r="X53" s="358"/>
      <c r="Y53" s="358"/>
      <c r="Z53" s="358"/>
    </row>
    <row r="54" spans="1:26" x14ac:dyDescent="0.2">
      <c r="A54" s="358"/>
      <c r="B54" s="358"/>
      <c r="C54" s="358"/>
      <c r="D54" s="358"/>
      <c r="E54" s="358"/>
      <c r="F54" s="358"/>
      <c r="G54" s="358"/>
      <c r="H54" s="358"/>
      <c r="I54" s="358"/>
      <c r="J54" s="358"/>
      <c r="K54" s="358"/>
      <c r="L54" s="358"/>
      <c r="M54" s="358"/>
      <c r="N54" s="358"/>
      <c r="O54" s="358"/>
      <c r="P54" s="358"/>
      <c r="Q54" s="358"/>
      <c r="R54" s="358"/>
      <c r="S54" s="358"/>
      <c r="T54" s="358"/>
      <c r="U54" s="358"/>
      <c r="V54" s="358"/>
      <c r="W54" s="358"/>
      <c r="X54" s="358"/>
      <c r="Y54" s="358"/>
      <c r="Z54" s="358"/>
    </row>
    <row r="55" spans="1:26" x14ac:dyDescent="0.2">
      <c r="A55" s="358"/>
      <c r="B55" s="358"/>
      <c r="C55" s="358"/>
      <c r="D55" s="358"/>
      <c r="E55" s="358"/>
      <c r="F55" s="358"/>
      <c r="G55" s="358"/>
      <c r="H55" s="358"/>
      <c r="I55" s="358"/>
      <c r="J55" s="358"/>
      <c r="K55" s="358"/>
      <c r="L55" s="358"/>
      <c r="M55" s="358"/>
      <c r="N55" s="358"/>
      <c r="O55" s="358"/>
      <c r="P55" s="358"/>
      <c r="Q55" s="358"/>
      <c r="R55" s="358"/>
      <c r="S55" s="358"/>
      <c r="T55" s="358"/>
      <c r="U55" s="358"/>
      <c r="V55" s="358"/>
      <c r="W55" s="358"/>
      <c r="X55" s="358"/>
      <c r="Y55" s="358"/>
      <c r="Z55" s="358"/>
    </row>
    <row r="56" spans="1:26" x14ac:dyDescent="0.2">
      <c r="A56" s="358"/>
      <c r="B56" s="358"/>
      <c r="C56" s="358"/>
      <c r="D56" s="358"/>
      <c r="E56" s="358"/>
      <c r="F56" s="358"/>
      <c r="G56" s="358"/>
      <c r="H56" s="358"/>
      <c r="I56" s="358"/>
      <c r="J56" s="358"/>
      <c r="K56" s="358"/>
      <c r="L56" s="358"/>
      <c r="M56" s="358"/>
      <c r="N56" s="358"/>
      <c r="O56" s="358"/>
      <c r="P56" s="358"/>
      <c r="Q56" s="358"/>
      <c r="R56" s="358"/>
      <c r="S56" s="358"/>
      <c r="T56" s="358"/>
      <c r="U56" s="358"/>
      <c r="V56" s="358"/>
      <c r="W56" s="358"/>
      <c r="X56" s="358"/>
      <c r="Y56" s="358"/>
      <c r="Z56" s="358"/>
    </row>
    <row r="57" spans="1:26" x14ac:dyDescent="0.2">
      <c r="A57" s="358"/>
      <c r="B57" s="358"/>
      <c r="C57" s="358"/>
      <c r="D57" s="358"/>
      <c r="E57" s="358"/>
      <c r="F57" s="358"/>
      <c r="G57" s="358"/>
      <c r="H57" s="358"/>
      <c r="I57" s="358"/>
      <c r="J57" s="358"/>
      <c r="K57" s="358"/>
      <c r="L57" s="358"/>
      <c r="M57" s="358"/>
      <c r="N57" s="358"/>
      <c r="O57" s="358"/>
      <c r="P57" s="358"/>
      <c r="Q57" s="358"/>
      <c r="R57" s="358"/>
      <c r="S57" s="358"/>
      <c r="T57" s="358"/>
      <c r="U57" s="358"/>
      <c r="V57" s="358"/>
      <c r="W57" s="358"/>
      <c r="X57" s="358"/>
      <c r="Y57" s="358"/>
      <c r="Z57" s="358"/>
    </row>
    <row r="58" spans="1:26" x14ac:dyDescent="0.2">
      <c r="A58" s="358"/>
      <c r="B58" s="358"/>
      <c r="C58" s="358"/>
      <c r="D58" s="358"/>
      <c r="E58" s="358"/>
      <c r="F58" s="358"/>
      <c r="G58" s="358"/>
      <c r="H58" s="358"/>
      <c r="I58" s="358"/>
      <c r="J58" s="358"/>
      <c r="K58" s="358"/>
      <c r="L58" s="358"/>
      <c r="M58" s="358"/>
      <c r="N58" s="358"/>
      <c r="O58" s="358"/>
      <c r="P58" s="358"/>
      <c r="Q58" s="358"/>
      <c r="R58" s="358"/>
      <c r="S58" s="358"/>
      <c r="T58" s="358"/>
      <c r="U58" s="358"/>
      <c r="V58" s="358"/>
      <c r="W58" s="358"/>
      <c r="X58" s="358"/>
      <c r="Y58" s="358"/>
      <c r="Z58" s="358"/>
    </row>
    <row r="59" spans="1:26" x14ac:dyDescent="0.2">
      <c r="A59" s="358"/>
      <c r="B59" s="358"/>
      <c r="C59" s="358"/>
      <c r="D59" s="358"/>
      <c r="E59" s="358"/>
      <c r="F59" s="358"/>
      <c r="G59" s="358"/>
      <c r="H59" s="358"/>
      <c r="I59" s="358"/>
      <c r="J59" s="358"/>
      <c r="K59" s="358"/>
      <c r="L59" s="358"/>
      <c r="M59" s="358"/>
      <c r="N59" s="358"/>
      <c r="O59" s="358"/>
      <c r="P59" s="358"/>
      <c r="Q59" s="358"/>
      <c r="R59" s="358"/>
      <c r="S59" s="358"/>
      <c r="T59" s="358"/>
      <c r="U59" s="358"/>
      <c r="V59" s="358"/>
      <c r="W59" s="358"/>
      <c r="X59" s="358"/>
      <c r="Y59" s="358"/>
      <c r="Z59" s="358"/>
    </row>
    <row r="60" spans="1:26" x14ac:dyDescent="0.2">
      <c r="A60" s="358"/>
      <c r="B60" s="358"/>
      <c r="C60" s="358"/>
      <c r="D60" s="358"/>
      <c r="E60" s="358"/>
      <c r="F60" s="358"/>
      <c r="G60" s="358"/>
      <c r="H60" s="358"/>
      <c r="I60" s="358"/>
      <c r="J60" s="358"/>
      <c r="K60" s="358"/>
      <c r="L60" s="358"/>
      <c r="M60" s="358"/>
      <c r="N60" s="358"/>
      <c r="O60" s="358"/>
      <c r="P60" s="358"/>
      <c r="Q60" s="358"/>
      <c r="R60" s="358"/>
      <c r="S60" s="358"/>
      <c r="T60" s="358"/>
      <c r="U60" s="358"/>
      <c r="V60" s="358"/>
      <c r="W60" s="358"/>
      <c r="X60" s="358"/>
      <c r="Y60" s="358"/>
      <c r="Z60" s="358"/>
    </row>
    <row r="61" spans="1:26" x14ac:dyDescent="0.2">
      <c r="A61" s="358"/>
      <c r="B61" s="358"/>
      <c r="C61" s="358"/>
      <c r="D61" s="358"/>
      <c r="E61" s="358"/>
      <c r="F61" s="358"/>
      <c r="G61" s="358"/>
      <c r="H61" s="358"/>
      <c r="I61" s="358"/>
      <c r="J61" s="358"/>
      <c r="K61" s="358"/>
      <c r="L61" s="358"/>
      <c r="M61" s="358"/>
      <c r="N61" s="358"/>
      <c r="O61" s="358"/>
      <c r="P61" s="358"/>
      <c r="Q61" s="358"/>
      <c r="R61" s="358"/>
      <c r="S61" s="358"/>
      <c r="T61" s="358"/>
      <c r="U61" s="358"/>
      <c r="V61" s="358"/>
      <c r="W61" s="358"/>
      <c r="X61" s="358"/>
      <c r="Y61" s="358"/>
      <c r="Z61" s="358"/>
    </row>
    <row r="62" spans="1:26" x14ac:dyDescent="0.2">
      <c r="A62" s="358"/>
      <c r="B62" s="358"/>
      <c r="C62" s="358"/>
      <c r="D62" s="358"/>
      <c r="E62" s="358"/>
      <c r="F62" s="358"/>
      <c r="G62" s="358"/>
      <c r="H62" s="358"/>
      <c r="I62" s="358"/>
      <c r="J62" s="358"/>
      <c r="K62" s="358"/>
      <c r="L62" s="358"/>
      <c r="M62" s="358"/>
      <c r="N62" s="358"/>
      <c r="O62" s="358"/>
      <c r="P62" s="358"/>
      <c r="Q62" s="358"/>
      <c r="R62" s="358"/>
      <c r="S62" s="358"/>
      <c r="T62" s="358"/>
      <c r="U62" s="358"/>
      <c r="V62" s="358"/>
      <c r="W62" s="358"/>
      <c r="X62" s="358"/>
      <c r="Y62" s="358"/>
      <c r="Z62" s="358"/>
    </row>
    <row r="63" spans="1:26" x14ac:dyDescent="0.2">
      <c r="A63" s="358"/>
      <c r="B63" s="358"/>
      <c r="C63" s="358"/>
      <c r="D63" s="358"/>
      <c r="E63" s="358"/>
      <c r="F63" s="358"/>
      <c r="G63" s="358"/>
      <c r="H63" s="358"/>
      <c r="I63" s="358"/>
      <c r="J63" s="358"/>
      <c r="K63" s="358"/>
      <c r="L63" s="358"/>
      <c r="M63" s="358"/>
      <c r="N63" s="358"/>
      <c r="O63" s="358"/>
      <c r="P63" s="358"/>
      <c r="Q63" s="358"/>
      <c r="R63" s="358"/>
      <c r="S63" s="358"/>
      <c r="T63" s="358"/>
      <c r="U63" s="358"/>
      <c r="V63" s="358"/>
      <c r="W63" s="358"/>
      <c r="X63" s="358"/>
      <c r="Y63" s="358"/>
      <c r="Z63" s="358"/>
    </row>
    <row r="64" spans="1:26" x14ac:dyDescent="0.2">
      <c r="A64" s="358"/>
      <c r="B64" s="358"/>
      <c r="C64" s="358"/>
      <c r="D64" s="358"/>
      <c r="E64" s="358"/>
      <c r="F64" s="358"/>
      <c r="G64" s="358"/>
      <c r="H64" s="358"/>
      <c r="I64" s="358"/>
      <c r="J64" s="358"/>
      <c r="K64" s="358"/>
      <c r="L64" s="358"/>
      <c r="M64" s="358"/>
      <c r="N64" s="358"/>
      <c r="O64" s="358"/>
      <c r="P64" s="358"/>
      <c r="Q64" s="358"/>
      <c r="R64" s="358"/>
      <c r="S64" s="358"/>
      <c r="T64" s="358"/>
      <c r="U64" s="358"/>
      <c r="V64" s="358"/>
      <c r="W64" s="358"/>
      <c r="X64" s="358"/>
      <c r="Y64" s="358"/>
      <c r="Z64" s="358"/>
    </row>
    <row r="65" spans="1:26" x14ac:dyDescent="0.2">
      <c r="A65" s="358"/>
      <c r="B65" s="358"/>
      <c r="C65" s="358"/>
      <c r="D65" s="358"/>
      <c r="E65" s="358"/>
      <c r="F65" s="358"/>
      <c r="G65" s="358"/>
      <c r="H65" s="358"/>
      <c r="I65" s="358"/>
      <c r="J65" s="358"/>
      <c r="K65" s="358"/>
      <c r="L65" s="358"/>
      <c r="M65" s="358"/>
      <c r="N65" s="358"/>
      <c r="O65" s="358"/>
      <c r="P65" s="358"/>
      <c r="Q65" s="358"/>
      <c r="R65" s="358"/>
      <c r="S65" s="358"/>
      <c r="T65" s="358"/>
      <c r="U65" s="358"/>
      <c r="V65" s="358"/>
      <c r="W65" s="358"/>
      <c r="X65" s="358"/>
      <c r="Y65" s="358"/>
      <c r="Z65" s="358"/>
    </row>
    <row r="66" spans="1:26" x14ac:dyDescent="0.2">
      <c r="A66" s="358"/>
      <c r="B66" s="358"/>
      <c r="C66" s="358"/>
      <c r="D66" s="358"/>
      <c r="E66" s="358"/>
      <c r="F66" s="358"/>
      <c r="G66" s="358"/>
      <c r="H66" s="358"/>
      <c r="I66" s="358"/>
      <c r="J66" s="358"/>
      <c r="K66" s="358"/>
      <c r="L66" s="358"/>
      <c r="M66" s="358"/>
      <c r="N66" s="358"/>
      <c r="O66" s="358"/>
      <c r="P66" s="358"/>
      <c r="Q66" s="358"/>
      <c r="R66" s="358"/>
      <c r="S66" s="358"/>
      <c r="T66" s="358"/>
      <c r="U66" s="358"/>
      <c r="V66" s="358"/>
      <c r="W66" s="358"/>
      <c r="X66" s="358"/>
      <c r="Y66" s="358"/>
      <c r="Z66" s="358"/>
    </row>
    <row r="67" spans="1:26" x14ac:dyDescent="0.2">
      <c r="A67" s="358"/>
      <c r="B67" s="358"/>
      <c r="C67" s="358"/>
      <c r="D67" s="358"/>
      <c r="E67" s="358"/>
      <c r="F67" s="358"/>
      <c r="G67" s="358"/>
      <c r="H67" s="358"/>
      <c r="I67" s="358"/>
      <c r="J67" s="358"/>
      <c r="K67" s="358"/>
      <c r="L67" s="358"/>
      <c r="M67" s="358"/>
      <c r="N67" s="358"/>
      <c r="O67" s="358"/>
      <c r="P67" s="358"/>
      <c r="Q67" s="358"/>
      <c r="R67" s="358"/>
      <c r="S67" s="358"/>
      <c r="T67" s="358"/>
      <c r="U67" s="358"/>
      <c r="V67" s="358"/>
      <c r="W67" s="358"/>
      <c r="X67" s="358"/>
      <c r="Y67" s="358"/>
      <c r="Z67" s="358"/>
    </row>
    <row r="68" spans="1:26" x14ac:dyDescent="0.2">
      <c r="A68" s="358"/>
      <c r="B68" s="358"/>
      <c r="C68" s="358"/>
      <c r="D68" s="358"/>
      <c r="E68" s="358"/>
      <c r="F68" s="358"/>
      <c r="G68" s="358"/>
      <c r="H68" s="358"/>
      <c r="I68" s="358"/>
      <c r="J68" s="358"/>
      <c r="K68" s="358"/>
      <c r="L68" s="358"/>
      <c r="M68" s="358"/>
      <c r="N68" s="358"/>
      <c r="O68" s="358"/>
      <c r="P68" s="358"/>
      <c r="Q68" s="358"/>
      <c r="R68" s="358"/>
      <c r="S68" s="358"/>
      <c r="T68" s="358"/>
      <c r="U68" s="358"/>
      <c r="V68" s="358"/>
      <c r="W68" s="358"/>
      <c r="X68" s="358"/>
      <c r="Y68" s="358"/>
      <c r="Z68" s="358"/>
    </row>
    <row r="69" spans="1:26" x14ac:dyDescent="0.2">
      <c r="A69" s="358"/>
      <c r="B69" s="358"/>
      <c r="C69" s="358"/>
      <c r="D69" s="358"/>
      <c r="E69" s="358"/>
      <c r="F69" s="358"/>
      <c r="G69" s="358"/>
      <c r="H69" s="358"/>
      <c r="I69" s="358"/>
      <c r="J69" s="358"/>
      <c r="K69" s="358"/>
      <c r="L69" s="358"/>
      <c r="M69" s="358"/>
      <c r="N69" s="358"/>
      <c r="O69" s="358"/>
      <c r="P69" s="358"/>
      <c r="Q69" s="358"/>
      <c r="R69" s="358"/>
      <c r="S69" s="358"/>
      <c r="T69" s="358"/>
      <c r="U69" s="358"/>
      <c r="V69" s="358"/>
      <c r="W69" s="358"/>
      <c r="X69" s="358"/>
      <c r="Y69" s="358"/>
      <c r="Z69" s="358"/>
    </row>
    <row r="70" spans="1:26" x14ac:dyDescent="0.2">
      <c r="A70" s="358"/>
      <c r="B70" s="358"/>
      <c r="C70" s="358"/>
      <c r="D70" s="358"/>
      <c r="E70" s="358"/>
      <c r="F70" s="358"/>
      <c r="G70" s="358"/>
      <c r="H70" s="358"/>
      <c r="I70" s="358"/>
      <c r="J70" s="358"/>
      <c r="K70" s="358"/>
      <c r="L70" s="358"/>
      <c r="M70" s="358"/>
      <c r="N70" s="358"/>
      <c r="O70" s="358"/>
      <c r="P70" s="358"/>
      <c r="Q70" s="358"/>
      <c r="R70" s="358"/>
      <c r="S70" s="358"/>
      <c r="T70" s="358"/>
      <c r="U70" s="358"/>
      <c r="V70" s="358"/>
      <c r="W70" s="358"/>
      <c r="X70" s="358"/>
      <c r="Y70" s="358"/>
      <c r="Z70" s="358"/>
    </row>
    <row r="71" spans="1:26" x14ac:dyDescent="0.2">
      <c r="A71" s="358"/>
      <c r="B71" s="358"/>
      <c r="C71" s="358"/>
      <c r="D71" s="358"/>
      <c r="E71" s="358"/>
      <c r="F71" s="358"/>
      <c r="G71" s="358"/>
      <c r="H71" s="358"/>
      <c r="I71" s="358"/>
      <c r="J71" s="358"/>
      <c r="K71" s="358"/>
      <c r="L71" s="358"/>
      <c r="M71" s="358"/>
      <c r="N71" s="358"/>
      <c r="O71" s="358"/>
      <c r="P71" s="358"/>
      <c r="Q71" s="358"/>
      <c r="R71" s="358"/>
      <c r="S71" s="358"/>
      <c r="T71" s="358"/>
      <c r="U71" s="358"/>
      <c r="V71" s="358"/>
      <c r="W71" s="358"/>
      <c r="X71" s="358"/>
      <c r="Y71" s="358"/>
      <c r="Z71" s="358"/>
    </row>
    <row r="72" spans="1:26" x14ac:dyDescent="0.2">
      <c r="A72" s="358"/>
      <c r="B72" s="358"/>
      <c r="C72" s="358"/>
      <c r="D72" s="358"/>
      <c r="E72" s="358"/>
      <c r="F72" s="358"/>
      <c r="G72" s="358"/>
      <c r="H72" s="358"/>
      <c r="I72" s="358"/>
      <c r="J72" s="358"/>
      <c r="K72" s="358"/>
      <c r="L72" s="358"/>
      <c r="M72" s="358"/>
      <c r="N72" s="358"/>
      <c r="O72" s="358"/>
      <c r="P72" s="358"/>
      <c r="Q72" s="358"/>
      <c r="R72" s="358"/>
      <c r="S72" s="358"/>
      <c r="T72" s="358"/>
      <c r="U72" s="358"/>
      <c r="V72" s="358"/>
      <c r="W72" s="358"/>
      <c r="X72" s="358"/>
      <c r="Y72" s="358"/>
      <c r="Z72" s="358"/>
    </row>
    <row r="73" spans="1:26" x14ac:dyDescent="0.2">
      <c r="A73" s="358"/>
      <c r="B73" s="358"/>
      <c r="C73" s="358"/>
      <c r="D73" s="358"/>
      <c r="E73" s="358"/>
      <c r="F73" s="358"/>
      <c r="G73" s="358"/>
      <c r="H73" s="358"/>
      <c r="I73" s="358"/>
      <c r="J73" s="358"/>
      <c r="K73" s="358"/>
      <c r="L73" s="358"/>
      <c r="M73" s="358"/>
      <c r="N73" s="358"/>
      <c r="O73" s="358"/>
      <c r="P73" s="358"/>
      <c r="Q73" s="358"/>
      <c r="R73" s="358"/>
      <c r="S73" s="358"/>
      <c r="T73" s="358"/>
      <c r="U73" s="358"/>
      <c r="V73" s="358"/>
      <c r="W73" s="358"/>
      <c r="X73" s="358"/>
      <c r="Y73" s="358"/>
      <c r="Z73" s="358"/>
    </row>
    <row r="74" spans="1:26" x14ac:dyDescent="0.2">
      <c r="A74" s="358"/>
      <c r="B74" s="358"/>
      <c r="C74" s="358"/>
      <c r="D74" s="358"/>
      <c r="E74" s="358"/>
      <c r="F74" s="358"/>
      <c r="G74" s="358"/>
      <c r="H74" s="358"/>
      <c r="I74" s="358"/>
      <c r="J74" s="358"/>
      <c r="K74" s="358"/>
      <c r="L74" s="358"/>
      <c r="M74" s="358"/>
      <c r="N74" s="358"/>
      <c r="O74" s="358"/>
      <c r="P74" s="358"/>
      <c r="Q74" s="358"/>
      <c r="R74" s="358"/>
      <c r="S74" s="358"/>
      <c r="T74" s="358"/>
      <c r="U74" s="358"/>
      <c r="V74" s="358"/>
      <c r="W74" s="358"/>
      <c r="X74" s="358"/>
      <c r="Y74" s="358"/>
      <c r="Z74" s="358"/>
    </row>
    <row r="75" spans="1:26" x14ac:dyDescent="0.2">
      <c r="A75" s="358"/>
      <c r="B75" s="358"/>
      <c r="C75" s="358"/>
      <c r="D75" s="358"/>
      <c r="E75" s="358"/>
      <c r="F75" s="358"/>
      <c r="G75" s="358"/>
      <c r="H75" s="358"/>
      <c r="I75" s="358"/>
      <c r="J75" s="358"/>
      <c r="K75" s="358"/>
      <c r="L75" s="358"/>
      <c r="M75" s="358"/>
      <c r="N75" s="358"/>
      <c r="O75" s="358"/>
      <c r="P75" s="358"/>
      <c r="Q75" s="358"/>
      <c r="R75" s="358"/>
      <c r="S75" s="358"/>
      <c r="T75" s="358"/>
      <c r="U75" s="358"/>
      <c r="V75" s="358"/>
      <c r="W75" s="358"/>
      <c r="X75" s="358"/>
      <c r="Y75" s="358"/>
      <c r="Z75" s="358"/>
    </row>
    <row r="76" spans="1:26" x14ac:dyDescent="0.2">
      <c r="A76" s="358"/>
      <c r="B76" s="358"/>
      <c r="C76" s="358"/>
      <c r="D76" s="358"/>
      <c r="E76" s="358"/>
      <c r="F76" s="358"/>
      <c r="G76" s="358"/>
      <c r="H76" s="358"/>
      <c r="I76" s="358"/>
      <c r="J76" s="358"/>
      <c r="K76" s="358"/>
      <c r="L76" s="358"/>
      <c r="M76" s="358"/>
      <c r="N76" s="358"/>
      <c r="O76" s="358"/>
      <c r="P76" s="358"/>
      <c r="Q76" s="358"/>
      <c r="R76" s="358"/>
      <c r="S76" s="358"/>
      <c r="T76" s="358"/>
      <c r="U76" s="358"/>
      <c r="V76" s="358"/>
      <c r="W76" s="358"/>
      <c r="X76" s="358"/>
      <c r="Y76" s="358"/>
      <c r="Z76" s="358"/>
    </row>
    <row r="77" spans="1:26" x14ac:dyDescent="0.2">
      <c r="A77" s="358"/>
      <c r="B77" s="358"/>
      <c r="C77" s="358"/>
      <c r="D77" s="358"/>
      <c r="E77" s="358"/>
      <c r="F77" s="358"/>
      <c r="G77" s="358"/>
      <c r="H77" s="358"/>
      <c r="I77" s="358"/>
      <c r="J77" s="358"/>
      <c r="K77" s="358"/>
      <c r="L77" s="358"/>
      <c r="M77" s="358"/>
      <c r="N77" s="358"/>
      <c r="O77" s="358"/>
      <c r="P77" s="358"/>
      <c r="Q77" s="358"/>
      <c r="R77" s="358"/>
      <c r="S77" s="358"/>
      <c r="T77" s="358"/>
      <c r="U77" s="358"/>
      <c r="V77" s="358"/>
      <c r="W77" s="358"/>
      <c r="X77" s="358"/>
      <c r="Y77" s="358"/>
      <c r="Z77" s="358"/>
    </row>
    <row r="78" spans="1:26" x14ac:dyDescent="0.2">
      <c r="A78" s="358"/>
      <c r="B78" s="358"/>
      <c r="C78" s="358"/>
      <c r="D78" s="358"/>
      <c r="E78" s="358"/>
      <c r="F78" s="358"/>
      <c r="G78" s="358"/>
      <c r="H78" s="358"/>
      <c r="I78" s="358"/>
      <c r="J78" s="358"/>
      <c r="K78" s="358"/>
      <c r="L78" s="358"/>
      <c r="M78" s="358"/>
      <c r="N78" s="358"/>
      <c r="O78" s="358"/>
      <c r="P78" s="358"/>
      <c r="Q78" s="358"/>
      <c r="R78" s="358"/>
      <c r="S78" s="358"/>
      <c r="T78" s="358"/>
      <c r="U78" s="358"/>
      <c r="V78" s="358"/>
      <c r="W78" s="358"/>
      <c r="X78" s="358"/>
      <c r="Y78" s="358"/>
      <c r="Z78" s="358"/>
    </row>
    <row r="79" spans="1:26" x14ac:dyDescent="0.2">
      <c r="A79" s="358"/>
      <c r="B79" s="358"/>
      <c r="C79" s="358"/>
      <c r="D79" s="358"/>
      <c r="E79" s="358"/>
      <c r="F79" s="358"/>
      <c r="G79" s="358"/>
      <c r="H79" s="358"/>
      <c r="I79" s="358"/>
      <c r="J79" s="358"/>
      <c r="K79" s="358"/>
      <c r="L79" s="358"/>
      <c r="M79" s="358"/>
      <c r="N79" s="358"/>
      <c r="O79" s="358"/>
      <c r="P79" s="358"/>
      <c r="Q79" s="358"/>
      <c r="R79" s="358"/>
      <c r="S79" s="358"/>
      <c r="T79" s="358"/>
      <c r="U79" s="358"/>
      <c r="V79" s="358"/>
      <c r="W79" s="358"/>
      <c r="X79" s="358"/>
      <c r="Y79" s="358"/>
      <c r="Z79" s="358"/>
    </row>
    <row r="80" spans="1:26" x14ac:dyDescent="0.2">
      <c r="A80" s="358"/>
      <c r="B80" s="358"/>
      <c r="C80" s="358"/>
      <c r="D80" s="358"/>
      <c r="E80" s="358"/>
      <c r="F80" s="358"/>
      <c r="G80" s="358"/>
      <c r="H80" s="358"/>
      <c r="I80" s="358"/>
      <c r="J80" s="358"/>
      <c r="K80" s="358"/>
      <c r="L80" s="358"/>
      <c r="M80" s="358"/>
      <c r="N80" s="358"/>
      <c r="O80" s="358"/>
      <c r="P80" s="358"/>
      <c r="Q80" s="358"/>
      <c r="R80" s="358"/>
      <c r="S80" s="358"/>
      <c r="T80" s="358"/>
      <c r="U80" s="358"/>
      <c r="V80" s="358"/>
      <c r="W80" s="358"/>
      <c r="X80" s="358"/>
      <c r="Y80" s="358"/>
      <c r="Z80" s="358"/>
    </row>
    <row r="81" spans="1:26" x14ac:dyDescent="0.2">
      <c r="A81" s="358"/>
      <c r="B81" s="358"/>
      <c r="C81" s="358"/>
      <c r="D81" s="358"/>
      <c r="E81" s="358"/>
      <c r="F81" s="358"/>
      <c r="G81" s="358"/>
      <c r="H81" s="358"/>
      <c r="I81" s="358"/>
      <c r="J81" s="358"/>
      <c r="K81" s="358"/>
      <c r="L81" s="358"/>
      <c r="M81" s="358"/>
      <c r="N81" s="358"/>
      <c r="O81" s="358"/>
      <c r="P81" s="358"/>
      <c r="Q81" s="358"/>
      <c r="R81" s="358"/>
      <c r="S81" s="358"/>
      <c r="T81" s="358"/>
      <c r="U81" s="358"/>
      <c r="V81" s="358"/>
      <c r="W81" s="358"/>
      <c r="X81" s="358"/>
      <c r="Y81" s="358"/>
      <c r="Z81" s="358"/>
    </row>
    <row r="82" spans="1:26" x14ac:dyDescent="0.2">
      <c r="A82" s="358"/>
      <c r="B82" s="358"/>
      <c r="C82" s="358"/>
      <c r="D82" s="358"/>
      <c r="E82" s="358"/>
      <c r="F82" s="358"/>
      <c r="G82" s="358"/>
      <c r="H82" s="358"/>
      <c r="I82" s="358"/>
      <c r="J82" s="358"/>
      <c r="K82" s="358"/>
      <c r="L82" s="358"/>
      <c r="M82" s="358"/>
      <c r="N82" s="358"/>
      <c r="O82" s="358"/>
      <c r="P82" s="358"/>
      <c r="Q82" s="358"/>
      <c r="R82" s="358"/>
      <c r="S82" s="358"/>
      <c r="T82" s="358"/>
      <c r="U82" s="358"/>
      <c r="V82" s="358"/>
      <c r="W82" s="358"/>
      <c r="X82" s="358"/>
      <c r="Y82" s="358"/>
      <c r="Z82" s="358"/>
    </row>
    <row r="83" spans="1:26" x14ac:dyDescent="0.2">
      <c r="A83" s="358"/>
      <c r="B83" s="358"/>
      <c r="C83" s="358"/>
      <c r="D83" s="358"/>
      <c r="E83" s="358"/>
      <c r="F83" s="358"/>
      <c r="G83" s="358"/>
      <c r="H83" s="358"/>
      <c r="I83" s="358"/>
      <c r="J83" s="358"/>
      <c r="K83" s="358"/>
      <c r="L83" s="358"/>
      <c r="M83" s="358"/>
      <c r="N83" s="358"/>
      <c r="O83" s="358"/>
      <c r="P83" s="358"/>
      <c r="Q83" s="358"/>
      <c r="R83" s="358"/>
      <c r="S83" s="358"/>
      <c r="T83" s="358"/>
      <c r="U83" s="358"/>
      <c r="V83" s="358"/>
      <c r="W83" s="358"/>
      <c r="X83" s="358"/>
      <c r="Y83" s="358"/>
      <c r="Z83" s="358"/>
    </row>
    <row r="84" spans="1:26" x14ac:dyDescent="0.2">
      <c r="A84" s="358"/>
      <c r="B84" s="358"/>
      <c r="C84" s="358"/>
      <c r="D84" s="358"/>
      <c r="E84" s="358"/>
      <c r="F84" s="358"/>
      <c r="G84" s="358"/>
      <c r="H84" s="358"/>
      <c r="I84" s="358"/>
      <c r="J84" s="358"/>
      <c r="K84" s="358"/>
      <c r="L84" s="358"/>
      <c r="M84" s="358"/>
      <c r="N84" s="358"/>
      <c r="O84" s="358"/>
      <c r="P84" s="358"/>
      <c r="Q84" s="358"/>
      <c r="R84" s="358"/>
      <c r="S84" s="358"/>
      <c r="T84" s="358"/>
      <c r="U84" s="358"/>
      <c r="V84" s="358"/>
      <c r="W84" s="358"/>
      <c r="X84" s="358"/>
      <c r="Y84" s="358"/>
      <c r="Z84" s="358"/>
    </row>
    <row r="85" spans="1:26" x14ac:dyDescent="0.2">
      <c r="A85" s="358"/>
      <c r="B85" s="358"/>
      <c r="C85" s="358"/>
      <c r="D85" s="358"/>
      <c r="E85" s="358"/>
      <c r="F85" s="358"/>
      <c r="G85" s="358"/>
      <c r="H85" s="358"/>
      <c r="I85" s="358"/>
      <c r="J85" s="358"/>
      <c r="K85" s="358"/>
      <c r="L85" s="358"/>
      <c r="M85" s="358"/>
      <c r="N85" s="358"/>
      <c r="O85" s="358"/>
      <c r="P85" s="358"/>
      <c r="Q85" s="358"/>
      <c r="R85" s="358"/>
      <c r="S85" s="358"/>
      <c r="T85" s="358"/>
      <c r="U85" s="358"/>
      <c r="V85" s="358"/>
      <c r="W85" s="358"/>
      <c r="X85" s="358"/>
      <c r="Y85" s="358"/>
      <c r="Z85" s="358"/>
    </row>
    <row r="86" spans="1:26" x14ac:dyDescent="0.2">
      <c r="A86" s="358"/>
      <c r="B86" s="358"/>
      <c r="C86" s="358"/>
      <c r="D86" s="358"/>
      <c r="E86" s="358"/>
      <c r="F86" s="358"/>
      <c r="G86" s="358"/>
      <c r="H86" s="358"/>
      <c r="I86" s="358"/>
      <c r="J86" s="358"/>
      <c r="K86" s="358"/>
      <c r="L86" s="358"/>
      <c r="M86" s="358"/>
      <c r="N86" s="358"/>
      <c r="O86" s="358"/>
      <c r="P86" s="358"/>
      <c r="Q86" s="358"/>
      <c r="R86" s="358"/>
      <c r="S86" s="358"/>
      <c r="T86" s="358"/>
      <c r="U86" s="358"/>
      <c r="V86" s="358"/>
      <c r="W86" s="358"/>
      <c r="X86" s="358"/>
      <c r="Y86" s="358"/>
      <c r="Z86" s="358"/>
    </row>
    <row r="87" spans="1:26" x14ac:dyDescent="0.2">
      <c r="A87" s="358"/>
      <c r="B87" s="358"/>
      <c r="C87" s="358"/>
      <c r="D87" s="358"/>
      <c r="E87" s="358"/>
      <c r="F87" s="358"/>
      <c r="G87" s="358"/>
      <c r="H87" s="358"/>
      <c r="I87" s="358"/>
      <c r="J87" s="358"/>
      <c r="K87" s="358"/>
      <c r="L87" s="358"/>
      <c r="M87" s="358"/>
      <c r="N87" s="358"/>
      <c r="O87" s="358"/>
      <c r="P87" s="358"/>
      <c r="Q87" s="358"/>
      <c r="R87" s="358"/>
      <c r="S87" s="358"/>
      <c r="T87" s="358"/>
      <c r="U87" s="358"/>
      <c r="V87" s="358"/>
      <c r="W87" s="358"/>
      <c r="X87" s="358"/>
      <c r="Y87" s="358"/>
      <c r="Z87" s="358"/>
    </row>
    <row r="88" spans="1:26" x14ac:dyDescent="0.2">
      <c r="A88" s="358"/>
      <c r="B88" s="358"/>
      <c r="C88" s="358"/>
      <c r="D88" s="358"/>
      <c r="E88" s="358"/>
      <c r="F88" s="358"/>
      <c r="G88" s="358"/>
      <c r="H88" s="358"/>
      <c r="I88" s="358"/>
      <c r="J88" s="358"/>
      <c r="K88" s="358"/>
      <c r="L88" s="358"/>
      <c r="M88" s="358"/>
      <c r="N88" s="358"/>
      <c r="O88" s="358"/>
      <c r="P88" s="358"/>
      <c r="Q88" s="358"/>
      <c r="R88" s="358"/>
      <c r="S88" s="358"/>
      <c r="T88" s="358"/>
      <c r="U88" s="358"/>
      <c r="V88" s="358"/>
      <c r="W88" s="358"/>
      <c r="X88" s="358"/>
      <c r="Y88" s="358"/>
      <c r="Z88" s="358"/>
    </row>
    <row r="89" spans="1:26" x14ac:dyDescent="0.2">
      <c r="A89" s="358"/>
      <c r="B89" s="358"/>
      <c r="C89" s="358"/>
      <c r="D89" s="358"/>
      <c r="E89" s="358"/>
      <c r="F89" s="358"/>
      <c r="G89" s="358"/>
      <c r="H89" s="358"/>
      <c r="I89" s="358"/>
      <c r="J89" s="358"/>
      <c r="K89" s="358"/>
      <c r="L89" s="358"/>
      <c r="M89" s="358"/>
      <c r="N89" s="358"/>
      <c r="O89" s="358"/>
      <c r="P89" s="358"/>
      <c r="Q89" s="358"/>
      <c r="R89" s="358"/>
      <c r="S89" s="358"/>
      <c r="T89" s="358"/>
      <c r="U89" s="358"/>
      <c r="V89" s="358"/>
      <c r="W89" s="358"/>
      <c r="X89" s="358"/>
      <c r="Y89" s="358"/>
      <c r="Z89" s="358"/>
    </row>
    <row r="90" spans="1:26" x14ac:dyDescent="0.2">
      <c r="A90" s="358"/>
      <c r="B90" s="358"/>
      <c r="C90" s="358"/>
      <c r="D90" s="358"/>
      <c r="E90" s="358"/>
      <c r="F90" s="358"/>
      <c r="G90" s="358"/>
      <c r="H90" s="358"/>
      <c r="I90" s="358"/>
      <c r="J90" s="358"/>
      <c r="K90" s="358"/>
      <c r="L90" s="358"/>
      <c r="M90" s="358"/>
      <c r="N90" s="358"/>
      <c r="O90" s="358"/>
      <c r="P90" s="358"/>
      <c r="Q90" s="358"/>
      <c r="R90" s="358"/>
      <c r="S90" s="358"/>
      <c r="T90" s="358"/>
      <c r="U90" s="358"/>
      <c r="V90" s="358"/>
      <c r="W90" s="358"/>
      <c r="X90" s="358"/>
      <c r="Y90" s="358"/>
      <c r="Z90" s="358"/>
    </row>
    <row r="91" spans="1:26" x14ac:dyDescent="0.2">
      <c r="A91" s="358"/>
      <c r="B91" s="358"/>
      <c r="C91" s="358"/>
      <c r="D91" s="358"/>
      <c r="E91" s="358"/>
      <c r="F91" s="358"/>
      <c r="G91" s="358"/>
      <c r="H91" s="358"/>
      <c r="I91" s="358"/>
      <c r="J91" s="358"/>
      <c r="K91" s="358"/>
      <c r="L91" s="358"/>
      <c r="M91" s="358"/>
      <c r="N91" s="358"/>
      <c r="O91" s="358"/>
      <c r="P91" s="358"/>
      <c r="Q91" s="358"/>
      <c r="R91" s="358"/>
      <c r="S91" s="358"/>
      <c r="T91" s="358"/>
      <c r="U91" s="358"/>
      <c r="V91" s="358"/>
      <c r="W91" s="358"/>
      <c r="X91" s="358"/>
      <c r="Y91" s="358"/>
      <c r="Z91" s="358"/>
    </row>
    <row r="92" spans="1:26" x14ac:dyDescent="0.2">
      <c r="A92" s="358"/>
      <c r="B92" s="358"/>
      <c r="C92" s="358"/>
      <c r="D92" s="358"/>
      <c r="E92" s="358"/>
      <c r="F92" s="358"/>
      <c r="G92" s="358"/>
      <c r="H92" s="358"/>
      <c r="I92" s="358"/>
      <c r="J92" s="358"/>
      <c r="K92" s="358"/>
      <c r="L92" s="358"/>
      <c r="M92" s="358"/>
      <c r="N92" s="358"/>
      <c r="O92" s="358"/>
      <c r="P92" s="358"/>
      <c r="Q92" s="358"/>
      <c r="R92" s="358"/>
      <c r="S92" s="358"/>
      <c r="T92" s="358"/>
      <c r="U92" s="358"/>
      <c r="V92" s="358"/>
      <c r="W92" s="358"/>
      <c r="X92" s="358"/>
      <c r="Y92" s="358"/>
      <c r="Z92" s="358"/>
    </row>
    <row r="93" spans="1:26" x14ac:dyDescent="0.2">
      <c r="A93" s="358"/>
      <c r="B93" s="358"/>
      <c r="C93" s="358"/>
      <c r="D93" s="358"/>
      <c r="E93" s="358"/>
      <c r="F93" s="358"/>
      <c r="G93" s="358"/>
      <c r="H93" s="358"/>
      <c r="I93" s="358"/>
      <c r="J93" s="358"/>
      <c r="K93" s="358"/>
      <c r="L93" s="358"/>
      <c r="M93" s="358"/>
      <c r="N93" s="358"/>
      <c r="O93" s="358"/>
      <c r="P93" s="358"/>
      <c r="Q93" s="358"/>
      <c r="R93" s="358"/>
      <c r="S93" s="358"/>
      <c r="T93" s="358"/>
      <c r="U93" s="358"/>
      <c r="V93" s="358"/>
      <c r="W93" s="358"/>
      <c r="X93" s="358"/>
      <c r="Y93" s="358"/>
      <c r="Z93" s="358"/>
    </row>
    <row r="94" spans="1:26" x14ac:dyDescent="0.2">
      <c r="A94" s="358"/>
      <c r="B94" s="358"/>
      <c r="C94" s="358"/>
      <c r="D94" s="358"/>
      <c r="E94" s="358"/>
      <c r="F94" s="358"/>
      <c r="G94" s="358"/>
      <c r="H94" s="358"/>
      <c r="I94" s="358"/>
      <c r="J94" s="358"/>
      <c r="K94" s="358"/>
      <c r="L94" s="358"/>
      <c r="M94" s="358"/>
      <c r="N94" s="358"/>
      <c r="O94" s="358"/>
      <c r="P94" s="358"/>
      <c r="Q94" s="358"/>
      <c r="R94" s="358"/>
      <c r="S94" s="358"/>
      <c r="T94" s="358"/>
      <c r="U94" s="358"/>
      <c r="V94" s="358"/>
      <c r="W94" s="358"/>
      <c r="X94" s="358"/>
      <c r="Y94" s="358"/>
      <c r="Z94" s="358"/>
    </row>
    <row r="95" spans="1:26" x14ac:dyDescent="0.2">
      <c r="A95" s="358"/>
      <c r="B95" s="358"/>
      <c r="C95" s="358"/>
      <c r="D95" s="358"/>
      <c r="E95" s="358"/>
      <c r="F95" s="358"/>
      <c r="G95" s="358"/>
      <c r="H95" s="358"/>
      <c r="I95" s="358"/>
      <c r="J95" s="358"/>
      <c r="K95" s="358"/>
      <c r="L95" s="358"/>
      <c r="M95" s="358"/>
      <c r="N95" s="358"/>
      <c r="O95" s="358"/>
      <c r="P95" s="358"/>
      <c r="Q95" s="358"/>
      <c r="R95" s="358"/>
      <c r="S95" s="358"/>
      <c r="T95" s="358"/>
      <c r="U95" s="358"/>
      <c r="V95" s="358"/>
      <c r="W95" s="358"/>
      <c r="X95" s="358"/>
      <c r="Y95" s="358"/>
      <c r="Z95" s="358"/>
    </row>
    <row r="96" spans="1:26" x14ac:dyDescent="0.2">
      <c r="A96" s="358"/>
      <c r="B96" s="358"/>
      <c r="C96" s="358"/>
      <c r="D96" s="358"/>
      <c r="E96" s="358"/>
      <c r="F96" s="358"/>
      <c r="G96" s="358"/>
      <c r="H96" s="358"/>
      <c r="I96" s="358"/>
      <c r="J96" s="358"/>
      <c r="K96" s="358"/>
      <c r="L96" s="358"/>
      <c r="M96" s="358"/>
      <c r="N96" s="358"/>
      <c r="O96" s="358"/>
      <c r="P96" s="358"/>
      <c r="Q96" s="358"/>
      <c r="R96" s="358"/>
      <c r="S96" s="358"/>
      <c r="T96" s="358"/>
      <c r="U96" s="358"/>
      <c r="V96" s="358"/>
      <c r="W96" s="358"/>
      <c r="X96" s="358"/>
      <c r="Y96" s="358"/>
      <c r="Z96" s="358"/>
    </row>
    <row r="97" spans="1:26" x14ac:dyDescent="0.2">
      <c r="A97" s="358"/>
      <c r="B97" s="358"/>
      <c r="C97" s="358"/>
      <c r="D97" s="358"/>
      <c r="E97" s="358"/>
      <c r="F97" s="358"/>
      <c r="G97" s="358"/>
      <c r="H97" s="358"/>
      <c r="I97" s="358"/>
      <c r="J97" s="358"/>
      <c r="K97" s="358"/>
      <c r="L97" s="358"/>
      <c r="M97" s="358"/>
      <c r="N97" s="358"/>
      <c r="O97" s="358"/>
      <c r="P97" s="358"/>
      <c r="Q97" s="358"/>
      <c r="R97" s="358"/>
      <c r="S97" s="358"/>
      <c r="T97" s="358"/>
      <c r="U97" s="358"/>
      <c r="V97" s="358"/>
      <c r="W97" s="358"/>
      <c r="X97" s="358"/>
      <c r="Y97" s="358"/>
      <c r="Z97" s="358"/>
    </row>
    <row r="98" spans="1:26" x14ac:dyDescent="0.2">
      <c r="A98" s="358"/>
      <c r="B98" s="358"/>
      <c r="C98" s="358"/>
      <c r="D98" s="358"/>
      <c r="E98" s="358"/>
      <c r="F98" s="358"/>
      <c r="G98" s="358"/>
      <c r="H98" s="358"/>
      <c r="I98" s="358"/>
      <c r="J98" s="358"/>
      <c r="K98" s="358"/>
      <c r="L98" s="358"/>
      <c r="M98" s="358"/>
      <c r="N98" s="358"/>
      <c r="O98" s="358"/>
      <c r="P98" s="358"/>
      <c r="Q98" s="358"/>
      <c r="R98" s="358"/>
      <c r="S98" s="358"/>
      <c r="T98" s="358"/>
      <c r="U98" s="358"/>
      <c r="V98" s="358"/>
      <c r="W98" s="358"/>
      <c r="X98" s="358"/>
      <c r="Y98" s="358"/>
      <c r="Z98" s="358"/>
    </row>
    <row r="99" spans="1:26" x14ac:dyDescent="0.2">
      <c r="A99" s="358"/>
      <c r="B99" s="358"/>
      <c r="C99" s="358"/>
      <c r="D99" s="358"/>
      <c r="E99" s="358"/>
      <c r="F99" s="358"/>
      <c r="G99" s="358"/>
      <c r="H99" s="358"/>
      <c r="I99" s="358"/>
      <c r="J99" s="358"/>
      <c r="K99" s="358"/>
      <c r="L99" s="358"/>
      <c r="M99" s="358"/>
      <c r="N99" s="358"/>
      <c r="O99" s="358"/>
      <c r="P99" s="358"/>
      <c r="Q99" s="358"/>
      <c r="R99" s="358"/>
      <c r="S99" s="358"/>
      <c r="T99" s="358"/>
      <c r="U99" s="358"/>
      <c r="V99" s="358"/>
      <c r="W99" s="358"/>
      <c r="X99" s="358"/>
      <c r="Y99" s="358"/>
      <c r="Z99" s="358"/>
    </row>
    <row r="100" spans="1:26" x14ac:dyDescent="0.2">
      <c r="A100" s="358"/>
      <c r="B100" s="358"/>
      <c r="C100" s="358"/>
      <c r="D100" s="358"/>
      <c r="E100" s="358"/>
      <c r="F100" s="358"/>
      <c r="G100" s="358"/>
      <c r="H100" s="358"/>
      <c r="I100" s="358"/>
      <c r="J100" s="358"/>
      <c r="K100" s="358"/>
      <c r="L100" s="358"/>
      <c r="M100" s="358"/>
      <c r="N100" s="358"/>
      <c r="O100" s="358"/>
      <c r="P100" s="358"/>
      <c r="Q100" s="358"/>
      <c r="R100" s="358"/>
      <c r="S100" s="358"/>
      <c r="T100" s="358"/>
      <c r="U100" s="358"/>
      <c r="V100" s="358"/>
      <c r="W100" s="358"/>
      <c r="X100" s="358"/>
      <c r="Y100" s="358"/>
      <c r="Z100" s="358"/>
    </row>
    <row r="101" spans="1:26" x14ac:dyDescent="0.2">
      <c r="A101" s="358"/>
      <c r="B101" s="358"/>
      <c r="C101" s="358"/>
      <c r="D101" s="358"/>
      <c r="E101" s="358"/>
      <c r="F101" s="358"/>
      <c r="G101" s="358"/>
      <c r="H101" s="358"/>
      <c r="I101" s="358"/>
      <c r="J101" s="358"/>
      <c r="K101" s="358"/>
      <c r="L101" s="358"/>
      <c r="M101" s="358"/>
      <c r="N101" s="358"/>
      <c r="O101" s="358"/>
      <c r="P101" s="358"/>
      <c r="Q101" s="358"/>
      <c r="R101" s="358"/>
      <c r="S101" s="358"/>
      <c r="T101" s="358"/>
      <c r="U101" s="358"/>
      <c r="V101" s="358"/>
      <c r="W101" s="358"/>
      <c r="X101" s="358"/>
      <c r="Y101" s="358"/>
      <c r="Z101" s="358"/>
    </row>
    <row r="102" spans="1:26" x14ac:dyDescent="0.2">
      <c r="A102" s="358"/>
      <c r="B102" s="358"/>
      <c r="C102" s="358"/>
      <c r="D102" s="358"/>
      <c r="E102" s="358"/>
      <c r="F102" s="358"/>
      <c r="G102" s="358"/>
      <c r="H102" s="358"/>
      <c r="I102" s="358"/>
      <c r="J102" s="358"/>
      <c r="K102" s="358"/>
      <c r="L102" s="358"/>
      <c r="M102" s="358"/>
      <c r="N102" s="358"/>
      <c r="O102" s="358"/>
      <c r="P102" s="358"/>
      <c r="Q102" s="358"/>
      <c r="R102" s="358"/>
      <c r="S102" s="358"/>
      <c r="T102" s="358"/>
      <c r="U102" s="358"/>
      <c r="V102" s="358"/>
      <c r="W102" s="358"/>
      <c r="X102" s="358"/>
      <c r="Y102" s="358"/>
      <c r="Z102" s="358"/>
    </row>
    <row r="103" spans="1:26" x14ac:dyDescent="0.2">
      <c r="A103" s="358"/>
      <c r="B103" s="358"/>
      <c r="C103" s="358"/>
      <c r="D103" s="358"/>
      <c r="E103" s="358"/>
      <c r="F103" s="358"/>
      <c r="G103" s="358"/>
      <c r="H103" s="358"/>
      <c r="I103" s="358"/>
      <c r="J103" s="358"/>
      <c r="K103" s="358"/>
      <c r="L103" s="358"/>
      <c r="M103" s="358"/>
      <c r="N103" s="358"/>
      <c r="O103" s="358"/>
      <c r="P103" s="358"/>
      <c r="Q103" s="358"/>
      <c r="R103" s="358"/>
      <c r="S103" s="358"/>
      <c r="T103" s="358"/>
      <c r="U103" s="358"/>
      <c r="V103" s="358"/>
      <c r="W103" s="358"/>
      <c r="X103" s="358"/>
      <c r="Y103" s="358"/>
      <c r="Z103" s="358"/>
    </row>
    <row r="104" spans="1:26" x14ac:dyDescent="0.2">
      <c r="A104" s="358"/>
      <c r="B104" s="358"/>
      <c r="C104" s="358"/>
      <c r="D104" s="358"/>
      <c r="E104" s="358"/>
      <c r="F104" s="358"/>
      <c r="G104" s="358"/>
      <c r="H104" s="358"/>
      <c r="I104" s="358"/>
      <c r="J104" s="358"/>
      <c r="K104" s="358"/>
      <c r="L104" s="358"/>
      <c r="M104" s="358"/>
      <c r="N104" s="358"/>
      <c r="O104" s="358"/>
      <c r="P104" s="358"/>
      <c r="Q104" s="358"/>
      <c r="R104" s="358"/>
      <c r="S104" s="358"/>
      <c r="T104" s="358"/>
      <c r="U104" s="358"/>
      <c r="V104" s="358"/>
      <c r="W104" s="358"/>
      <c r="X104" s="358"/>
      <c r="Y104" s="358"/>
      <c r="Z104" s="358"/>
    </row>
    <row r="105" spans="1:26" x14ac:dyDescent="0.2">
      <c r="A105" s="358"/>
      <c r="B105" s="358"/>
      <c r="C105" s="358"/>
      <c r="D105" s="358"/>
      <c r="E105" s="358"/>
      <c r="F105" s="358"/>
      <c r="G105" s="358"/>
      <c r="H105" s="358"/>
      <c r="I105" s="358"/>
      <c r="J105" s="358"/>
      <c r="K105" s="358"/>
      <c r="L105" s="358"/>
      <c r="M105" s="358"/>
      <c r="N105" s="358"/>
      <c r="O105" s="358"/>
      <c r="P105" s="358"/>
      <c r="Q105" s="358"/>
      <c r="R105" s="358"/>
      <c r="S105" s="358"/>
      <c r="T105" s="358"/>
      <c r="U105" s="358"/>
      <c r="V105" s="358"/>
      <c r="W105" s="358"/>
      <c r="X105" s="358"/>
      <c r="Y105" s="358"/>
      <c r="Z105" s="358"/>
    </row>
    <row r="106" spans="1:26" x14ac:dyDescent="0.2">
      <c r="A106" s="358"/>
      <c r="B106" s="358"/>
      <c r="C106" s="358"/>
      <c r="D106" s="358"/>
      <c r="E106" s="358"/>
      <c r="F106" s="358"/>
      <c r="G106" s="358"/>
      <c r="H106" s="358"/>
      <c r="I106" s="358"/>
      <c r="J106" s="358"/>
      <c r="K106" s="358"/>
      <c r="L106" s="358"/>
      <c r="M106" s="358"/>
      <c r="N106" s="358"/>
      <c r="O106" s="358"/>
      <c r="P106" s="358"/>
      <c r="Q106" s="358"/>
      <c r="R106" s="358"/>
      <c r="S106" s="358"/>
      <c r="T106" s="358"/>
      <c r="U106" s="358"/>
      <c r="V106" s="358"/>
      <c r="W106" s="358"/>
      <c r="X106" s="358"/>
      <c r="Y106" s="358"/>
      <c r="Z106" s="358"/>
    </row>
    <row r="107" spans="1:26" x14ac:dyDescent="0.2">
      <c r="A107" s="358"/>
      <c r="B107" s="358"/>
      <c r="C107" s="358"/>
      <c r="D107" s="358"/>
      <c r="E107" s="358"/>
      <c r="F107" s="358"/>
      <c r="G107" s="358"/>
      <c r="H107" s="358"/>
      <c r="I107" s="358"/>
      <c r="J107" s="358"/>
      <c r="K107" s="358"/>
      <c r="L107" s="358"/>
      <c r="M107" s="358"/>
      <c r="N107" s="358"/>
      <c r="O107" s="358"/>
      <c r="P107" s="358"/>
      <c r="Q107" s="358"/>
      <c r="R107" s="358"/>
      <c r="S107" s="358"/>
      <c r="T107" s="358"/>
      <c r="U107" s="358"/>
      <c r="V107" s="358"/>
      <c r="W107" s="358"/>
      <c r="X107" s="358"/>
      <c r="Y107" s="358"/>
      <c r="Z107" s="358"/>
    </row>
    <row r="108" spans="1:26" x14ac:dyDescent="0.2">
      <c r="A108" s="358"/>
      <c r="B108" s="358"/>
      <c r="C108" s="358"/>
      <c r="D108" s="358"/>
      <c r="E108" s="358"/>
      <c r="F108" s="358"/>
      <c r="G108" s="358"/>
      <c r="H108" s="358"/>
      <c r="I108" s="358"/>
      <c r="J108" s="358"/>
      <c r="K108" s="358"/>
      <c r="L108" s="358"/>
      <c r="M108" s="358"/>
      <c r="N108" s="358"/>
      <c r="O108" s="358"/>
      <c r="P108" s="358"/>
      <c r="Q108" s="358"/>
      <c r="R108" s="358"/>
      <c r="S108" s="358"/>
      <c r="T108" s="358"/>
      <c r="U108" s="358"/>
      <c r="V108" s="358"/>
      <c r="W108" s="358"/>
      <c r="X108" s="358"/>
      <c r="Y108" s="358"/>
      <c r="Z108" s="358"/>
    </row>
    <row r="109" spans="1:26" x14ac:dyDescent="0.2">
      <c r="A109" s="358"/>
      <c r="B109" s="358"/>
      <c r="C109" s="358"/>
      <c r="D109" s="358"/>
      <c r="E109" s="358"/>
      <c r="F109" s="358"/>
      <c r="G109" s="358"/>
      <c r="H109" s="358"/>
      <c r="I109" s="358"/>
      <c r="J109" s="358"/>
      <c r="K109" s="358"/>
      <c r="L109" s="358"/>
      <c r="M109" s="358"/>
      <c r="N109" s="358"/>
      <c r="O109" s="358"/>
      <c r="P109" s="358"/>
      <c r="Q109" s="358"/>
      <c r="R109" s="358"/>
      <c r="S109" s="358"/>
      <c r="T109" s="358"/>
      <c r="U109" s="358"/>
      <c r="V109" s="358"/>
      <c r="W109" s="358"/>
      <c r="X109" s="358"/>
      <c r="Y109" s="358"/>
      <c r="Z109" s="358"/>
    </row>
    <row r="110" spans="1:26" x14ac:dyDescent="0.2">
      <c r="A110" s="358"/>
      <c r="B110" s="358"/>
      <c r="C110" s="358"/>
      <c r="D110" s="358"/>
      <c r="E110" s="358"/>
      <c r="F110" s="358"/>
      <c r="G110" s="358"/>
      <c r="H110" s="358"/>
      <c r="I110" s="358"/>
      <c r="J110" s="358"/>
      <c r="K110" s="358"/>
      <c r="L110" s="358"/>
      <c r="M110" s="358"/>
      <c r="N110" s="358"/>
      <c r="O110" s="358"/>
      <c r="P110" s="358"/>
      <c r="Q110" s="358"/>
      <c r="R110" s="358"/>
      <c r="S110" s="358"/>
      <c r="T110" s="358"/>
      <c r="U110" s="358"/>
      <c r="V110" s="358"/>
      <c r="W110" s="358"/>
      <c r="X110" s="358"/>
      <c r="Y110" s="358"/>
      <c r="Z110" s="358"/>
    </row>
    <row r="111" spans="1:26" x14ac:dyDescent="0.2">
      <c r="A111" s="358"/>
      <c r="B111" s="358"/>
      <c r="C111" s="358"/>
      <c r="D111" s="358"/>
      <c r="E111" s="358"/>
      <c r="F111" s="358"/>
      <c r="G111" s="358"/>
      <c r="H111" s="358"/>
      <c r="I111" s="358"/>
      <c r="J111" s="358"/>
      <c r="K111" s="358"/>
      <c r="L111" s="358"/>
      <c r="M111" s="358"/>
      <c r="N111" s="358"/>
      <c r="O111" s="358"/>
      <c r="P111" s="358"/>
      <c r="Q111" s="358"/>
      <c r="R111" s="358"/>
      <c r="S111" s="358"/>
      <c r="T111" s="358"/>
      <c r="U111" s="358"/>
      <c r="V111" s="358"/>
      <c r="W111" s="358"/>
      <c r="X111" s="358"/>
      <c r="Y111" s="358"/>
      <c r="Z111" s="358"/>
    </row>
    <row r="112" spans="1:26" x14ac:dyDescent="0.2">
      <c r="A112" s="358"/>
      <c r="B112" s="358"/>
      <c r="C112" s="358"/>
      <c r="D112" s="358"/>
      <c r="E112" s="358"/>
      <c r="F112" s="358"/>
      <c r="G112" s="358"/>
      <c r="H112" s="358"/>
      <c r="I112" s="358"/>
      <c r="J112" s="358"/>
      <c r="K112" s="358"/>
      <c r="L112" s="358"/>
      <c r="M112" s="358"/>
      <c r="N112" s="358"/>
      <c r="O112" s="358"/>
      <c r="P112" s="358"/>
      <c r="Q112" s="358"/>
      <c r="R112" s="358"/>
      <c r="S112" s="358"/>
      <c r="T112" s="358"/>
      <c r="U112" s="358"/>
      <c r="V112" s="358"/>
      <c r="W112" s="358"/>
      <c r="X112" s="358"/>
      <c r="Y112" s="358"/>
      <c r="Z112" s="358"/>
    </row>
    <row r="113" spans="1:26" x14ac:dyDescent="0.2">
      <c r="A113" s="358"/>
      <c r="B113" s="358"/>
      <c r="C113" s="358"/>
      <c r="D113" s="358"/>
      <c r="E113" s="358"/>
      <c r="F113" s="358"/>
      <c r="G113" s="358"/>
      <c r="H113" s="358"/>
      <c r="I113" s="358"/>
      <c r="J113" s="358"/>
      <c r="K113" s="358"/>
      <c r="L113" s="358"/>
      <c r="M113" s="358"/>
      <c r="N113" s="358"/>
      <c r="O113" s="358"/>
      <c r="P113" s="358"/>
      <c r="Q113" s="358"/>
      <c r="R113" s="358"/>
      <c r="S113" s="358"/>
      <c r="T113" s="358"/>
      <c r="U113" s="358"/>
      <c r="V113" s="358"/>
      <c r="W113" s="358"/>
      <c r="X113" s="358"/>
      <c r="Y113" s="358"/>
      <c r="Z113" s="358"/>
    </row>
    <row r="114" spans="1:26" x14ac:dyDescent="0.2">
      <c r="A114" s="358"/>
      <c r="B114" s="358"/>
      <c r="C114" s="358"/>
      <c r="D114" s="358"/>
      <c r="E114" s="358"/>
      <c r="F114" s="358"/>
      <c r="G114" s="358"/>
      <c r="H114" s="358"/>
      <c r="I114" s="358"/>
      <c r="J114" s="358"/>
      <c r="K114" s="358"/>
      <c r="L114" s="358"/>
      <c r="M114" s="358"/>
      <c r="N114" s="358"/>
      <c r="O114" s="358"/>
      <c r="P114" s="358"/>
      <c r="Q114" s="358"/>
      <c r="R114" s="358"/>
      <c r="S114" s="358"/>
      <c r="T114" s="358"/>
      <c r="U114" s="358"/>
      <c r="V114" s="358"/>
      <c r="W114" s="358"/>
      <c r="X114" s="358"/>
      <c r="Y114" s="358"/>
      <c r="Z114" s="358"/>
    </row>
    <row r="115" spans="1:26" x14ac:dyDescent="0.2">
      <c r="A115" s="358"/>
      <c r="B115" s="358"/>
      <c r="C115" s="358"/>
      <c r="D115" s="358"/>
      <c r="E115" s="358"/>
      <c r="F115" s="358"/>
      <c r="G115" s="358"/>
      <c r="H115" s="358"/>
      <c r="I115" s="358"/>
      <c r="J115" s="358"/>
      <c r="K115" s="358"/>
      <c r="L115" s="358"/>
      <c r="M115" s="358"/>
      <c r="N115" s="358"/>
      <c r="O115" s="358"/>
      <c r="P115" s="358"/>
      <c r="Q115" s="358"/>
      <c r="R115" s="358"/>
      <c r="S115" s="358"/>
      <c r="T115" s="358"/>
      <c r="U115" s="358"/>
      <c r="V115" s="358"/>
      <c r="W115" s="358"/>
      <c r="X115" s="358"/>
      <c r="Y115" s="358"/>
      <c r="Z115" s="358"/>
    </row>
    <row r="116" spans="1:26" x14ac:dyDescent="0.2">
      <c r="A116" s="358"/>
      <c r="B116" s="358"/>
      <c r="C116" s="358"/>
      <c r="D116" s="358"/>
      <c r="E116" s="358"/>
      <c r="F116" s="358"/>
      <c r="G116" s="358"/>
      <c r="H116" s="358"/>
      <c r="I116" s="358"/>
      <c r="J116" s="358"/>
      <c r="K116" s="358"/>
      <c r="L116" s="358"/>
      <c r="M116" s="358"/>
      <c r="N116" s="358"/>
      <c r="O116" s="358"/>
      <c r="P116" s="358"/>
      <c r="Q116" s="358"/>
      <c r="R116" s="358"/>
      <c r="S116" s="358"/>
      <c r="T116" s="358"/>
      <c r="U116" s="358"/>
      <c r="V116" s="358"/>
      <c r="W116" s="358"/>
      <c r="X116" s="358"/>
      <c r="Y116" s="358"/>
      <c r="Z116" s="358"/>
    </row>
    <row r="117" spans="1:26" x14ac:dyDescent="0.2">
      <c r="A117" s="358"/>
      <c r="B117" s="358"/>
      <c r="C117" s="358"/>
      <c r="D117" s="358"/>
      <c r="E117" s="358"/>
      <c r="F117" s="358"/>
      <c r="G117" s="358"/>
      <c r="H117" s="358"/>
      <c r="I117" s="358"/>
      <c r="J117" s="358"/>
      <c r="K117" s="358"/>
      <c r="L117" s="358"/>
      <c r="M117" s="358"/>
      <c r="N117" s="358"/>
      <c r="O117" s="358"/>
      <c r="P117" s="358"/>
      <c r="Q117" s="358"/>
      <c r="R117" s="358"/>
      <c r="S117" s="358"/>
      <c r="T117" s="358"/>
      <c r="U117" s="358"/>
      <c r="V117" s="358"/>
      <c r="W117" s="358"/>
      <c r="X117" s="358"/>
      <c r="Y117" s="358"/>
      <c r="Z117" s="358"/>
    </row>
    <row r="118" spans="1:26" x14ac:dyDescent="0.2">
      <c r="A118" s="358"/>
      <c r="B118" s="358"/>
      <c r="C118" s="358"/>
      <c r="D118" s="358"/>
      <c r="E118" s="358"/>
      <c r="F118" s="358"/>
      <c r="G118" s="358"/>
      <c r="H118" s="358"/>
      <c r="I118" s="358"/>
      <c r="J118" s="358"/>
      <c r="K118" s="358"/>
      <c r="L118" s="358"/>
      <c r="M118" s="358"/>
      <c r="N118" s="358"/>
      <c r="O118" s="358"/>
      <c r="P118" s="358"/>
      <c r="Q118" s="358"/>
      <c r="R118" s="358"/>
      <c r="S118" s="358"/>
      <c r="T118" s="358"/>
      <c r="U118" s="358"/>
      <c r="V118" s="358"/>
      <c r="W118" s="358"/>
      <c r="X118" s="358"/>
      <c r="Y118" s="358"/>
      <c r="Z118" s="358"/>
    </row>
    <row r="119" spans="1:26" x14ac:dyDescent="0.2">
      <c r="A119" s="358"/>
      <c r="B119" s="358"/>
      <c r="C119" s="358"/>
      <c r="D119" s="358"/>
      <c r="E119" s="358"/>
      <c r="F119" s="358"/>
      <c r="G119" s="358"/>
      <c r="H119" s="358"/>
      <c r="I119" s="358"/>
      <c r="J119" s="358"/>
      <c r="K119" s="358"/>
      <c r="L119" s="358"/>
      <c r="M119" s="358"/>
      <c r="N119" s="358"/>
      <c r="O119" s="358"/>
      <c r="P119" s="358"/>
      <c r="Q119" s="358"/>
      <c r="R119" s="358"/>
      <c r="S119" s="358"/>
      <c r="T119" s="358"/>
      <c r="U119" s="358"/>
      <c r="V119" s="358"/>
      <c r="W119" s="358"/>
      <c r="X119" s="358"/>
      <c r="Y119" s="358"/>
      <c r="Z119" s="358"/>
    </row>
    <row r="120" spans="1:26" x14ac:dyDescent="0.2">
      <c r="A120" s="358"/>
      <c r="B120" s="358"/>
      <c r="C120" s="358"/>
      <c r="D120" s="358"/>
      <c r="E120" s="358"/>
      <c r="F120" s="358"/>
      <c r="G120" s="358"/>
      <c r="H120" s="358"/>
      <c r="I120" s="358"/>
      <c r="J120" s="358"/>
      <c r="K120" s="358"/>
      <c r="L120" s="358"/>
      <c r="M120" s="358"/>
      <c r="N120" s="358"/>
      <c r="O120" s="358"/>
      <c r="P120" s="358"/>
      <c r="Q120" s="358"/>
      <c r="R120" s="358"/>
      <c r="S120" s="358"/>
      <c r="T120" s="358"/>
      <c r="U120" s="358"/>
      <c r="V120" s="358"/>
      <c r="W120" s="358"/>
      <c r="X120" s="358"/>
      <c r="Y120" s="358"/>
      <c r="Z120" s="358"/>
    </row>
    <row r="121" spans="1:26" x14ac:dyDescent="0.2">
      <c r="A121" s="358"/>
      <c r="B121" s="358"/>
      <c r="C121" s="358"/>
      <c r="D121" s="358"/>
      <c r="E121" s="358"/>
      <c r="F121" s="358"/>
      <c r="G121" s="358"/>
      <c r="H121" s="358"/>
      <c r="I121" s="358"/>
      <c r="J121" s="358"/>
      <c r="K121" s="358"/>
      <c r="L121" s="358"/>
      <c r="M121" s="358"/>
      <c r="N121" s="358"/>
      <c r="O121" s="358"/>
      <c r="P121" s="358"/>
      <c r="Q121" s="358"/>
      <c r="R121" s="358"/>
      <c r="S121" s="358"/>
      <c r="T121" s="358"/>
      <c r="U121" s="358"/>
      <c r="V121" s="358"/>
      <c r="W121" s="358"/>
      <c r="X121" s="358"/>
      <c r="Y121" s="358"/>
      <c r="Z121" s="358"/>
    </row>
    <row r="122" spans="1:26" x14ac:dyDescent="0.2">
      <c r="A122" s="358"/>
      <c r="B122" s="358"/>
      <c r="C122" s="358"/>
      <c r="D122" s="358"/>
      <c r="E122" s="358"/>
      <c r="F122" s="358"/>
      <c r="G122" s="358"/>
      <c r="H122" s="358"/>
      <c r="I122" s="358"/>
      <c r="J122" s="358"/>
      <c r="K122" s="358"/>
      <c r="L122" s="358"/>
      <c r="M122" s="358"/>
      <c r="N122" s="358"/>
      <c r="O122" s="358"/>
      <c r="P122" s="358"/>
      <c r="Q122" s="358"/>
      <c r="R122" s="358"/>
      <c r="S122" s="358"/>
      <c r="T122" s="358"/>
      <c r="U122" s="358"/>
      <c r="V122" s="358"/>
      <c r="W122" s="358"/>
      <c r="X122" s="358"/>
      <c r="Y122" s="358"/>
      <c r="Z122" s="358"/>
    </row>
    <row r="123" spans="1:26" x14ac:dyDescent="0.2">
      <c r="A123" s="358"/>
      <c r="B123" s="358"/>
      <c r="C123" s="358"/>
      <c r="D123" s="358"/>
      <c r="E123" s="358"/>
      <c r="F123" s="358"/>
      <c r="G123" s="358"/>
      <c r="H123" s="358"/>
      <c r="I123" s="358"/>
      <c r="J123" s="358"/>
      <c r="K123" s="358"/>
      <c r="L123" s="358"/>
      <c r="M123" s="358"/>
      <c r="N123" s="358"/>
      <c r="O123" s="358"/>
      <c r="P123" s="358"/>
      <c r="Q123" s="358"/>
      <c r="R123" s="358"/>
      <c r="S123" s="358"/>
      <c r="T123" s="358"/>
      <c r="U123" s="358"/>
      <c r="V123" s="358"/>
      <c r="W123" s="358"/>
      <c r="X123" s="358"/>
      <c r="Y123" s="358"/>
      <c r="Z123" s="358"/>
    </row>
    <row r="124" spans="1:26" x14ac:dyDescent="0.2">
      <c r="A124" s="358"/>
      <c r="B124" s="358"/>
      <c r="C124" s="358"/>
      <c r="D124" s="358"/>
      <c r="E124" s="358"/>
      <c r="F124" s="358"/>
      <c r="G124" s="358"/>
      <c r="H124" s="358"/>
      <c r="I124" s="358"/>
      <c r="J124" s="358"/>
      <c r="K124" s="358"/>
      <c r="L124" s="358"/>
      <c r="M124" s="358"/>
      <c r="N124" s="358"/>
      <c r="O124" s="358"/>
      <c r="P124" s="358"/>
      <c r="Q124" s="358"/>
      <c r="R124" s="358"/>
      <c r="S124" s="358"/>
      <c r="T124" s="358"/>
      <c r="U124" s="358"/>
      <c r="V124" s="358"/>
      <c r="W124" s="358"/>
      <c r="X124" s="358"/>
      <c r="Y124" s="358"/>
      <c r="Z124" s="358"/>
    </row>
    <row r="125" spans="1:26" x14ac:dyDescent="0.2">
      <c r="A125" s="358"/>
      <c r="B125" s="358"/>
      <c r="C125" s="358"/>
      <c r="D125" s="358"/>
      <c r="E125" s="358"/>
      <c r="F125" s="358"/>
      <c r="G125" s="358"/>
      <c r="H125" s="358"/>
      <c r="I125" s="358"/>
      <c r="J125" s="358"/>
      <c r="K125" s="358"/>
      <c r="L125" s="358"/>
      <c r="M125" s="358"/>
      <c r="N125" s="358"/>
      <c r="O125" s="358"/>
      <c r="P125" s="358"/>
      <c r="Q125" s="358"/>
      <c r="R125" s="358"/>
      <c r="S125" s="358"/>
      <c r="T125" s="358"/>
      <c r="U125" s="358"/>
      <c r="V125" s="358"/>
      <c r="W125" s="358"/>
      <c r="X125" s="358"/>
      <c r="Y125" s="358"/>
      <c r="Z125" s="358"/>
    </row>
    <row r="126" spans="1:26" x14ac:dyDescent="0.2">
      <c r="A126" s="358"/>
      <c r="B126" s="358"/>
      <c r="C126" s="358"/>
      <c r="D126" s="358"/>
      <c r="E126" s="358"/>
      <c r="F126" s="358"/>
      <c r="G126" s="358"/>
      <c r="H126" s="358"/>
      <c r="I126" s="358"/>
      <c r="J126" s="358"/>
      <c r="K126" s="358"/>
      <c r="L126" s="358"/>
      <c r="M126" s="358"/>
      <c r="N126" s="358"/>
      <c r="O126" s="358"/>
      <c r="P126" s="358"/>
      <c r="Q126" s="358"/>
      <c r="R126" s="358"/>
      <c r="S126" s="358"/>
      <c r="T126" s="358"/>
      <c r="U126" s="358"/>
      <c r="V126" s="358"/>
      <c r="W126" s="358"/>
      <c r="X126" s="358"/>
      <c r="Y126" s="358"/>
      <c r="Z126" s="358"/>
    </row>
    <row r="127" spans="1:26" x14ac:dyDescent="0.2">
      <c r="A127" s="358"/>
      <c r="B127" s="358"/>
      <c r="C127" s="358"/>
      <c r="D127" s="358"/>
      <c r="E127" s="358"/>
      <c r="F127" s="358"/>
      <c r="G127" s="358"/>
      <c r="H127" s="358"/>
      <c r="I127" s="358"/>
      <c r="J127" s="358"/>
      <c r="K127" s="358"/>
      <c r="L127" s="358"/>
      <c r="M127" s="358"/>
      <c r="N127" s="358"/>
      <c r="O127" s="358"/>
      <c r="P127" s="358"/>
      <c r="Q127" s="358"/>
      <c r="R127" s="358"/>
      <c r="S127" s="358"/>
      <c r="T127" s="358"/>
      <c r="U127" s="358"/>
      <c r="V127" s="358"/>
      <c r="W127" s="358"/>
      <c r="X127" s="358"/>
      <c r="Y127" s="358"/>
      <c r="Z127" s="358"/>
    </row>
    <row r="128" spans="1:26" x14ac:dyDescent="0.2">
      <c r="A128" s="358"/>
      <c r="B128" s="358"/>
      <c r="C128" s="358"/>
      <c r="D128" s="358"/>
      <c r="E128" s="358"/>
      <c r="F128" s="358"/>
      <c r="G128" s="358"/>
      <c r="H128" s="358"/>
      <c r="I128" s="358"/>
      <c r="J128" s="358"/>
      <c r="K128" s="358"/>
      <c r="L128" s="358"/>
      <c r="M128" s="358"/>
      <c r="N128" s="358"/>
      <c r="O128" s="358"/>
      <c r="P128" s="358"/>
      <c r="Q128" s="358"/>
      <c r="R128" s="358"/>
      <c r="S128" s="358"/>
      <c r="T128" s="358"/>
      <c r="U128" s="358"/>
      <c r="V128" s="358"/>
      <c r="W128" s="358"/>
      <c r="X128" s="358"/>
      <c r="Y128" s="358"/>
      <c r="Z128" s="358"/>
    </row>
    <row r="129" spans="1:26" x14ac:dyDescent="0.2">
      <c r="A129" s="358"/>
      <c r="B129" s="358"/>
      <c r="C129" s="358"/>
      <c r="D129" s="358"/>
      <c r="E129" s="358"/>
      <c r="F129" s="358"/>
      <c r="G129" s="358"/>
      <c r="H129" s="358"/>
      <c r="I129" s="358"/>
      <c r="J129" s="358"/>
      <c r="K129" s="358"/>
      <c r="L129" s="358"/>
      <c r="M129" s="358"/>
      <c r="N129" s="358"/>
      <c r="O129" s="358"/>
      <c r="P129" s="358"/>
      <c r="Q129" s="358"/>
      <c r="R129" s="358"/>
      <c r="S129" s="358"/>
      <c r="T129" s="358"/>
      <c r="U129" s="358"/>
      <c r="V129" s="358"/>
      <c r="W129" s="358"/>
      <c r="X129" s="358"/>
      <c r="Y129" s="358"/>
      <c r="Z129" s="358"/>
    </row>
    <row r="130" spans="1:26" x14ac:dyDescent="0.2">
      <c r="A130" s="358"/>
      <c r="B130" s="358"/>
      <c r="C130" s="358"/>
      <c r="D130" s="358"/>
      <c r="E130" s="358"/>
      <c r="F130" s="358"/>
      <c r="G130" s="358"/>
      <c r="H130" s="358"/>
      <c r="I130" s="358"/>
      <c r="J130" s="358"/>
      <c r="K130" s="358"/>
      <c r="L130" s="358"/>
      <c r="M130" s="358"/>
      <c r="N130" s="358"/>
      <c r="O130" s="358"/>
      <c r="P130" s="358"/>
      <c r="Q130" s="358"/>
      <c r="R130" s="358"/>
      <c r="S130" s="358"/>
      <c r="T130" s="358"/>
      <c r="U130" s="358"/>
      <c r="V130" s="358"/>
      <c r="W130" s="358"/>
      <c r="X130" s="358"/>
      <c r="Y130" s="358"/>
      <c r="Z130" s="358"/>
    </row>
    <row r="131" spans="1:26" x14ac:dyDescent="0.2">
      <c r="A131" s="358"/>
      <c r="B131" s="358"/>
      <c r="C131" s="358"/>
      <c r="D131" s="358"/>
      <c r="E131" s="358"/>
      <c r="F131" s="358"/>
      <c r="G131" s="358"/>
      <c r="H131" s="358"/>
      <c r="I131" s="358"/>
      <c r="J131" s="358"/>
      <c r="K131" s="358"/>
      <c r="L131" s="358"/>
      <c r="M131" s="358"/>
      <c r="N131" s="358"/>
      <c r="O131" s="358"/>
      <c r="P131" s="358"/>
      <c r="Q131" s="358"/>
      <c r="R131" s="358"/>
      <c r="S131" s="358"/>
      <c r="T131" s="358"/>
      <c r="U131" s="358"/>
      <c r="V131" s="358"/>
      <c r="W131" s="358"/>
      <c r="X131" s="358"/>
      <c r="Y131" s="358"/>
      <c r="Z131" s="358"/>
    </row>
    <row r="132" spans="1:26" x14ac:dyDescent="0.2">
      <c r="A132" s="358"/>
      <c r="B132" s="358"/>
      <c r="C132" s="358"/>
      <c r="D132" s="358"/>
      <c r="E132" s="358"/>
      <c r="F132" s="358"/>
      <c r="G132" s="358"/>
      <c r="H132" s="358"/>
      <c r="I132" s="358"/>
      <c r="J132" s="358"/>
      <c r="K132" s="358"/>
      <c r="L132" s="358"/>
      <c r="M132" s="358"/>
      <c r="N132" s="358"/>
      <c r="O132" s="358"/>
      <c r="P132" s="358"/>
      <c r="Q132" s="358"/>
      <c r="R132" s="358"/>
      <c r="S132" s="358"/>
      <c r="T132" s="358"/>
      <c r="U132" s="358"/>
      <c r="V132" s="358"/>
      <c r="W132" s="358"/>
      <c r="X132" s="358"/>
      <c r="Y132" s="358"/>
      <c r="Z132" s="358"/>
    </row>
    <row r="133" spans="1:26" x14ac:dyDescent="0.2">
      <c r="A133" s="358"/>
      <c r="B133" s="358"/>
      <c r="C133" s="358"/>
      <c r="D133" s="358"/>
      <c r="E133" s="358"/>
      <c r="F133" s="358"/>
      <c r="G133" s="358"/>
      <c r="H133" s="358"/>
      <c r="I133" s="358"/>
      <c r="J133" s="358"/>
      <c r="K133" s="358"/>
      <c r="L133" s="358"/>
      <c r="M133" s="358"/>
      <c r="N133" s="358"/>
      <c r="O133" s="358"/>
      <c r="P133" s="358"/>
      <c r="Q133" s="358"/>
      <c r="R133" s="358"/>
      <c r="S133" s="358"/>
      <c r="T133" s="358"/>
      <c r="U133" s="358"/>
      <c r="V133" s="358"/>
      <c r="W133" s="358"/>
      <c r="X133" s="358"/>
      <c r="Y133" s="358"/>
      <c r="Z133" s="358"/>
    </row>
    <row r="134" spans="1:26" x14ac:dyDescent="0.2">
      <c r="A134" s="358"/>
      <c r="B134" s="358"/>
      <c r="C134" s="358"/>
      <c r="D134" s="358"/>
      <c r="E134" s="358"/>
      <c r="F134" s="358"/>
      <c r="G134" s="358"/>
      <c r="H134" s="358"/>
      <c r="I134" s="358"/>
      <c r="J134" s="358"/>
      <c r="K134" s="358"/>
      <c r="L134" s="358"/>
      <c r="M134" s="358"/>
      <c r="N134" s="358"/>
      <c r="O134" s="358"/>
      <c r="P134" s="358"/>
      <c r="Q134" s="358"/>
      <c r="R134" s="358"/>
      <c r="S134" s="358"/>
      <c r="T134" s="358"/>
      <c r="U134" s="358"/>
      <c r="V134" s="358"/>
      <c r="W134" s="358"/>
      <c r="X134" s="358"/>
      <c r="Y134" s="358"/>
      <c r="Z134" s="358"/>
    </row>
    <row r="135" spans="1:26" x14ac:dyDescent="0.2">
      <c r="A135" s="358"/>
      <c r="B135" s="358"/>
      <c r="C135" s="358"/>
      <c r="D135" s="358"/>
      <c r="E135" s="358"/>
      <c r="F135" s="358"/>
      <c r="G135" s="358"/>
      <c r="H135" s="358"/>
      <c r="I135" s="358"/>
      <c r="J135" s="358"/>
      <c r="K135" s="358"/>
      <c r="L135" s="358"/>
      <c r="M135" s="358"/>
      <c r="N135" s="358"/>
      <c r="O135" s="358"/>
      <c r="P135" s="358"/>
      <c r="Q135" s="358"/>
      <c r="R135" s="358"/>
      <c r="S135" s="358"/>
      <c r="T135" s="358"/>
      <c r="U135" s="358"/>
      <c r="V135" s="358"/>
      <c r="W135" s="358"/>
      <c r="X135" s="358"/>
      <c r="Y135" s="358"/>
      <c r="Z135" s="358"/>
    </row>
    <row r="136" spans="1:26" x14ac:dyDescent="0.2">
      <c r="A136" s="358"/>
      <c r="B136" s="358"/>
      <c r="C136" s="358"/>
      <c r="D136" s="358"/>
      <c r="E136" s="358"/>
      <c r="F136" s="358"/>
      <c r="G136" s="358"/>
      <c r="H136" s="358"/>
      <c r="I136" s="358"/>
      <c r="J136" s="358"/>
      <c r="K136" s="358"/>
      <c r="L136" s="358"/>
      <c r="M136" s="358"/>
      <c r="N136" s="358"/>
      <c r="O136" s="358"/>
      <c r="P136" s="358"/>
      <c r="Q136" s="358"/>
      <c r="R136" s="358"/>
      <c r="S136" s="358"/>
      <c r="T136" s="358"/>
      <c r="U136" s="358"/>
      <c r="V136" s="358"/>
      <c r="W136" s="358"/>
      <c r="X136" s="358"/>
      <c r="Y136" s="358"/>
      <c r="Z136" s="358"/>
    </row>
    <row r="137" spans="1:26" x14ac:dyDescent="0.2">
      <c r="A137" s="358"/>
      <c r="B137" s="358"/>
      <c r="C137" s="358"/>
      <c r="D137" s="358"/>
      <c r="E137" s="358"/>
      <c r="F137" s="358"/>
      <c r="G137" s="358"/>
      <c r="H137" s="358"/>
      <c r="I137" s="358"/>
      <c r="J137" s="358"/>
      <c r="K137" s="358"/>
      <c r="L137" s="358"/>
      <c r="M137" s="358"/>
      <c r="N137" s="358"/>
      <c r="O137" s="358"/>
      <c r="P137" s="358"/>
      <c r="Q137" s="358"/>
      <c r="R137" s="358"/>
      <c r="S137" s="358"/>
      <c r="T137" s="358"/>
      <c r="U137" s="358"/>
      <c r="V137" s="358"/>
      <c r="W137" s="358"/>
      <c r="X137" s="358"/>
      <c r="Y137" s="358"/>
      <c r="Z137" s="358"/>
    </row>
    <row r="138" spans="1:26" x14ac:dyDescent="0.2">
      <c r="A138" s="358"/>
      <c r="B138" s="358"/>
      <c r="C138" s="358"/>
      <c r="D138" s="358"/>
      <c r="E138" s="358"/>
      <c r="F138" s="358"/>
      <c r="G138" s="358"/>
      <c r="H138" s="358"/>
      <c r="I138" s="358"/>
      <c r="J138" s="358"/>
      <c r="K138" s="358"/>
      <c r="L138" s="358"/>
      <c r="M138" s="358"/>
      <c r="N138" s="358"/>
      <c r="O138" s="358"/>
      <c r="P138" s="358"/>
      <c r="Q138" s="358"/>
      <c r="R138" s="358"/>
      <c r="S138" s="358"/>
      <c r="T138" s="358"/>
      <c r="U138" s="358"/>
      <c r="V138" s="358"/>
      <c r="W138" s="358"/>
      <c r="X138" s="358"/>
      <c r="Y138" s="358"/>
      <c r="Z138" s="358"/>
    </row>
    <row r="139" spans="1:26" x14ac:dyDescent="0.2">
      <c r="A139" s="358"/>
      <c r="B139" s="358"/>
      <c r="C139" s="358"/>
      <c r="D139" s="358"/>
      <c r="E139" s="358"/>
      <c r="F139" s="358"/>
      <c r="G139" s="358"/>
      <c r="H139" s="358"/>
      <c r="I139" s="358"/>
      <c r="J139" s="358"/>
      <c r="K139" s="358"/>
      <c r="L139" s="358"/>
      <c r="M139" s="358"/>
      <c r="N139" s="358"/>
      <c r="O139" s="358"/>
      <c r="P139" s="358"/>
      <c r="Q139" s="358"/>
      <c r="R139" s="358"/>
      <c r="S139" s="358"/>
      <c r="T139" s="358"/>
      <c r="U139" s="358"/>
      <c r="V139" s="358"/>
      <c r="W139" s="358"/>
      <c r="X139" s="358"/>
      <c r="Y139" s="358"/>
      <c r="Z139" s="358"/>
    </row>
    <row r="140" spans="1:26" x14ac:dyDescent="0.2">
      <c r="A140" s="358"/>
      <c r="B140" s="358"/>
      <c r="C140" s="358"/>
      <c r="D140" s="358"/>
      <c r="E140" s="358"/>
      <c r="F140" s="358"/>
      <c r="G140" s="358"/>
      <c r="H140" s="358"/>
      <c r="I140" s="358"/>
      <c r="J140" s="358"/>
      <c r="K140" s="358"/>
      <c r="L140" s="358"/>
      <c r="M140" s="358"/>
      <c r="N140" s="358"/>
      <c r="O140" s="358"/>
      <c r="P140" s="358"/>
      <c r="Q140" s="358"/>
      <c r="R140" s="358"/>
      <c r="S140" s="358"/>
      <c r="T140" s="358"/>
      <c r="U140" s="358"/>
      <c r="V140" s="358"/>
      <c r="W140" s="358"/>
      <c r="X140" s="358"/>
      <c r="Y140" s="358"/>
      <c r="Z140" s="358"/>
    </row>
    <row r="141" spans="1:26" x14ac:dyDescent="0.2">
      <c r="A141" s="358"/>
      <c r="B141" s="358"/>
      <c r="C141" s="358"/>
      <c r="D141" s="358"/>
      <c r="E141" s="358"/>
      <c r="F141" s="358"/>
      <c r="G141" s="358"/>
      <c r="H141" s="358"/>
      <c r="I141" s="358"/>
      <c r="J141" s="358"/>
      <c r="K141" s="358"/>
      <c r="L141" s="358"/>
      <c r="M141" s="358"/>
      <c r="N141" s="358"/>
      <c r="O141" s="358"/>
      <c r="P141" s="358"/>
      <c r="Q141" s="358"/>
      <c r="R141" s="358"/>
      <c r="S141" s="358"/>
      <c r="T141" s="358"/>
      <c r="U141" s="358"/>
      <c r="V141" s="358"/>
      <c r="W141" s="358"/>
      <c r="X141" s="358"/>
      <c r="Y141" s="358"/>
      <c r="Z141" s="358"/>
    </row>
    <row r="142" spans="1:26" x14ac:dyDescent="0.2">
      <c r="A142" s="358"/>
      <c r="B142" s="358"/>
      <c r="C142" s="358"/>
      <c r="D142" s="358"/>
      <c r="E142" s="358"/>
      <c r="F142" s="358"/>
      <c r="G142" s="358"/>
      <c r="H142" s="358"/>
      <c r="I142" s="358"/>
      <c r="J142" s="358"/>
      <c r="K142" s="358"/>
      <c r="L142" s="358"/>
      <c r="M142" s="358"/>
      <c r="N142" s="358"/>
      <c r="O142" s="358"/>
      <c r="P142" s="358"/>
      <c r="Q142" s="358"/>
      <c r="R142" s="358"/>
      <c r="S142" s="358"/>
      <c r="T142" s="358"/>
      <c r="U142" s="358"/>
      <c r="V142" s="358"/>
      <c r="W142" s="358"/>
      <c r="X142" s="358"/>
      <c r="Y142" s="358"/>
      <c r="Z142" s="358"/>
    </row>
    <row r="143" spans="1:26" x14ac:dyDescent="0.2">
      <c r="A143" s="358"/>
      <c r="B143" s="358"/>
      <c r="C143" s="358"/>
      <c r="D143" s="358"/>
      <c r="E143" s="358"/>
      <c r="F143" s="358"/>
      <c r="G143" s="358"/>
      <c r="H143" s="358"/>
      <c r="I143" s="358"/>
      <c r="J143" s="358"/>
      <c r="K143" s="358"/>
      <c r="L143" s="358"/>
      <c r="M143" s="358"/>
      <c r="N143" s="358"/>
      <c r="O143" s="358"/>
      <c r="P143" s="358"/>
      <c r="Q143" s="358"/>
      <c r="R143" s="358"/>
      <c r="S143" s="358"/>
      <c r="T143" s="358"/>
      <c r="U143" s="358"/>
      <c r="V143" s="358"/>
      <c r="W143" s="358"/>
      <c r="X143" s="358"/>
      <c r="Y143" s="358"/>
      <c r="Z143" s="358"/>
    </row>
    <row r="144" spans="1:26" x14ac:dyDescent="0.2">
      <c r="A144" s="358"/>
      <c r="B144" s="358"/>
      <c r="C144" s="358"/>
      <c r="D144" s="358"/>
      <c r="E144" s="358"/>
      <c r="F144" s="358"/>
      <c r="G144" s="358"/>
      <c r="H144" s="358"/>
      <c r="I144" s="358"/>
      <c r="J144" s="358"/>
      <c r="K144" s="358"/>
      <c r="L144" s="358"/>
      <c r="M144" s="358"/>
      <c r="N144" s="358"/>
      <c r="O144" s="358"/>
      <c r="P144" s="358"/>
      <c r="Q144" s="358"/>
      <c r="R144" s="358"/>
      <c r="S144" s="358"/>
      <c r="T144" s="358"/>
      <c r="U144" s="358"/>
      <c r="V144" s="358"/>
      <c r="W144" s="358"/>
      <c r="X144" s="358"/>
      <c r="Y144" s="358"/>
      <c r="Z144" s="358"/>
    </row>
    <row r="145" spans="1:26" x14ac:dyDescent="0.2">
      <c r="A145" s="358"/>
      <c r="B145" s="358"/>
      <c r="C145" s="358"/>
      <c r="D145" s="358"/>
      <c r="E145" s="358"/>
      <c r="F145" s="358"/>
      <c r="G145" s="358"/>
      <c r="H145" s="358"/>
      <c r="I145" s="358"/>
      <c r="J145" s="358"/>
      <c r="K145" s="358"/>
      <c r="L145" s="358"/>
      <c r="M145" s="358"/>
      <c r="N145" s="358"/>
      <c r="O145" s="358"/>
      <c r="P145" s="358"/>
      <c r="Q145" s="358"/>
      <c r="R145" s="358"/>
      <c r="S145" s="358"/>
      <c r="T145" s="358"/>
      <c r="U145" s="358"/>
      <c r="V145" s="358"/>
      <c r="W145" s="358"/>
      <c r="X145" s="358"/>
      <c r="Y145" s="358"/>
      <c r="Z145" s="358"/>
    </row>
    <row r="146" spans="1:26" x14ac:dyDescent="0.2">
      <c r="A146" s="358"/>
      <c r="B146" s="358"/>
      <c r="C146" s="358"/>
      <c r="D146" s="358"/>
      <c r="E146" s="358"/>
      <c r="F146" s="358"/>
      <c r="G146" s="358"/>
      <c r="H146" s="358"/>
      <c r="I146" s="358"/>
      <c r="J146" s="358"/>
      <c r="K146" s="358"/>
      <c r="L146" s="358"/>
      <c r="M146" s="358"/>
      <c r="N146" s="358"/>
      <c r="O146" s="358"/>
      <c r="P146" s="358"/>
      <c r="Q146" s="358"/>
      <c r="R146" s="358"/>
      <c r="S146" s="358"/>
      <c r="T146" s="358"/>
      <c r="U146" s="358"/>
      <c r="V146" s="358"/>
      <c r="W146" s="358"/>
      <c r="X146" s="358"/>
      <c r="Y146" s="358"/>
      <c r="Z146" s="358"/>
    </row>
    <row r="147" spans="1:26" x14ac:dyDescent="0.2">
      <c r="A147" s="358"/>
      <c r="B147" s="358"/>
      <c r="C147" s="358"/>
      <c r="D147" s="358"/>
      <c r="E147" s="358"/>
      <c r="F147" s="358"/>
      <c r="G147" s="358"/>
      <c r="H147" s="358"/>
      <c r="I147" s="358"/>
      <c r="J147" s="358"/>
      <c r="K147" s="358"/>
      <c r="L147" s="358"/>
      <c r="M147" s="358"/>
      <c r="N147" s="358"/>
      <c r="O147" s="358"/>
      <c r="P147" s="358"/>
      <c r="Q147" s="358"/>
      <c r="R147" s="358"/>
      <c r="S147" s="358"/>
      <c r="T147" s="358"/>
      <c r="U147" s="358"/>
      <c r="V147" s="358"/>
      <c r="W147" s="358"/>
      <c r="X147" s="358"/>
      <c r="Y147" s="358"/>
      <c r="Z147" s="358"/>
    </row>
    <row r="148" spans="1:26" x14ac:dyDescent="0.2">
      <c r="A148" s="358"/>
      <c r="B148" s="358"/>
      <c r="C148" s="358"/>
      <c r="D148" s="358"/>
      <c r="E148" s="358"/>
      <c r="F148" s="358"/>
      <c r="G148" s="358"/>
      <c r="H148" s="358"/>
      <c r="I148" s="358"/>
      <c r="J148" s="358"/>
      <c r="K148" s="358"/>
      <c r="L148" s="358"/>
      <c r="M148" s="358"/>
      <c r="N148" s="358"/>
      <c r="O148" s="358"/>
      <c r="P148" s="358"/>
      <c r="Q148" s="358"/>
      <c r="R148" s="358"/>
      <c r="S148" s="358"/>
      <c r="T148" s="358"/>
      <c r="U148" s="358"/>
      <c r="V148" s="358"/>
      <c r="W148" s="358"/>
      <c r="X148" s="358"/>
      <c r="Y148" s="358"/>
      <c r="Z148" s="358"/>
    </row>
    <row r="149" spans="1:26" x14ac:dyDescent="0.2">
      <c r="A149" s="358"/>
      <c r="B149" s="358"/>
      <c r="C149" s="358"/>
      <c r="D149" s="358"/>
      <c r="E149" s="358"/>
      <c r="F149" s="358"/>
      <c r="G149" s="358"/>
      <c r="H149" s="358"/>
      <c r="I149" s="358"/>
      <c r="J149" s="358"/>
      <c r="K149" s="358"/>
      <c r="L149" s="358"/>
      <c r="M149" s="358"/>
      <c r="N149" s="358"/>
      <c r="O149" s="358"/>
      <c r="P149" s="358"/>
      <c r="Q149" s="358"/>
      <c r="R149" s="358"/>
      <c r="S149" s="358"/>
      <c r="T149" s="358"/>
      <c r="U149" s="358"/>
      <c r="V149" s="358"/>
      <c r="W149" s="358"/>
      <c r="X149" s="358"/>
      <c r="Y149" s="358"/>
      <c r="Z149" s="358"/>
    </row>
    <row r="150" spans="1:26" x14ac:dyDescent="0.2">
      <c r="A150" s="358"/>
      <c r="B150" s="358"/>
      <c r="C150" s="358"/>
      <c r="D150" s="358"/>
      <c r="E150" s="358"/>
      <c r="F150" s="358"/>
      <c r="G150" s="358"/>
      <c r="H150" s="358"/>
      <c r="I150" s="358"/>
      <c r="J150" s="358"/>
      <c r="K150" s="358"/>
      <c r="L150" s="358"/>
      <c r="M150" s="358"/>
      <c r="N150" s="358"/>
      <c r="O150" s="358"/>
      <c r="P150" s="358"/>
      <c r="Q150" s="358"/>
      <c r="R150" s="358"/>
      <c r="S150" s="358"/>
      <c r="T150" s="358"/>
      <c r="U150" s="358"/>
      <c r="V150" s="358"/>
      <c r="W150" s="358"/>
      <c r="X150" s="358"/>
      <c r="Y150" s="358"/>
      <c r="Z150" s="358"/>
    </row>
    <row r="151" spans="1:26" x14ac:dyDescent="0.2">
      <c r="A151" s="358"/>
      <c r="B151" s="358"/>
      <c r="C151" s="358"/>
      <c r="D151" s="358"/>
      <c r="E151" s="358"/>
      <c r="F151" s="358"/>
      <c r="G151" s="358"/>
      <c r="H151" s="358"/>
      <c r="I151" s="358"/>
      <c r="J151" s="358"/>
      <c r="K151" s="358"/>
      <c r="L151" s="358"/>
      <c r="M151" s="358"/>
      <c r="N151" s="358"/>
      <c r="O151" s="358"/>
      <c r="P151" s="358"/>
      <c r="Q151" s="358"/>
      <c r="R151" s="358"/>
      <c r="S151" s="358"/>
      <c r="T151" s="358"/>
      <c r="U151" s="358"/>
      <c r="V151" s="358"/>
      <c r="W151" s="358"/>
      <c r="X151" s="358"/>
      <c r="Y151" s="358"/>
      <c r="Z151" s="358"/>
    </row>
    <row r="152" spans="1:26" x14ac:dyDescent="0.2">
      <c r="A152" s="358"/>
      <c r="B152" s="358"/>
      <c r="C152" s="358"/>
      <c r="D152" s="358"/>
      <c r="E152" s="358"/>
      <c r="F152" s="358"/>
      <c r="G152" s="358"/>
      <c r="H152" s="358"/>
      <c r="I152" s="358"/>
      <c r="J152" s="358"/>
      <c r="K152" s="358"/>
      <c r="L152" s="358"/>
      <c r="M152" s="358"/>
      <c r="N152" s="358"/>
      <c r="O152" s="358"/>
      <c r="P152" s="358"/>
      <c r="Q152" s="358"/>
      <c r="R152" s="358"/>
      <c r="S152" s="358"/>
      <c r="T152" s="358"/>
      <c r="U152" s="358"/>
      <c r="V152" s="358"/>
      <c r="W152" s="358"/>
      <c r="X152" s="358"/>
      <c r="Y152" s="358"/>
      <c r="Z152" s="358"/>
    </row>
    <row r="153" spans="1:26" x14ac:dyDescent="0.2">
      <c r="A153" s="358"/>
      <c r="B153" s="358"/>
      <c r="C153" s="358"/>
      <c r="D153" s="358"/>
      <c r="E153" s="358"/>
      <c r="F153" s="358"/>
      <c r="G153" s="358"/>
      <c r="H153" s="358"/>
      <c r="I153" s="358"/>
      <c r="J153" s="358"/>
      <c r="K153" s="358"/>
      <c r="L153" s="358"/>
      <c r="M153" s="358"/>
      <c r="N153" s="358"/>
      <c r="O153" s="358"/>
      <c r="P153" s="358"/>
      <c r="Q153" s="358"/>
      <c r="R153" s="358"/>
      <c r="S153" s="358"/>
      <c r="T153" s="358"/>
      <c r="U153" s="358"/>
      <c r="V153" s="358"/>
      <c r="W153" s="358"/>
      <c r="X153" s="358"/>
      <c r="Y153" s="358"/>
      <c r="Z153" s="358"/>
    </row>
    <row r="154" spans="1:26" x14ac:dyDescent="0.2">
      <c r="A154" s="358"/>
      <c r="B154" s="358"/>
      <c r="C154" s="358"/>
      <c r="D154" s="358"/>
      <c r="E154" s="358"/>
      <c r="F154" s="358"/>
      <c r="G154" s="358"/>
      <c r="H154" s="358"/>
      <c r="I154" s="358"/>
      <c r="J154" s="358"/>
      <c r="K154" s="358"/>
      <c r="L154" s="358"/>
      <c r="M154" s="358"/>
      <c r="N154" s="358"/>
      <c r="O154" s="358"/>
      <c r="P154" s="358"/>
      <c r="Q154" s="358"/>
      <c r="R154" s="358"/>
      <c r="S154" s="358"/>
      <c r="T154" s="358"/>
      <c r="U154" s="358"/>
      <c r="V154" s="358"/>
      <c r="W154" s="358"/>
      <c r="X154" s="358"/>
      <c r="Y154" s="358"/>
      <c r="Z154" s="358"/>
    </row>
    <row r="155" spans="1:26" x14ac:dyDescent="0.2">
      <c r="A155" s="358"/>
      <c r="B155" s="358"/>
      <c r="C155" s="358"/>
      <c r="D155" s="358"/>
      <c r="E155" s="358"/>
      <c r="F155" s="358"/>
      <c r="G155" s="358"/>
      <c r="H155" s="358"/>
      <c r="I155" s="358"/>
      <c r="J155" s="358"/>
      <c r="K155" s="358"/>
      <c r="L155" s="358"/>
      <c r="M155" s="358"/>
      <c r="N155" s="358"/>
      <c r="O155" s="358"/>
      <c r="P155" s="358"/>
      <c r="Q155" s="358"/>
      <c r="R155" s="358"/>
      <c r="S155" s="358"/>
      <c r="T155" s="358"/>
      <c r="U155" s="358"/>
      <c r="V155" s="358"/>
      <c r="W155" s="358"/>
      <c r="X155" s="358"/>
      <c r="Y155" s="358"/>
      <c r="Z155" s="358"/>
    </row>
    <row r="156" spans="1:26" x14ac:dyDescent="0.2">
      <c r="A156" s="358"/>
      <c r="B156" s="358"/>
      <c r="C156" s="358"/>
      <c r="D156" s="358"/>
      <c r="E156" s="358"/>
      <c r="F156" s="358"/>
      <c r="G156" s="358"/>
      <c r="H156" s="358"/>
      <c r="I156" s="358"/>
      <c r="J156" s="358"/>
      <c r="K156" s="358"/>
      <c r="L156" s="358"/>
      <c r="M156" s="358"/>
      <c r="N156" s="358"/>
      <c r="O156" s="358"/>
      <c r="P156" s="358"/>
      <c r="Q156" s="358"/>
      <c r="R156" s="358"/>
      <c r="S156" s="358"/>
      <c r="T156" s="358"/>
      <c r="U156" s="358"/>
      <c r="V156" s="358"/>
      <c r="W156" s="358"/>
      <c r="X156" s="358"/>
      <c r="Y156" s="358"/>
      <c r="Z156" s="358"/>
    </row>
    <row r="157" spans="1:26" x14ac:dyDescent="0.2">
      <c r="A157" s="358"/>
      <c r="B157" s="358"/>
      <c r="C157" s="358"/>
      <c r="D157" s="358"/>
      <c r="E157" s="358"/>
      <c r="F157" s="358"/>
      <c r="G157" s="358"/>
      <c r="H157" s="358"/>
      <c r="I157" s="358"/>
      <c r="J157" s="358"/>
      <c r="K157" s="358"/>
      <c r="L157" s="358"/>
      <c r="M157" s="358"/>
      <c r="N157" s="358"/>
      <c r="O157" s="358"/>
      <c r="P157" s="358"/>
      <c r="Q157" s="358"/>
      <c r="R157" s="358"/>
      <c r="S157" s="358"/>
      <c r="T157" s="358"/>
      <c r="U157" s="358"/>
      <c r="V157" s="358"/>
      <c r="W157" s="358"/>
      <c r="X157" s="358"/>
      <c r="Y157" s="358"/>
      <c r="Z157" s="358"/>
    </row>
    <row r="158" spans="1:26" x14ac:dyDescent="0.2">
      <c r="A158" s="358"/>
      <c r="B158" s="358"/>
      <c r="C158" s="358"/>
      <c r="D158" s="358"/>
      <c r="E158" s="358"/>
      <c r="F158" s="358"/>
      <c r="G158" s="358"/>
      <c r="H158" s="358"/>
      <c r="I158" s="358"/>
      <c r="J158" s="358"/>
      <c r="K158" s="358"/>
      <c r="L158" s="358"/>
      <c r="M158" s="358"/>
      <c r="N158" s="358"/>
      <c r="O158" s="358"/>
      <c r="P158" s="358"/>
      <c r="Q158" s="358"/>
      <c r="R158" s="358"/>
      <c r="S158" s="358"/>
      <c r="T158" s="358"/>
      <c r="U158" s="358"/>
      <c r="V158" s="358"/>
      <c r="W158" s="358"/>
      <c r="X158" s="358"/>
      <c r="Y158" s="358"/>
      <c r="Z158" s="358"/>
    </row>
    <row r="159" spans="1:26" x14ac:dyDescent="0.2">
      <c r="A159" s="358"/>
      <c r="B159" s="358"/>
      <c r="C159" s="358"/>
      <c r="D159" s="358"/>
      <c r="E159" s="358"/>
      <c r="F159" s="358"/>
      <c r="G159" s="358"/>
      <c r="H159" s="358"/>
      <c r="I159" s="358"/>
      <c r="J159" s="358"/>
      <c r="K159" s="358"/>
      <c r="L159" s="358"/>
      <c r="M159" s="358"/>
      <c r="N159" s="358"/>
      <c r="O159" s="358"/>
      <c r="P159" s="358"/>
      <c r="Q159" s="358"/>
      <c r="R159" s="358"/>
      <c r="S159" s="358"/>
      <c r="T159" s="358"/>
      <c r="U159" s="358"/>
      <c r="V159" s="358"/>
      <c r="W159" s="358"/>
      <c r="X159" s="358"/>
      <c r="Y159" s="358"/>
      <c r="Z159" s="358"/>
    </row>
    <row r="160" spans="1:26" x14ac:dyDescent="0.2">
      <c r="A160" s="358"/>
      <c r="B160" s="358"/>
      <c r="C160" s="358"/>
      <c r="D160" s="358"/>
      <c r="E160" s="358"/>
      <c r="F160" s="358"/>
      <c r="G160" s="358"/>
      <c r="H160" s="358"/>
      <c r="I160" s="358"/>
      <c r="J160" s="358"/>
      <c r="K160" s="358"/>
      <c r="L160" s="358"/>
      <c r="M160" s="358"/>
      <c r="N160" s="358"/>
      <c r="O160" s="358"/>
      <c r="P160" s="358"/>
      <c r="Q160" s="358"/>
      <c r="R160" s="358"/>
      <c r="S160" s="358"/>
      <c r="T160" s="358"/>
      <c r="U160" s="358"/>
      <c r="V160" s="358"/>
      <c r="W160" s="358"/>
      <c r="X160" s="358"/>
      <c r="Y160" s="358"/>
      <c r="Z160" s="358"/>
    </row>
    <row r="161" spans="1:26" x14ac:dyDescent="0.2">
      <c r="A161" s="358"/>
      <c r="B161" s="358"/>
      <c r="C161" s="358"/>
      <c r="D161" s="358"/>
      <c r="E161" s="358"/>
      <c r="F161" s="358"/>
      <c r="G161" s="358"/>
      <c r="H161" s="358"/>
      <c r="I161" s="358"/>
      <c r="J161" s="358"/>
      <c r="K161" s="358"/>
      <c r="L161" s="358"/>
      <c r="M161" s="358"/>
      <c r="N161" s="358"/>
      <c r="O161" s="358"/>
      <c r="P161" s="358"/>
      <c r="Q161" s="358"/>
      <c r="R161" s="358"/>
      <c r="S161" s="358"/>
      <c r="T161" s="358"/>
      <c r="U161" s="358"/>
      <c r="V161" s="358"/>
      <c r="W161" s="358"/>
      <c r="X161" s="358"/>
      <c r="Y161" s="358"/>
      <c r="Z161" s="358"/>
    </row>
    <row r="162" spans="1:26" x14ac:dyDescent="0.2">
      <c r="A162" s="358"/>
      <c r="B162" s="358"/>
      <c r="C162" s="358"/>
      <c r="D162" s="358"/>
      <c r="E162" s="358"/>
      <c r="F162" s="358"/>
      <c r="G162" s="358"/>
      <c r="H162" s="358"/>
      <c r="I162" s="358"/>
      <c r="J162" s="358"/>
      <c r="K162" s="358"/>
      <c r="L162" s="358"/>
      <c r="M162" s="358"/>
      <c r="N162" s="358"/>
      <c r="O162" s="358"/>
      <c r="P162" s="358"/>
      <c r="Q162" s="358"/>
      <c r="R162" s="358"/>
      <c r="S162" s="358"/>
      <c r="T162" s="358"/>
      <c r="U162" s="358"/>
      <c r="V162" s="358"/>
      <c r="W162" s="358"/>
      <c r="X162" s="358"/>
      <c r="Y162" s="358"/>
      <c r="Z162" s="358"/>
    </row>
    <row r="163" spans="1:26" x14ac:dyDescent="0.2">
      <c r="A163" s="358"/>
      <c r="B163" s="358"/>
      <c r="C163" s="358"/>
      <c r="D163" s="358"/>
      <c r="E163" s="358"/>
      <c r="F163" s="358"/>
      <c r="G163" s="358"/>
      <c r="H163" s="358"/>
      <c r="I163" s="358"/>
      <c r="J163" s="358"/>
      <c r="K163" s="358"/>
      <c r="L163" s="358"/>
      <c r="M163" s="358"/>
      <c r="N163" s="358"/>
      <c r="O163" s="358"/>
      <c r="P163" s="358"/>
      <c r="Q163" s="358"/>
      <c r="R163" s="358"/>
      <c r="S163" s="358"/>
      <c r="T163" s="358"/>
      <c r="U163" s="358"/>
      <c r="V163" s="358"/>
      <c r="W163" s="358"/>
      <c r="X163" s="358"/>
      <c r="Y163" s="358"/>
      <c r="Z163" s="358"/>
    </row>
    <row r="164" spans="1:26" x14ac:dyDescent="0.2">
      <c r="A164" s="358"/>
      <c r="B164" s="358"/>
      <c r="C164" s="358"/>
      <c r="D164" s="358"/>
      <c r="E164" s="358"/>
      <c r="F164" s="358"/>
      <c r="G164" s="358"/>
      <c r="H164" s="358"/>
      <c r="I164" s="358"/>
      <c r="J164" s="358"/>
      <c r="K164" s="358"/>
      <c r="L164" s="358"/>
      <c r="M164" s="358"/>
      <c r="N164" s="358"/>
      <c r="O164" s="358"/>
      <c r="P164" s="358"/>
      <c r="Q164" s="358"/>
      <c r="R164" s="358"/>
      <c r="S164" s="358"/>
      <c r="T164" s="358"/>
      <c r="U164" s="358"/>
      <c r="V164" s="358"/>
      <c r="W164" s="358"/>
      <c r="X164" s="358"/>
      <c r="Y164" s="358"/>
      <c r="Z164" s="358"/>
    </row>
    <row r="165" spans="1:26" x14ac:dyDescent="0.2">
      <c r="A165" s="358"/>
      <c r="B165" s="358"/>
      <c r="C165" s="358"/>
      <c r="D165" s="358"/>
      <c r="E165" s="358"/>
      <c r="F165" s="358"/>
      <c r="G165" s="358"/>
      <c r="H165" s="358"/>
      <c r="I165" s="358"/>
      <c r="J165" s="358"/>
      <c r="K165" s="358"/>
      <c r="L165" s="358"/>
      <c r="M165" s="358"/>
      <c r="N165" s="358"/>
      <c r="O165" s="358"/>
      <c r="P165" s="358"/>
      <c r="Q165" s="358"/>
      <c r="R165" s="358"/>
      <c r="S165" s="358"/>
      <c r="T165" s="358"/>
      <c r="U165" s="358"/>
      <c r="V165" s="358"/>
      <c r="W165" s="358"/>
      <c r="X165" s="358"/>
      <c r="Y165" s="358"/>
      <c r="Z165" s="358"/>
    </row>
    <row r="166" spans="1:26" x14ac:dyDescent="0.2">
      <c r="A166" s="358"/>
      <c r="B166" s="358"/>
      <c r="C166" s="358"/>
      <c r="D166" s="358"/>
      <c r="E166" s="358"/>
      <c r="F166" s="358"/>
      <c r="G166" s="358"/>
      <c r="H166" s="358"/>
      <c r="I166" s="358"/>
      <c r="J166" s="358"/>
      <c r="K166" s="358"/>
      <c r="L166" s="358"/>
      <c r="M166" s="358"/>
      <c r="N166" s="358"/>
      <c r="O166" s="358"/>
      <c r="P166" s="358"/>
      <c r="Q166" s="358"/>
      <c r="R166" s="358"/>
      <c r="S166" s="358"/>
      <c r="T166" s="358"/>
      <c r="U166" s="358"/>
      <c r="V166" s="358"/>
      <c r="W166" s="358"/>
      <c r="X166" s="358"/>
      <c r="Y166" s="358"/>
      <c r="Z166" s="358"/>
    </row>
    <row r="167" spans="1:26" x14ac:dyDescent="0.2">
      <c r="A167" s="358"/>
      <c r="B167" s="358"/>
      <c r="C167" s="358"/>
      <c r="D167" s="358"/>
      <c r="E167" s="358"/>
      <c r="F167" s="358"/>
      <c r="G167" s="358"/>
      <c r="H167" s="358"/>
      <c r="I167" s="358"/>
      <c r="J167" s="358"/>
      <c r="K167" s="358"/>
      <c r="L167" s="358"/>
      <c r="M167" s="358"/>
      <c r="N167" s="358"/>
      <c r="O167" s="358"/>
      <c r="P167" s="358"/>
      <c r="Q167" s="358"/>
      <c r="R167" s="358"/>
      <c r="S167" s="358"/>
      <c r="T167" s="358"/>
      <c r="U167" s="358"/>
      <c r="V167" s="358"/>
      <c r="W167" s="358"/>
      <c r="X167" s="358"/>
      <c r="Y167" s="358"/>
      <c r="Z167" s="358"/>
    </row>
    <row r="168" spans="1:26" x14ac:dyDescent="0.2">
      <c r="A168" s="358"/>
      <c r="B168" s="358"/>
      <c r="C168" s="358"/>
      <c r="D168" s="358"/>
      <c r="E168" s="358"/>
      <c r="F168" s="358"/>
      <c r="G168" s="358"/>
      <c r="H168" s="358"/>
      <c r="I168" s="358"/>
      <c r="J168" s="358"/>
      <c r="K168" s="358"/>
      <c r="L168" s="358"/>
      <c r="M168" s="358"/>
      <c r="N168" s="358"/>
      <c r="O168" s="358"/>
      <c r="P168" s="358"/>
      <c r="Q168" s="358"/>
      <c r="R168" s="358"/>
      <c r="S168" s="358"/>
      <c r="T168" s="358"/>
      <c r="U168" s="358"/>
      <c r="V168" s="358"/>
      <c r="W168" s="358"/>
      <c r="X168" s="358"/>
      <c r="Y168" s="358"/>
      <c r="Z168" s="358"/>
    </row>
    <row r="169" spans="1:26" x14ac:dyDescent="0.2">
      <c r="A169" s="358"/>
      <c r="B169" s="358"/>
      <c r="C169" s="358"/>
      <c r="D169" s="358"/>
      <c r="E169" s="358"/>
      <c r="F169" s="358"/>
      <c r="G169" s="358"/>
      <c r="H169" s="358"/>
      <c r="I169" s="358"/>
      <c r="J169" s="358"/>
      <c r="K169" s="358"/>
      <c r="L169" s="358"/>
      <c r="M169" s="358"/>
      <c r="N169" s="358"/>
      <c r="O169" s="358"/>
      <c r="P169" s="358"/>
      <c r="Q169" s="358"/>
      <c r="R169" s="358"/>
      <c r="S169" s="358"/>
      <c r="T169" s="358"/>
      <c r="U169" s="358"/>
      <c r="V169" s="358"/>
      <c r="W169" s="358"/>
      <c r="X169" s="358"/>
      <c r="Y169" s="358"/>
      <c r="Z169" s="358"/>
    </row>
    <row r="170" spans="1:26" x14ac:dyDescent="0.2">
      <c r="A170" s="358"/>
      <c r="B170" s="358"/>
      <c r="C170" s="358"/>
      <c r="D170" s="358"/>
      <c r="E170" s="358"/>
      <c r="F170" s="358"/>
      <c r="G170" s="358"/>
      <c r="H170" s="358"/>
      <c r="I170" s="358"/>
      <c r="J170" s="358"/>
      <c r="K170" s="358"/>
      <c r="L170" s="358"/>
      <c r="M170" s="358"/>
      <c r="N170" s="358"/>
      <c r="O170" s="358"/>
      <c r="P170" s="358"/>
      <c r="Q170" s="358"/>
      <c r="R170" s="358"/>
      <c r="S170" s="358"/>
      <c r="T170" s="358"/>
      <c r="U170" s="358"/>
      <c r="V170" s="358"/>
      <c r="W170" s="358"/>
      <c r="X170" s="358"/>
      <c r="Y170" s="358"/>
      <c r="Z170" s="358"/>
    </row>
    <row r="171" spans="1:26" x14ac:dyDescent="0.2">
      <c r="A171" s="358"/>
      <c r="B171" s="358"/>
      <c r="C171" s="358"/>
      <c r="D171" s="358"/>
      <c r="E171" s="358"/>
      <c r="F171" s="358"/>
      <c r="G171" s="358"/>
      <c r="H171" s="358"/>
      <c r="I171" s="358"/>
      <c r="J171" s="358"/>
      <c r="K171" s="358"/>
      <c r="L171" s="358"/>
      <c r="M171" s="358"/>
      <c r="N171" s="358"/>
      <c r="O171" s="358"/>
      <c r="P171" s="358"/>
      <c r="Q171" s="358"/>
      <c r="R171" s="358"/>
      <c r="S171" s="358"/>
      <c r="T171" s="358"/>
      <c r="U171" s="358"/>
      <c r="V171" s="358"/>
      <c r="W171" s="358"/>
      <c r="X171" s="358"/>
      <c r="Y171" s="358"/>
      <c r="Z171" s="358"/>
    </row>
    <row r="172" spans="1:26" x14ac:dyDescent="0.2">
      <c r="A172" s="358"/>
      <c r="B172" s="358"/>
      <c r="C172" s="358"/>
      <c r="D172" s="358"/>
      <c r="E172" s="358"/>
      <c r="F172" s="358"/>
      <c r="G172" s="358"/>
      <c r="H172" s="358"/>
      <c r="I172" s="358"/>
      <c r="J172" s="358"/>
      <c r="K172" s="358"/>
      <c r="L172" s="358"/>
      <c r="M172" s="358"/>
      <c r="N172" s="358"/>
      <c r="O172" s="358"/>
      <c r="P172" s="358"/>
      <c r="Q172" s="358"/>
      <c r="R172" s="358"/>
      <c r="S172" s="358"/>
      <c r="T172" s="358"/>
      <c r="U172" s="358"/>
      <c r="V172" s="358"/>
      <c r="W172" s="358"/>
      <c r="X172" s="358"/>
      <c r="Y172" s="358"/>
      <c r="Z172" s="358"/>
    </row>
    <row r="173" spans="1:26" x14ac:dyDescent="0.2">
      <c r="A173" s="358"/>
      <c r="B173" s="358"/>
      <c r="C173" s="358"/>
      <c r="D173" s="358"/>
      <c r="E173" s="358"/>
      <c r="F173" s="358"/>
      <c r="G173" s="358"/>
      <c r="H173" s="358"/>
      <c r="I173" s="358"/>
      <c r="J173" s="358"/>
      <c r="K173" s="358"/>
      <c r="L173" s="358"/>
      <c r="M173" s="358"/>
      <c r="N173" s="358"/>
      <c r="O173" s="358"/>
      <c r="P173" s="358"/>
      <c r="Q173" s="358"/>
      <c r="R173" s="358"/>
      <c r="S173" s="358"/>
      <c r="T173" s="358"/>
      <c r="U173" s="358"/>
      <c r="V173" s="358"/>
      <c r="W173" s="358"/>
      <c r="X173" s="358"/>
      <c r="Y173" s="358"/>
      <c r="Z173" s="358"/>
    </row>
    <row r="174" spans="1:26" x14ac:dyDescent="0.2">
      <c r="A174" s="358"/>
      <c r="B174" s="358"/>
      <c r="C174" s="358"/>
      <c r="D174" s="358"/>
      <c r="E174" s="358"/>
      <c r="F174" s="358"/>
      <c r="G174" s="358"/>
      <c r="H174" s="358"/>
      <c r="I174" s="358"/>
      <c r="J174" s="358"/>
      <c r="K174" s="358"/>
      <c r="L174" s="358"/>
      <c r="M174" s="358"/>
      <c r="N174" s="358"/>
      <c r="O174" s="358"/>
      <c r="P174" s="358"/>
      <c r="Q174" s="358"/>
      <c r="R174" s="358"/>
      <c r="S174" s="358"/>
      <c r="T174" s="358"/>
      <c r="U174" s="358"/>
      <c r="V174" s="358"/>
      <c r="W174" s="358"/>
      <c r="X174" s="358"/>
      <c r="Y174" s="358"/>
      <c r="Z174" s="358"/>
    </row>
    <row r="175" spans="1:26" x14ac:dyDescent="0.2">
      <c r="A175" s="358"/>
      <c r="B175" s="358"/>
      <c r="C175" s="358"/>
      <c r="D175" s="358"/>
      <c r="E175" s="358"/>
      <c r="F175" s="358"/>
      <c r="G175" s="358"/>
      <c r="H175" s="358"/>
      <c r="I175" s="358"/>
      <c r="J175" s="358"/>
      <c r="K175" s="358"/>
      <c r="L175" s="358"/>
      <c r="M175" s="358"/>
      <c r="N175" s="358"/>
      <c r="O175" s="358"/>
      <c r="P175" s="358"/>
      <c r="Q175" s="358"/>
      <c r="R175" s="358"/>
      <c r="S175" s="358"/>
      <c r="T175" s="358"/>
      <c r="U175" s="358"/>
      <c r="V175" s="358"/>
      <c r="W175" s="358"/>
      <c r="X175" s="358"/>
      <c r="Y175" s="358"/>
      <c r="Z175" s="358"/>
    </row>
    <row r="176" spans="1:26" x14ac:dyDescent="0.2">
      <c r="A176" s="358"/>
      <c r="B176" s="358"/>
      <c r="C176" s="358"/>
      <c r="D176" s="358"/>
      <c r="E176" s="358"/>
      <c r="F176" s="358"/>
      <c r="G176" s="358"/>
      <c r="H176" s="358"/>
      <c r="I176" s="358"/>
      <c r="J176" s="358"/>
      <c r="K176" s="358"/>
      <c r="L176" s="358"/>
      <c r="M176" s="358"/>
      <c r="N176" s="358"/>
      <c r="O176" s="358"/>
      <c r="P176" s="358"/>
      <c r="Q176" s="358"/>
      <c r="R176" s="358"/>
      <c r="S176" s="358"/>
      <c r="T176" s="358"/>
      <c r="U176" s="358"/>
      <c r="V176" s="358"/>
      <c r="W176" s="358"/>
      <c r="X176" s="358"/>
      <c r="Y176" s="358"/>
      <c r="Z176" s="358"/>
    </row>
    <row r="177" spans="1:26" x14ac:dyDescent="0.2">
      <c r="A177" s="358"/>
      <c r="B177" s="358"/>
      <c r="C177" s="358"/>
      <c r="D177" s="358"/>
      <c r="E177" s="358"/>
      <c r="F177" s="358"/>
      <c r="G177" s="358"/>
      <c r="H177" s="358"/>
      <c r="I177" s="358"/>
      <c r="J177" s="358"/>
      <c r="K177" s="358"/>
      <c r="L177" s="358"/>
      <c r="M177" s="358"/>
      <c r="N177" s="358"/>
      <c r="O177" s="358"/>
      <c r="P177" s="358"/>
      <c r="Q177" s="358"/>
      <c r="R177" s="358"/>
      <c r="S177" s="358"/>
      <c r="T177" s="358"/>
      <c r="U177" s="358"/>
      <c r="V177" s="358"/>
      <c r="W177" s="358"/>
      <c r="X177" s="358"/>
      <c r="Y177" s="358"/>
      <c r="Z177" s="358"/>
    </row>
    <row r="178" spans="1:26" x14ac:dyDescent="0.2">
      <c r="A178" s="358"/>
      <c r="B178" s="358"/>
      <c r="C178" s="358"/>
      <c r="D178" s="358"/>
      <c r="E178" s="358"/>
      <c r="F178" s="358"/>
      <c r="G178" s="358"/>
      <c r="H178" s="358"/>
      <c r="I178" s="358"/>
      <c r="J178" s="358"/>
      <c r="K178" s="358"/>
      <c r="L178" s="358"/>
      <c r="M178" s="358"/>
      <c r="N178" s="358"/>
      <c r="O178" s="358"/>
      <c r="P178" s="358"/>
      <c r="Q178" s="358"/>
      <c r="R178" s="358"/>
      <c r="S178" s="358"/>
      <c r="T178" s="358"/>
      <c r="U178" s="358"/>
      <c r="V178" s="358"/>
      <c r="W178" s="358"/>
      <c r="X178" s="358"/>
      <c r="Y178" s="358"/>
      <c r="Z178" s="358"/>
    </row>
    <row r="179" spans="1:26" x14ac:dyDescent="0.2">
      <c r="A179" s="358"/>
      <c r="B179" s="358"/>
      <c r="C179" s="358"/>
      <c r="D179" s="358"/>
      <c r="E179" s="358"/>
      <c r="F179" s="358"/>
      <c r="G179" s="358"/>
      <c r="H179" s="358"/>
      <c r="I179" s="358"/>
      <c r="J179" s="358"/>
      <c r="K179" s="358"/>
      <c r="L179" s="358"/>
      <c r="M179" s="358"/>
      <c r="N179" s="358"/>
      <c r="O179" s="358"/>
      <c r="P179" s="358"/>
      <c r="Q179" s="358"/>
      <c r="R179" s="358"/>
      <c r="S179" s="358"/>
      <c r="T179" s="358"/>
      <c r="U179" s="358"/>
      <c r="V179" s="358"/>
      <c r="W179" s="358"/>
      <c r="X179" s="358"/>
      <c r="Y179" s="358"/>
      <c r="Z179" s="358"/>
    </row>
    <row r="180" spans="1:26" x14ac:dyDescent="0.2">
      <c r="A180" s="358"/>
      <c r="B180" s="358"/>
      <c r="C180" s="358"/>
      <c r="D180" s="358"/>
      <c r="E180" s="358"/>
      <c r="F180" s="358"/>
      <c r="G180" s="358"/>
      <c r="H180" s="358"/>
      <c r="I180" s="358"/>
      <c r="J180" s="358"/>
      <c r="K180" s="358"/>
      <c r="L180" s="358"/>
      <c r="M180" s="358"/>
      <c r="N180" s="358"/>
      <c r="O180" s="358"/>
      <c r="P180" s="358"/>
      <c r="Q180" s="358"/>
      <c r="R180" s="358"/>
      <c r="S180" s="358"/>
      <c r="T180" s="358"/>
      <c r="U180" s="358"/>
      <c r="V180" s="358"/>
      <c r="W180" s="358"/>
      <c r="X180" s="358"/>
      <c r="Y180" s="358"/>
      <c r="Z180" s="358"/>
    </row>
    <row r="181" spans="1:26" x14ac:dyDescent="0.2">
      <c r="A181" s="358"/>
      <c r="B181" s="358"/>
      <c r="C181" s="358"/>
      <c r="D181" s="358"/>
      <c r="E181" s="358"/>
      <c r="F181" s="358"/>
      <c r="G181" s="358"/>
      <c r="H181" s="358"/>
      <c r="I181" s="358"/>
      <c r="J181" s="358"/>
      <c r="K181" s="358"/>
      <c r="L181" s="358"/>
      <c r="M181" s="358"/>
      <c r="N181" s="358"/>
      <c r="O181" s="358"/>
      <c r="P181" s="358"/>
      <c r="Q181" s="358"/>
      <c r="R181" s="358"/>
      <c r="S181" s="358"/>
      <c r="T181" s="358"/>
      <c r="U181" s="358"/>
      <c r="V181" s="358"/>
      <c r="W181" s="358"/>
      <c r="X181" s="358"/>
      <c r="Y181" s="358"/>
      <c r="Z181" s="358"/>
    </row>
    <row r="182" spans="1:26" x14ac:dyDescent="0.2">
      <c r="A182" s="358"/>
      <c r="B182" s="358"/>
      <c r="C182" s="358"/>
      <c r="D182" s="358"/>
      <c r="E182" s="358"/>
      <c r="F182" s="358"/>
      <c r="G182" s="358"/>
      <c r="H182" s="358"/>
      <c r="I182" s="358"/>
      <c r="J182" s="358"/>
      <c r="K182" s="358"/>
      <c r="L182" s="358"/>
      <c r="M182" s="358"/>
      <c r="N182" s="358"/>
      <c r="O182" s="358"/>
      <c r="P182" s="358"/>
      <c r="Q182" s="358"/>
      <c r="R182" s="358"/>
      <c r="S182" s="358"/>
      <c r="T182" s="358"/>
      <c r="U182" s="358"/>
      <c r="V182" s="358"/>
      <c r="W182" s="358"/>
      <c r="X182" s="358"/>
      <c r="Y182" s="358"/>
      <c r="Z182" s="358"/>
    </row>
    <row r="183" spans="1:26" x14ac:dyDescent="0.2">
      <c r="A183" s="358"/>
      <c r="B183" s="358"/>
      <c r="C183" s="358"/>
      <c r="D183" s="358"/>
      <c r="E183" s="358"/>
      <c r="F183" s="358"/>
      <c r="G183" s="358"/>
      <c r="H183" s="358"/>
      <c r="I183" s="358"/>
      <c r="J183" s="358"/>
      <c r="K183" s="358"/>
      <c r="L183" s="358"/>
      <c r="M183" s="358"/>
      <c r="N183" s="358"/>
      <c r="O183" s="358"/>
      <c r="P183" s="358"/>
      <c r="Q183" s="358"/>
      <c r="R183" s="358"/>
      <c r="S183" s="358"/>
      <c r="T183" s="358"/>
      <c r="U183" s="358"/>
      <c r="V183" s="358"/>
      <c r="W183" s="358"/>
      <c r="X183" s="358"/>
      <c r="Y183" s="358"/>
      <c r="Z183" s="358"/>
    </row>
    <row r="184" spans="1:26" x14ac:dyDescent="0.2">
      <c r="A184" s="358"/>
      <c r="B184" s="358"/>
      <c r="C184" s="358"/>
      <c r="D184" s="358"/>
      <c r="E184" s="358"/>
      <c r="F184" s="358"/>
      <c r="G184" s="358"/>
      <c r="H184" s="358"/>
      <c r="I184" s="358"/>
      <c r="J184" s="358"/>
      <c r="K184" s="358"/>
      <c r="L184" s="358"/>
      <c r="M184" s="358"/>
      <c r="N184" s="358"/>
      <c r="O184" s="358"/>
      <c r="P184" s="358"/>
      <c r="Q184" s="358"/>
      <c r="R184" s="358"/>
      <c r="S184" s="358"/>
      <c r="T184" s="358"/>
      <c r="U184" s="358"/>
      <c r="V184" s="358"/>
      <c r="W184" s="358"/>
      <c r="X184" s="358"/>
      <c r="Y184" s="358"/>
      <c r="Z184" s="358"/>
    </row>
    <row r="185" spans="1:26" x14ac:dyDescent="0.2">
      <c r="A185" s="358"/>
      <c r="B185" s="358"/>
      <c r="C185" s="358"/>
      <c r="D185" s="358"/>
      <c r="E185" s="358"/>
      <c r="F185" s="358"/>
      <c r="G185" s="358"/>
      <c r="H185" s="358"/>
      <c r="I185" s="358"/>
      <c r="J185" s="358"/>
      <c r="K185" s="358"/>
      <c r="L185" s="358"/>
      <c r="M185" s="358"/>
      <c r="N185" s="358"/>
      <c r="O185" s="358"/>
      <c r="P185" s="358"/>
      <c r="Q185" s="358"/>
      <c r="R185" s="358"/>
      <c r="S185" s="358"/>
      <c r="T185" s="358"/>
      <c r="U185" s="358"/>
      <c r="V185" s="358"/>
      <c r="W185" s="358"/>
      <c r="X185" s="358"/>
      <c r="Y185" s="358"/>
      <c r="Z185" s="358"/>
    </row>
    <row r="186" spans="1:26" x14ac:dyDescent="0.2">
      <c r="A186" s="358"/>
      <c r="B186" s="358"/>
      <c r="C186" s="358"/>
      <c r="D186" s="358"/>
      <c r="E186" s="358"/>
      <c r="F186" s="358"/>
      <c r="G186" s="358"/>
      <c r="H186" s="358"/>
      <c r="I186" s="358"/>
      <c r="J186" s="358"/>
      <c r="K186" s="358"/>
      <c r="L186" s="358"/>
      <c r="M186" s="358"/>
      <c r="N186" s="358"/>
      <c r="O186" s="358"/>
      <c r="P186" s="358"/>
      <c r="Q186" s="358"/>
      <c r="R186" s="358"/>
      <c r="S186" s="358"/>
      <c r="T186" s="358"/>
      <c r="U186" s="358"/>
      <c r="V186" s="358"/>
      <c r="W186" s="358"/>
      <c r="X186" s="358"/>
      <c r="Y186" s="358"/>
      <c r="Z186" s="358"/>
    </row>
    <row r="187" spans="1:26" x14ac:dyDescent="0.2">
      <c r="A187" s="358"/>
      <c r="B187" s="358"/>
      <c r="C187" s="358"/>
      <c r="D187" s="358"/>
      <c r="E187" s="358"/>
      <c r="F187" s="358"/>
      <c r="G187" s="358"/>
      <c r="H187" s="358"/>
      <c r="I187" s="358"/>
      <c r="J187" s="358"/>
      <c r="K187" s="358"/>
      <c r="L187" s="358"/>
      <c r="M187" s="358"/>
      <c r="N187" s="358"/>
      <c r="O187" s="358"/>
      <c r="P187" s="358"/>
      <c r="Q187" s="358"/>
      <c r="R187" s="358"/>
      <c r="S187" s="358"/>
      <c r="T187" s="358"/>
      <c r="U187" s="358"/>
      <c r="V187" s="358"/>
      <c r="W187" s="358"/>
      <c r="X187" s="358"/>
      <c r="Y187" s="358"/>
      <c r="Z187" s="358"/>
    </row>
    <row r="188" spans="1:26" x14ac:dyDescent="0.2">
      <c r="A188" s="358"/>
      <c r="B188" s="358"/>
      <c r="C188" s="358"/>
      <c r="D188" s="358"/>
      <c r="E188" s="358"/>
      <c r="F188" s="358"/>
      <c r="G188" s="358"/>
      <c r="H188" s="358"/>
      <c r="I188" s="358"/>
      <c r="J188" s="358"/>
      <c r="K188" s="358"/>
      <c r="L188" s="358"/>
      <c r="M188" s="358"/>
      <c r="N188" s="358"/>
      <c r="O188" s="358"/>
      <c r="P188" s="358"/>
      <c r="Q188" s="358"/>
      <c r="R188" s="358"/>
      <c r="S188" s="358"/>
      <c r="T188" s="358"/>
      <c r="U188" s="358"/>
      <c r="V188" s="358"/>
      <c r="W188" s="358"/>
      <c r="X188" s="358"/>
      <c r="Y188" s="358"/>
      <c r="Z188" s="358"/>
    </row>
    <row r="189" spans="1:26" x14ac:dyDescent="0.2">
      <c r="A189" s="358"/>
      <c r="B189" s="358"/>
      <c r="C189" s="358"/>
      <c r="D189" s="358"/>
      <c r="E189" s="358"/>
      <c r="F189" s="358"/>
      <c r="G189" s="358"/>
      <c r="H189" s="358"/>
      <c r="I189" s="358"/>
      <c r="J189" s="358"/>
      <c r="K189" s="358"/>
      <c r="L189" s="358"/>
      <c r="M189" s="358"/>
      <c r="N189" s="358"/>
      <c r="O189" s="358"/>
      <c r="P189" s="358"/>
      <c r="Q189" s="358"/>
      <c r="R189" s="358"/>
      <c r="S189" s="358"/>
      <c r="T189" s="358"/>
      <c r="U189" s="358"/>
      <c r="V189" s="358"/>
      <c r="W189" s="358"/>
      <c r="X189" s="358"/>
      <c r="Y189" s="358"/>
      <c r="Z189" s="358"/>
    </row>
    <row r="190" spans="1:26" x14ac:dyDescent="0.2">
      <c r="A190" s="358"/>
      <c r="B190" s="358"/>
      <c r="C190" s="358"/>
      <c r="D190" s="358"/>
      <c r="E190" s="358"/>
      <c r="F190" s="358"/>
      <c r="G190" s="358"/>
      <c r="H190" s="358"/>
      <c r="I190" s="358"/>
      <c r="J190" s="358"/>
      <c r="K190" s="358"/>
      <c r="L190" s="358"/>
      <c r="M190" s="358"/>
      <c r="N190" s="358"/>
      <c r="O190" s="358"/>
      <c r="P190" s="358"/>
      <c r="Q190" s="358"/>
      <c r="R190" s="358"/>
      <c r="S190" s="358"/>
      <c r="T190" s="358"/>
      <c r="U190" s="358"/>
      <c r="V190" s="358"/>
      <c r="W190" s="358"/>
      <c r="X190" s="358"/>
      <c r="Y190" s="358"/>
      <c r="Z190" s="358"/>
    </row>
    <row r="191" spans="1:26" x14ac:dyDescent="0.2">
      <c r="A191" s="358"/>
      <c r="B191" s="358"/>
      <c r="C191" s="358"/>
      <c r="D191" s="358"/>
      <c r="E191" s="358"/>
      <c r="F191" s="358"/>
      <c r="G191" s="358"/>
      <c r="H191" s="358"/>
      <c r="I191" s="358"/>
      <c r="J191" s="358"/>
      <c r="K191" s="358"/>
      <c r="L191" s="358"/>
      <c r="M191" s="358"/>
      <c r="N191" s="358"/>
      <c r="O191" s="358"/>
      <c r="P191" s="358"/>
      <c r="Q191" s="358"/>
      <c r="R191" s="358"/>
      <c r="S191" s="358"/>
      <c r="T191" s="358"/>
      <c r="U191" s="358"/>
      <c r="V191" s="358"/>
      <c r="W191" s="358"/>
      <c r="X191" s="358"/>
      <c r="Y191" s="358"/>
      <c r="Z191" s="358"/>
    </row>
    <row r="192" spans="1:26" x14ac:dyDescent="0.2">
      <c r="A192" s="358"/>
      <c r="B192" s="358"/>
      <c r="C192" s="358"/>
      <c r="D192" s="358"/>
      <c r="E192" s="358"/>
      <c r="F192" s="358"/>
      <c r="G192" s="358"/>
      <c r="H192" s="358"/>
      <c r="I192" s="358"/>
      <c r="J192" s="358"/>
      <c r="K192" s="358"/>
      <c r="L192" s="358"/>
      <c r="M192" s="358"/>
      <c r="N192" s="358"/>
      <c r="O192" s="358"/>
      <c r="P192" s="358"/>
      <c r="Q192" s="358"/>
      <c r="R192" s="358"/>
      <c r="S192" s="358"/>
      <c r="T192" s="358"/>
      <c r="U192" s="358"/>
      <c r="V192" s="358"/>
      <c r="W192" s="358"/>
      <c r="X192" s="358"/>
      <c r="Y192" s="358"/>
      <c r="Z192" s="358"/>
    </row>
    <row r="193" spans="1:26" x14ac:dyDescent="0.2">
      <c r="A193" s="358"/>
      <c r="B193" s="358"/>
      <c r="C193" s="358"/>
      <c r="D193" s="358"/>
      <c r="E193" s="358"/>
      <c r="F193" s="358"/>
      <c r="G193" s="358"/>
      <c r="H193" s="358"/>
      <c r="I193" s="358"/>
      <c r="J193" s="358"/>
      <c r="K193" s="358"/>
      <c r="L193" s="358"/>
      <c r="M193" s="358"/>
      <c r="N193" s="358"/>
      <c r="O193" s="358"/>
      <c r="P193" s="358"/>
      <c r="Q193" s="358"/>
      <c r="R193" s="358"/>
      <c r="S193" s="358"/>
      <c r="T193" s="358"/>
      <c r="U193" s="358"/>
      <c r="V193" s="358"/>
      <c r="W193" s="358"/>
      <c r="X193" s="358"/>
      <c r="Y193" s="358"/>
      <c r="Z193" s="358"/>
    </row>
    <row r="194" spans="1:26" x14ac:dyDescent="0.2">
      <c r="A194" s="358"/>
      <c r="B194" s="358"/>
      <c r="C194" s="358"/>
      <c r="D194" s="358"/>
      <c r="E194" s="358"/>
      <c r="F194" s="358"/>
      <c r="G194" s="358"/>
      <c r="H194" s="358"/>
      <c r="I194" s="358"/>
      <c r="J194" s="358"/>
      <c r="K194" s="358"/>
      <c r="L194" s="358"/>
      <c r="M194" s="358"/>
      <c r="N194" s="358"/>
      <c r="O194" s="358"/>
      <c r="P194" s="358"/>
      <c r="Q194" s="358"/>
      <c r="R194" s="358"/>
      <c r="S194" s="358"/>
      <c r="T194" s="358"/>
      <c r="U194" s="358"/>
      <c r="V194" s="358"/>
      <c r="W194" s="358"/>
      <c r="X194" s="358"/>
      <c r="Y194" s="358"/>
      <c r="Z194" s="358"/>
    </row>
    <row r="195" spans="1:26" x14ac:dyDescent="0.2">
      <c r="A195" s="358"/>
      <c r="B195" s="358"/>
      <c r="C195" s="358"/>
      <c r="D195" s="358"/>
      <c r="E195" s="358"/>
      <c r="F195" s="358"/>
      <c r="G195" s="358"/>
      <c r="H195" s="358"/>
      <c r="I195" s="358"/>
      <c r="J195" s="358"/>
      <c r="K195" s="358"/>
      <c r="L195" s="358"/>
      <c r="M195" s="358"/>
      <c r="N195" s="358"/>
      <c r="O195" s="358"/>
      <c r="P195" s="358"/>
      <c r="Q195" s="358"/>
      <c r="R195" s="358"/>
      <c r="S195" s="358"/>
      <c r="T195" s="358"/>
      <c r="U195" s="358"/>
      <c r="V195" s="358"/>
      <c r="W195" s="358"/>
      <c r="X195" s="358"/>
      <c r="Y195" s="358"/>
      <c r="Z195" s="358"/>
    </row>
    <row r="196" spans="1:26" x14ac:dyDescent="0.2">
      <c r="A196" s="358"/>
      <c r="B196" s="358"/>
      <c r="C196" s="358"/>
      <c r="D196" s="358"/>
      <c r="E196" s="358"/>
      <c r="F196" s="358"/>
      <c r="G196" s="358"/>
      <c r="H196" s="358"/>
      <c r="I196" s="358"/>
      <c r="J196" s="358"/>
      <c r="K196" s="358"/>
      <c r="L196" s="358"/>
      <c r="M196" s="358"/>
      <c r="N196" s="358"/>
      <c r="O196" s="358"/>
      <c r="P196" s="358"/>
      <c r="Q196" s="358"/>
      <c r="R196" s="358"/>
      <c r="S196" s="358"/>
      <c r="T196" s="358"/>
      <c r="U196" s="358"/>
      <c r="V196" s="358"/>
      <c r="W196" s="358"/>
      <c r="X196" s="358"/>
      <c r="Y196" s="358"/>
      <c r="Z196" s="358"/>
    </row>
    <row r="197" spans="1:26" x14ac:dyDescent="0.2">
      <c r="A197" s="358"/>
      <c r="B197" s="358"/>
      <c r="C197" s="358"/>
      <c r="D197" s="358"/>
      <c r="E197" s="358"/>
      <c r="F197" s="358"/>
      <c r="G197" s="358"/>
      <c r="H197" s="358"/>
      <c r="I197" s="358"/>
      <c r="J197" s="358"/>
      <c r="K197" s="358"/>
      <c r="L197" s="358"/>
      <c r="M197" s="358"/>
      <c r="N197" s="358"/>
      <c r="O197" s="358"/>
      <c r="P197" s="358"/>
      <c r="Q197" s="358"/>
      <c r="R197" s="358"/>
      <c r="S197" s="358"/>
      <c r="T197" s="358"/>
      <c r="U197" s="358"/>
      <c r="V197" s="358"/>
      <c r="W197" s="358"/>
      <c r="X197" s="358"/>
      <c r="Y197" s="358"/>
      <c r="Z197" s="358"/>
    </row>
    <row r="198" spans="1:26" x14ac:dyDescent="0.2">
      <c r="A198" s="358"/>
      <c r="B198" s="358"/>
      <c r="C198" s="358"/>
      <c r="D198" s="358"/>
      <c r="E198" s="358"/>
      <c r="F198" s="358"/>
      <c r="G198" s="358"/>
      <c r="H198" s="358"/>
      <c r="I198" s="358"/>
      <c r="J198" s="358"/>
      <c r="K198" s="358"/>
      <c r="L198" s="358"/>
      <c r="M198" s="358"/>
      <c r="N198" s="358"/>
      <c r="O198" s="358"/>
      <c r="P198" s="358"/>
      <c r="Q198" s="358"/>
      <c r="R198" s="358"/>
      <c r="S198" s="358"/>
      <c r="T198" s="358"/>
      <c r="U198" s="358"/>
      <c r="V198" s="358"/>
      <c r="W198" s="358"/>
      <c r="X198" s="358"/>
      <c r="Y198" s="358"/>
      <c r="Z198" s="358"/>
    </row>
    <row r="199" spans="1:26" x14ac:dyDescent="0.2">
      <c r="A199" s="358"/>
      <c r="B199" s="358"/>
      <c r="C199" s="358"/>
      <c r="D199" s="358"/>
      <c r="E199" s="358"/>
      <c r="F199" s="358"/>
      <c r="G199" s="358"/>
      <c r="H199" s="358"/>
      <c r="I199" s="358"/>
      <c r="J199" s="358"/>
      <c r="K199" s="358"/>
      <c r="L199" s="358"/>
      <c r="M199" s="358"/>
      <c r="N199" s="358"/>
      <c r="O199" s="358"/>
      <c r="P199" s="358"/>
      <c r="Q199" s="358"/>
      <c r="R199" s="358"/>
      <c r="S199" s="358"/>
      <c r="T199" s="358"/>
      <c r="U199" s="358"/>
      <c r="V199" s="358"/>
      <c r="W199" s="358"/>
      <c r="X199" s="358"/>
      <c r="Y199" s="358"/>
      <c r="Z199" s="358"/>
    </row>
    <row r="200" spans="1:26" x14ac:dyDescent="0.2">
      <c r="A200" s="358"/>
      <c r="B200" s="358"/>
      <c r="C200" s="358"/>
      <c r="D200" s="358"/>
      <c r="E200" s="358"/>
      <c r="F200" s="358"/>
      <c r="G200" s="358"/>
      <c r="H200" s="358"/>
      <c r="I200" s="358"/>
      <c r="J200" s="358"/>
      <c r="K200" s="358"/>
      <c r="L200" s="358"/>
      <c r="M200" s="358"/>
      <c r="N200" s="358"/>
      <c r="O200" s="358"/>
      <c r="P200" s="358"/>
      <c r="Q200" s="358"/>
      <c r="R200" s="358"/>
      <c r="S200" s="358"/>
      <c r="T200" s="358"/>
      <c r="U200" s="358"/>
      <c r="V200" s="358"/>
      <c r="W200" s="358"/>
      <c r="X200" s="358"/>
      <c r="Y200" s="358"/>
      <c r="Z200" s="358"/>
    </row>
  </sheetData>
  <sheetProtection password="C497" sheet="1" selectLockedCells="1"/>
  <mergeCells count="43">
    <mergeCell ref="E7:F7"/>
    <mergeCell ref="E8:F8"/>
    <mergeCell ref="E9:F9"/>
    <mergeCell ref="E10:F10"/>
    <mergeCell ref="E12:F12"/>
    <mergeCell ref="B24:C24"/>
    <mergeCell ref="B25:C25"/>
    <mergeCell ref="B26:C26"/>
    <mergeCell ref="B27:C27"/>
    <mergeCell ref="E13:F13"/>
    <mergeCell ref="E14:F14"/>
    <mergeCell ref="B20:C20"/>
    <mergeCell ref="B21:C21"/>
    <mergeCell ref="B22:C22"/>
    <mergeCell ref="B23:C23"/>
    <mergeCell ref="B34:C34"/>
    <mergeCell ref="B35:C35"/>
    <mergeCell ref="J39:K39"/>
    <mergeCell ref="J36:L36"/>
    <mergeCell ref="J33:L33"/>
    <mergeCell ref="J34:L34"/>
    <mergeCell ref="J35:L35"/>
    <mergeCell ref="B33:C33"/>
    <mergeCell ref="B28:C28"/>
    <mergeCell ref="B29:C29"/>
    <mergeCell ref="B30:C30"/>
    <mergeCell ref="B31:C31"/>
    <mergeCell ref="B32:C32"/>
    <mergeCell ref="J20:L20"/>
    <mergeCell ref="J3:M3"/>
    <mergeCell ref="J4:M15"/>
    <mergeCell ref="J31:L31"/>
    <mergeCell ref="J30:L30"/>
    <mergeCell ref="J32:L32"/>
    <mergeCell ref="J21:L21"/>
    <mergeCell ref="J22:L22"/>
    <mergeCell ref="J23:L23"/>
    <mergeCell ref="J24:L24"/>
    <mergeCell ref="J25:L25"/>
    <mergeCell ref="J26:L26"/>
    <mergeCell ref="J27:L27"/>
    <mergeCell ref="J28:L28"/>
    <mergeCell ref="J29:L29"/>
  </mergeCells>
  <phoneticPr fontId="35" type="noConversion"/>
  <dataValidations count="1">
    <dataValidation operator="greaterThan" allowBlank="1" showInputMessage="1" showErrorMessage="1" sqref="D21:F35"/>
  </dataValidations>
  <pageMargins left="0.7" right="0.7" top="0.78740157499999996" bottom="0.78740157499999996" header="0.3" footer="0.3"/>
  <pageSetup paperSize="9" scale="52" orientation="landscape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7">
    <pageSetUpPr autoPageBreaks="0"/>
  </sheetPr>
  <dimension ref="A1:AD216"/>
  <sheetViews>
    <sheetView showGridLines="0" zoomScaleNormal="100" workbookViewId="0">
      <selection activeCell="F8" sqref="F8:G8"/>
    </sheetView>
  </sheetViews>
  <sheetFormatPr baseColWidth="10" defaultRowHeight="14.25" x14ac:dyDescent="0.2"/>
  <cols>
    <col min="1" max="1" width="3.5" style="469" customWidth="1"/>
    <col min="2" max="2" width="15.875" style="469" customWidth="1"/>
    <col min="3" max="3" width="11" style="469"/>
    <col min="4" max="4" width="12.875" style="469" customWidth="1"/>
    <col min="5" max="5" width="12.125" style="469" customWidth="1"/>
    <col min="6" max="10" width="11" style="469"/>
    <col min="11" max="11" width="6.625" style="469" customWidth="1"/>
    <col min="12" max="12" width="22.125" style="469" customWidth="1"/>
    <col min="13" max="16384" width="11" style="469"/>
  </cols>
  <sheetData>
    <row r="1" spans="1:26" x14ac:dyDescent="0.2">
      <c r="A1" s="358"/>
      <c r="B1" s="358"/>
      <c r="C1" s="358"/>
      <c r="D1" s="358"/>
      <c r="E1" s="358"/>
      <c r="F1" s="358"/>
      <c r="G1" s="358"/>
      <c r="H1" s="358"/>
      <c r="I1" s="358"/>
      <c r="J1" s="358"/>
      <c r="K1" s="358"/>
      <c r="L1" s="358"/>
      <c r="M1" s="358"/>
      <c r="N1" s="358"/>
      <c r="O1" s="358"/>
      <c r="P1" s="358"/>
      <c r="Q1" s="358"/>
      <c r="R1" s="358"/>
      <c r="S1" s="358"/>
      <c r="T1" s="358"/>
      <c r="U1" s="358"/>
      <c r="V1" s="358"/>
      <c r="W1" s="358"/>
      <c r="X1" s="358"/>
      <c r="Y1" s="358"/>
      <c r="Z1" s="358"/>
    </row>
    <row r="2" spans="1:26" ht="15" x14ac:dyDescent="0.25">
      <c r="A2" s="364" t="s">
        <v>46</v>
      </c>
      <c r="B2" s="358"/>
      <c r="C2" s="358"/>
      <c r="D2" s="358"/>
      <c r="E2" s="358"/>
      <c r="F2" s="358"/>
      <c r="G2" s="358"/>
      <c r="H2" s="358"/>
      <c r="I2" s="358"/>
      <c r="J2" s="358"/>
      <c r="K2" s="358"/>
      <c r="L2" s="358"/>
      <c r="M2" s="358"/>
      <c r="N2" s="358"/>
      <c r="O2" s="358"/>
      <c r="P2" s="358"/>
      <c r="Q2" s="358"/>
      <c r="R2" s="358"/>
      <c r="S2" s="358"/>
      <c r="T2" s="358"/>
      <c r="U2" s="358"/>
      <c r="V2" s="358"/>
      <c r="W2" s="358"/>
      <c r="X2" s="358"/>
      <c r="Y2" s="358"/>
      <c r="Z2" s="358"/>
    </row>
    <row r="3" spans="1:26" x14ac:dyDescent="0.2">
      <c r="A3" s="358"/>
      <c r="B3" s="358"/>
      <c r="C3" s="358"/>
      <c r="D3" s="358"/>
      <c r="E3" s="358"/>
      <c r="F3" s="358"/>
      <c r="G3" s="358"/>
      <c r="H3" s="358"/>
      <c r="I3" s="358"/>
      <c r="J3" s="358"/>
      <c r="K3" s="358"/>
      <c r="L3" s="358"/>
      <c r="M3" s="358"/>
      <c r="N3" s="358"/>
      <c r="O3" s="358"/>
      <c r="P3" s="358"/>
      <c r="Q3" s="358"/>
      <c r="R3" s="358"/>
      <c r="S3" s="358"/>
      <c r="T3" s="358"/>
      <c r="U3" s="358"/>
      <c r="V3" s="358"/>
      <c r="W3" s="358"/>
      <c r="X3" s="358"/>
      <c r="Y3" s="358"/>
      <c r="Z3" s="358"/>
    </row>
    <row r="4" spans="1:26" x14ac:dyDescent="0.2">
      <c r="A4" s="358"/>
      <c r="B4" s="358"/>
      <c r="C4" s="358"/>
      <c r="D4" s="358"/>
      <c r="E4" s="358"/>
      <c r="F4" s="358"/>
      <c r="G4" s="358"/>
      <c r="H4" s="358"/>
      <c r="I4" s="358"/>
      <c r="J4" s="358"/>
      <c r="K4" s="358"/>
      <c r="L4" s="358"/>
      <c r="M4" s="358"/>
      <c r="N4" s="358"/>
      <c r="O4" s="358"/>
      <c r="P4" s="358"/>
      <c r="Q4" s="358"/>
      <c r="R4" s="358"/>
      <c r="S4" s="358"/>
      <c r="T4" s="358"/>
      <c r="U4" s="358"/>
      <c r="V4" s="358"/>
      <c r="W4" s="358"/>
      <c r="X4" s="358"/>
      <c r="Y4" s="358"/>
      <c r="Z4" s="358"/>
    </row>
    <row r="5" spans="1:26" ht="15" x14ac:dyDescent="0.25">
      <c r="A5" s="360" t="s">
        <v>467</v>
      </c>
      <c r="B5" s="358"/>
      <c r="C5" s="358"/>
      <c r="D5" s="358"/>
      <c r="E5" s="358"/>
      <c r="F5" s="358"/>
      <c r="G5" s="358"/>
      <c r="H5" s="358"/>
      <c r="I5" s="358"/>
      <c r="J5" s="358"/>
      <c r="K5" s="358"/>
      <c r="L5" s="358"/>
      <c r="M5" s="358"/>
      <c r="N5" s="358"/>
      <c r="O5" s="358"/>
      <c r="P5" s="358"/>
      <c r="Q5" s="358"/>
      <c r="R5" s="358"/>
      <c r="S5" s="358"/>
      <c r="T5" s="358"/>
      <c r="U5" s="358"/>
      <c r="V5" s="358"/>
      <c r="W5" s="358"/>
      <c r="X5" s="358"/>
      <c r="Y5" s="358"/>
      <c r="Z5" s="358"/>
    </row>
    <row r="6" spans="1:26" x14ac:dyDescent="0.2">
      <c r="A6" s="358"/>
      <c r="B6" s="358"/>
      <c r="C6" s="358"/>
      <c r="D6" s="358"/>
      <c r="E6" s="358"/>
      <c r="F6" s="358"/>
      <c r="G6" s="358"/>
      <c r="H6" s="358"/>
      <c r="I6" s="358"/>
      <c r="J6" s="358"/>
      <c r="K6" s="358"/>
      <c r="L6" s="358"/>
      <c r="M6" s="358"/>
      <c r="N6" s="358"/>
      <c r="O6" s="358"/>
      <c r="P6" s="358"/>
      <c r="Q6" s="358"/>
      <c r="R6" s="358"/>
      <c r="S6" s="358"/>
      <c r="T6" s="358"/>
      <c r="U6" s="358"/>
      <c r="V6" s="358"/>
      <c r="W6" s="358"/>
      <c r="X6" s="358"/>
      <c r="Y6" s="358"/>
      <c r="Z6" s="358"/>
    </row>
    <row r="7" spans="1:26" ht="36.75" customHeight="1" x14ac:dyDescent="0.2">
      <c r="B7" s="585" t="s">
        <v>47</v>
      </c>
      <c r="C7" s="585"/>
      <c r="D7" s="585"/>
      <c r="E7" s="585"/>
      <c r="F7" s="561" t="s">
        <v>48</v>
      </c>
      <c r="G7" s="561"/>
      <c r="H7" s="487" t="s">
        <v>504</v>
      </c>
      <c r="I7" s="487" t="s">
        <v>491</v>
      </c>
      <c r="J7" s="481" t="s">
        <v>28</v>
      </c>
      <c r="K7" s="358"/>
      <c r="L7" s="574" t="s">
        <v>44</v>
      </c>
      <c r="M7" s="725"/>
      <c r="N7" s="725"/>
      <c r="O7" s="725"/>
      <c r="P7" s="726"/>
      <c r="Q7" s="358"/>
      <c r="R7" s="358"/>
      <c r="S7" s="358"/>
      <c r="T7" s="358"/>
      <c r="U7" s="358"/>
      <c r="V7" s="358"/>
      <c r="W7" s="358"/>
      <c r="X7" s="358"/>
      <c r="Y7" s="358"/>
      <c r="Z7" s="358"/>
    </row>
    <row r="8" spans="1:26" x14ac:dyDescent="0.2">
      <c r="A8" s="356"/>
      <c r="B8" s="713" t="s">
        <v>468</v>
      </c>
      <c r="C8" s="713"/>
      <c r="D8" s="713"/>
      <c r="E8" s="713"/>
      <c r="F8" s="727"/>
      <c r="G8" s="727"/>
      <c r="H8" s="414"/>
      <c r="I8" s="385">
        <v>19</v>
      </c>
      <c r="J8" s="385">
        <f>IF(F8="",0,(F8*H8*I8))</f>
        <v>0</v>
      </c>
      <c r="K8" s="358"/>
      <c r="L8" s="716"/>
      <c r="M8" s="717"/>
      <c r="N8" s="717"/>
      <c r="O8" s="717"/>
      <c r="P8" s="718"/>
      <c r="Q8" s="358"/>
      <c r="R8" s="358"/>
      <c r="S8" s="358"/>
      <c r="T8" s="358"/>
      <c r="U8" s="358"/>
      <c r="V8" s="358"/>
      <c r="W8" s="358"/>
      <c r="X8" s="358"/>
      <c r="Y8" s="358"/>
      <c r="Z8" s="358"/>
    </row>
    <row r="9" spans="1:26" ht="14.25" hidden="1" customHeight="1" x14ac:dyDescent="0.2">
      <c r="A9" s="356"/>
      <c r="B9" s="713" t="s">
        <v>468</v>
      </c>
      <c r="C9" s="713"/>
      <c r="D9" s="713"/>
      <c r="E9" s="713"/>
      <c r="F9" s="727"/>
      <c r="G9" s="727"/>
      <c r="H9" s="414"/>
      <c r="I9" s="385">
        <v>19</v>
      </c>
      <c r="J9" s="385">
        <f>IF(F9="",0,(F9*H9*I9))</f>
        <v>0</v>
      </c>
      <c r="K9" s="358"/>
      <c r="L9" s="719"/>
      <c r="M9" s="720"/>
      <c r="N9" s="720"/>
      <c r="O9" s="720"/>
      <c r="P9" s="721"/>
      <c r="Q9" s="358"/>
      <c r="R9" s="358"/>
      <c r="S9" s="358"/>
      <c r="T9" s="358"/>
      <c r="U9" s="358"/>
      <c r="V9" s="358"/>
      <c r="W9" s="358"/>
      <c r="X9" s="358"/>
      <c r="Y9" s="358"/>
      <c r="Z9" s="358"/>
    </row>
    <row r="10" spans="1:26" x14ac:dyDescent="0.2">
      <c r="A10" s="356"/>
      <c r="B10" s="408"/>
      <c r="C10" s="408"/>
      <c r="D10" s="408"/>
      <c r="E10" s="408"/>
      <c r="F10" s="409"/>
      <c r="G10" s="409"/>
      <c r="H10" s="358"/>
      <c r="I10" s="368" t="s">
        <v>22</v>
      </c>
      <c r="J10" s="399">
        <f>SUM(J8:J9)</f>
        <v>0</v>
      </c>
      <c r="K10" s="358"/>
      <c r="L10" s="719"/>
      <c r="M10" s="720"/>
      <c r="N10" s="720"/>
      <c r="O10" s="720"/>
      <c r="P10" s="721"/>
      <c r="Q10" s="358"/>
      <c r="R10" s="358"/>
      <c r="S10" s="358"/>
      <c r="T10" s="358"/>
      <c r="U10" s="358"/>
      <c r="V10" s="358"/>
      <c r="W10" s="358"/>
      <c r="X10" s="358"/>
      <c r="Y10" s="358"/>
      <c r="Z10" s="358"/>
    </row>
    <row r="11" spans="1:26" x14ac:dyDescent="0.2">
      <c r="A11" s="356"/>
      <c r="B11" s="408"/>
      <c r="C11" s="408"/>
      <c r="D11" s="408"/>
      <c r="E11" s="408"/>
      <c r="F11" s="409"/>
      <c r="G11" s="409"/>
      <c r="H11" s="358"/>
      <c r="I11" s="358"/>
      <c r="J11" s="358"/>
      <c r="K11" s="358"/>
      <c r="L11" s="719"/>
      <c r="M11" s="720"/>
      <c r="N11" s="720"/>
      <c r="O11" s="720"/>
      <c r="P11" s="721"/>
      <c r="Q11" s="358"/>
      <c r="R11" s="358"/>
      <c r="S11" s="358"/>
      <c r="T11" s="358"/>
      <c r="U11" s="358"/>
      <c r="V11" s="358"/>
      <c r="W11" s="358"/>
      <c r="X11" s="358"/>
      <c r="Y11" s="358"/>
      <c r="Z11" s="358"/>
    </row>
    <row r="12" spans="1:26" ht="12" customHeight="1" x14ac:dyDescent="0.2">
      <c r="A12" s="356"/>
      <c r="B12" s="735" t="s">
        <v>507</v>
      </c>
      <c r="C12" s="736"/>
      <c r="D12" s="737"/>
      <c r="E12" s="744"/>
      <c r="F12" s="409"/>
      <c r="G12" s="409"/>
      <c r="H12" s="358"/>
      <c r="I12" s="358"/>
      <c r="J12" s="358"/>
      <c r="K12" s="358"/>
      <c r="L12" s="719"/>
      <c r="M12" s="720"/>
      <c r="N12" s="720"/>
      <c r="O12" s="720"/>
      <c r="P12" s="721"/>
      <c r="Q12" s="358"/>
      <c r="R12" s="358"/>
      <c r="S12" s="358"/>
      <c r="T12" s="358"/>
      <c r="U12" s="358"/>
      <c r="V12" s="358"/>
      <c r="W12" s="358"/>
      <c r="X12" s="358"/>
      <c r="Y12" s="358"/>
      <c r="Z12" s="358"/>
    </row>
    <row r="13" spans="1:26" ht="14.25" customHeight="1" x14ac:dyDescent="0.2">
      <c r="A13" s="356"/>
      <c r="B13" s="738"/>
      <c r="C13" s="739"/>
      <c r="D13" s="740"/>
      <c r="E13" s="745"/>
      <c r="F13" s="410"/>
      <c r="G13" s="532"/>
      <c r="H13" s="358"/>
      <c r="I13" s="358"/>
      <c r="J13" s="358"/>
      <c r="K13" s="358"/>
      <c r="L13" s="719"/>
      <c r="M13" s="720"/>
      <c r="N13" s="720"/>
      <c r="O13" s="720"/>
      <c r="P13" s="721"/>
      <c r="Q13" s="358"/>
      <c r="R13" s="358"/>
      <c r="S13" s="358"/>
      <c r="T13" s="358"/>
      <c r="U13" s="358"/>
      <c r="V13" s="358"/>
      <c r="W13" s="358"/>
      <c r="X13" s="358"/>
      <c r="Y13" s="358"/>
      <c r="Z13" s="358"/>
    </row>
    <row r="14" spans="1:26" x14ac:dyDescent="0.2">
      <c r="A14" s="356"/>
      <c r="B14" s="741"/>
      <c r="C14" s="742"/>
      <c r="D14" s="743"/>
      <c r="E14" s="746"/>
      <c r="F14" s="410"/>
      <c r="G14" s="532"/>
      <c r="H14" s="358"/>
      <c r="I14" s="358"/>
      <c r="J14" s="358"/>
      <c r="K14" s="358"/>
      <c r="L14" s="719"/>
      <c r="M14" s="720"/>
      <c r="N14" s="720"/>
      <c r="O14" s="720"/>
      <c r="P14" s="721"/>
      <c r="Q14" s="358"/>
      <c r="R14" s="358"/>
      <c r="S14" s="358"/>
      <c r="T14" s="358"/>
      <c r="U14" s="358"/>
      <c r="V14" s="358"/>
      <c r="W14" s="358"/>
      <c r="X14" s="358"/>
      <c r="Y14" s="358"/>
      <c r="Z14" s="358"/>
    </row>
    <row r="15" spans="1:26" x14ac:dyDescent="0.2">
      <c r="A15" s="356"/>
      <c r="B15" s="593" t="str">
        <f>IF(E12="nein","Werden diese nachgereicht?","")</f>
        <v/>
      </c>
      <c r="C15" s="593"/>
      <c r="D15" s="593"/>
      <c r="E15" s="482"/>
      <c r="F15" s="728" t="str">
        <f>IF(E15="ja","Nachweise bitte zeitnah einreichen!",IF(E15="nein","Nachweise müssen nachgereicht werden !",""))</f>
        <v/>
      </c>
      <c r="G15" s="728"/>
      <c r="H15" s="728"/>
      <c r="I15" s="728"/>
      <c r="J15" s="728"/>
      <c r="K15" s="358"/>
      <c r="L15" s="722"/>
      <c r="M15" s="723"/>
      <c r="N15" s="723"/>
      <c r="O15" s="723"/>
      <c r="P15" s="724"/>
      <c r="Q15" s="358"/>
      <c r="R15" s="358"/>
      <c r="S15" s="358"/>
      <c r="T15" s="358"/>
      <c r="U15" s="358"/>
      <c r="V15" s="358"/>
      <c r="W15" s="358"/>
      <c r="X15" s="358"/>
      <c r="Y15" s="358"/>
      <c r="Z15" s="358"/>
    </row>
    <row r="16" spans="1:26" x14ac:dyDescent="0.2">
      <c r="A16" s="356"/>
      <c r="B16" s="358"/>
      <c r="C16" s="358"/>
      <c r="D16" s="358"/>
      <c r="E16" s="358"/>
      <c r="F16" s="358"/>
      <c r="G16" s="358"/>
      <c r="H16" s="358"/>
      <c r="I16" s="358"/>
      <c r="J16" s="358"/>
      <c r="K16" s="358"/>
      <c r="L16" s="358"/>
      <c r="M16" s="358"/>
      <c r="N16" s="358"/>
      <c r="O16" s="358"/>
      <c r="P16" s="358"/>
      <c r="Q16" s="358"/>
      <c r="R16" s="358"/>
      <c r="S16" s="358"/>
      <c r="T16" s="358"/>
      <c r="U16" s="358"/>
      <c r="V16" s="358"/>
      <c r="W16" s="358"/>
      <c r="X16" s="358"/>
      <c r="Y16" s="358"/>
      <c r="Z16" s="358"/>
    </row>
    <row r="17" spans="1:30" x14ac:dyDescent="0.2">
      <c r="A17" s="356"/>
      <c r="B17" s="358"/>
      <c r="C17" s="358"/>
      <c r="D17" s="358"/>
      <c r="E17" s="358"/>
      <c r="F17" s="358"/>
      <c r="G17" s="358"/>
      <c r="H17" s="358"/>
      <c r="I17" s="358"/>
      <c r="J17" s="358"/>
      <c r="K17" s="358"/>
      <c r="L17" s="358"/>
      <c r="M17" s="358"/>
      <c r="N17" s="358"/>
      <c r="O17" s="358"/>
      <c r="P17" s="358"/>
      <c r="Q17" s="358"/>
      <c r="R17" s="358"/>
      <c r="S17" s="358"/>
      <c r="T17" s="358"/>
      <c r="U17" s="358"/>
      <c r="V17" s="358"/>
      <c r="W17" s="358"/>
      <c r="X17" s="358"/>
      <c r="Y17" s="358"/>
      <c r="Z17" s="358"/>
    </row>
    <row r="18" spans="1:30" x14ac:dyDescent="0.2">
      <c r="A18" s="356"/>
      <c r="B18" s="358"/>
      <c r="C18" s="358"/>
      <c r="D18" s="358"/>
      <c r="E18" s="358"/>
      <c r="F18" s="358"/>
      <c r="G18" s="358"/>
      <c r="H18" s="358"/>
      <c r="I18" s="358"/>
      <c r="J18" s="358"/>
      <c r="K18" s="358"/>
      <c r="L18" s="358"/>
      <c r="M18" s="358"/>
      <c r="N18" s="358"/>
      <c r="O18" s="358"/>
      <c r="P18" s="358"/>
      <c r="Q18" s="358"/>
      <c r="R18" s="358"/>
      <c r="S18" s="358"/>
      <c r="T18" s="358"/>
      <c r="U18" s="358"/>
      <c r="V18" s="358"/>
      <c r="W18" s="358"/>
      <c r="X18" s="358"/>
      <c r="Y18" s="358"/>
      <c r="Z18" s="358"/>
    </row>
    <row r="19" spans="1:30" ht="15" x14ac:dyDescent="0.25">
      <c r="A19" s="524" t="s">
        <v>51</v>
      </c>
      <c r="B19" s="358"/>
      <c r="C19" s="358"/>
      <c r="D19" s="358"/>
      <c r="E19" s="358"/>
      <c r="F19" s="358"/>
      <c r="G19" s="358"/>
      <c r="H19" s="358"/>
      <c r="I19" s="358"/>
      <c r="J19" s="358"/>
      <c r="K19" s="358"/>
      <c r="L19" s="358"/>
      <c r="M19" s="358"/>
      <c r="N19" s="358"/>
      <c r="O19" s="358"/>
      <c r="P19" s="358"/>
      <c r="Q19" s="358"/>
      <c r="R19" s="358"/>
      <c r="S19" s="358"/>
      <c r="T19" s="358"/>
      <c r="U19" s="358"/>
      <c r="V19" s="358"/>
      <c r="W19" s="358"/>
      <c r="X19" s="358"/>
      <c r="Y19" s="358"/>
      <c r="Z19" s="358"/>
    </row>
    <row r="20" spans="1:30" ht="15" x14ac:dyDescent="0.25">
      <c r="A20" s="358"/>
      <c r="B20" s="524"/>
      <c r="C20" s="524"/>
      <c r="D20" s="358"/>
      <c r="E20" s="358"/>
      <c r="F20" s="358"/>
      <c r="G20" s="358"/>
      <c r="H20" s="358"/>
      <c r="I20" s="358"/>
      <c r="J20" s="358"/>
      <c r="K20" s="358"/>
      <c r="L20" s="358"/>
      <c r="M20" s="358"/>
      <c r="N20" s="358"/>
      <c r="O20" s="358"/>
      <c r="P20" s="358"/>
      <c r="Q20" s="358"/>
      <c r="R20" s="358"/>
      <c r="S20" s="358"/>
      <c r="T20" s="358"/>
      <c r="U20" s="358"/>
      <c r="V20" s="358"/>
      <c r="W20" s="358"/>
      <c r="X20" s="358"/>
      <c r="Y20" s="358"/>
      <c r="Z20" s="358"/>
    </row>
    <row r="21" spans="1:30" x14ac:dyDescent="0.2">
      <c r="A21" s="358"/>
      <c r="B21" s="358"/>
      <c r="C21" s="358"/>
      <c r="D21" s="358"/>
      <c r="E21" s="358"/>
      <c r="F21" s="358"/>
      <c r="G21" s="358"/>
      <c r="H21" s="358"/>
      <c r="I21" s="358"/>
      <c r="J21" s="358"/>
      <c r="K21" s="358"/>
      <c r="L21" s="358"/>
      <c r="M21" s="358"/>
      <c r="N21" s="358"/>
      <c r="O21" s="358"/>
      <c r="P21" s="358"/>
      <c r="Q21" s="358"/>
      <c r="R21" s="358"/>
      <c r="S21" s="358"/>
      <c r="T21" s="358"/>
      <c r="U21" s="358"/>
      <c r="V21" s="358"/>
      <c r="W21" s="358"/>
      <c r="X21" s="358"/>
      <c r="Y21" s="358"/>
      <c r="Z21" s="358"/>
    </row>
    <row r="22" spans="1:30" ht="22.5" x14ac:dyDescent="0.2">
      <c r="A22" s="358"/>
      <c r="B22" s="585" t="s">
        <v>52</v>
      </c>
      <c r="C22" s="585"/>
      <c r="D22" s="561" t="s">
        <v>48</v>
      </c>
      <c r="E22" s="561"/>
      <c r="F22" s="546" t="s">
        <v>49</v>
      </c>
      <c r="G22" s="545" t="s">
        <v>53</v>
      </c>
      <c r="H22" s="546" t="s">
        <v>28</v>
      </c>
      <c r="I22" s="358"/>
      <c r="J22" s="358"/>
      <c r="K22" s="358"/>
      <c r="L22" s="574" t="s">
        <v>44</v>
      </c>
      <c r="M22" s="725"/>
      <c r="N22" s="725"/>
      <c r="O22" s="725"/>
      <c r="P22" s="726"/>
      <c r="Q22" s="358"/>
      <c r="R22" s="358"/>
      <c r="S22" s="358"/>
      <c r="T22" s="358"/>
      <c r="U22" s="358"/>
      <c r="V22" s="358"/>
      <c r="W22" s="358"/>
      <c r="X22" s="358"/>
      <c r="Y22" s="358"/>
      <c r="Z22" s="358"/>
    </row>
    <row r="23" spans="1:30" x14ac:dyDescent="0.2">
      <c r="A23" s="358"/>
      <c r="B23" s="557"/>
      <c r="C23" s="557"/>
      <c r="D23" s="595"/>
      <c r="E23" s="595"/>
      <c r="F23" s="489"/>
      <c r="G23" s="391"/>
      <c r="H23" s="385">
        <f>IF(B23="",0,(D23*F23*G23))</f>
        <v>0</v>
      </c>
      <c r="I23" s="358"/>
      <c r="J23" s="358"/>
      <c r="K23" s="358"/>
      <c r="L23" s="716"/>
      <c r="M23" s="717"/>
      <c r="N23" s="717"/>
      <c r="O23" s="717"/>
      <c r="P23" s="718"/>
      <c r="Q23" s="358"/>
      <c r="R23" s="358"/>
      <c r="S23" s="358"/>
      <c r="T23" s="358"/>
      <c r="U23" s="358"/>
      <c r="V23" s="358"/>
      <c r="W23" s="358"/>
      <c r="X23" s="358"/>
      <c r="Y23" s="358"/>
      <c r="Z23" s="358"/>
    </row>
    <row r="24" spans="1:30" x14ac:dyDescent="0.2">
      <c r="A24" s="358"/>
      <c r="B24" s="557"/>
      <c r="C24" s="557"/>
      <c r="D24" s="595"/>
      <c r="E24" s="595"/>
      <c r="F24" s="489"/>
      <c r="G24" s="391"/>
      <c r="H24" s="385">
        <f>IF(B24="",0,(D24*F24*G24))</f>
        <v>0</v>
      </c>
      <c r="I24" s="358"/>
      <c r="J24" s="358"/>
      <c r="K24" s="358"/>
      <c r="L24" s="729"/>
      <c r="M24" s="581"/>
      <c r="N24" s="581"/>
      <c r="O24" s="581"/>
      <c r="P24" s="582"/>
      <c r="Q24" s="358"/>
      <c r="R24" s="358"/>
      <c r="S24" s="358"/>
      <c r="T24" s="358"/>
      <c r="U24" s="358"/>
      <c r="V24" s="358"/>
      <c r="W24" s="358"/>
      <c r="X24" s="358"/>
      <c r="Y24" s="358"/>
      <c r="Z24" s="358"/>
    </row>
    <row r="25" spans="1:30" x14ac:dyDescent="0.2">
      <c r="A25" s="358"/>
      <c r="B25" s="557"/>
      <c r="C25" s="557"/>
      <c r="D25" s="595"/>
      <c r="E25" s="595"/>
      <c r="F25" s="489"/>
      <c r="G25" s="391"/>
      <c r="H25" s="385">
        <f>IF(B25="",0,(D25*F25*G25))</f>
        <v>0</v>
      </c>
      <c r="I25" s="358"/>
      <c r="J25" s="358"/>
      <c r="K25" s="358"/>
      <c r="L25" s="729"/>
      <c r="M25" s="581"/>
      <c r="N25" s="581"/>
      <c r="O25" s="581"/>
      <c r="P25" s="582"/>
      <c r="Q25" s="358"/>
      <c r="R25" s="358"/>
      <c r="S25" s="358"/>
      <c r="T25" s="358"/>
      <c r="U25" s="358"/>
      <c r="V25" s="358"/>
      <c r="W25" s="358"/>
      <c r="X25" s="358"/>
      <c r="Y25" s="358"/>
      <c r="Z25" s="358"/>
    </row>
    <row r="26" spans="1:30" x14ac:dyDescent="0.2">
      <c r="A26" s="358"/>
      <c r="B26" s="358"/>
      <c r="C26" s="358"/>
      <c r="D26" s="358"/>
      <c r="E26" s="358"/>
      <c r="F26" s="358"/>
      <c r="G26" s="368" t="s">
        <v>22</v>
      </c>
      <c r="H26" s="399">
        <f>SUM(H23:H25)</f>
        <v>0</v>
      </c>
      <c r="I26" s="358"/>
      <c r="J26" s="358"/>
      <c r="K26" s="358"/>
      <c r="L26" s="730"/>
      <c r="M26" s="583"/>
      <c r="N26" s="583"/>
      <c r="O26" s="583"/>
      <c r="P26" s="584"/>
      <c r="Q26" s="358"/>
      <c r="R26" s="358"/>
      <c r="S26" s="358"/>
      <c r="T26" s="358"/>
      <c r="U26" s="358"/>
      <c r="V26" s="358"/>
      <c r="W26" s="358"/>
      <c r="X26" s="358"/>
      <c r="Y26" s="358"/>
      <c r="Z26" s="358"/>
    </row>
    <row r="27" spans="1:30" x14ac:dyDescent="0.2">
      <c r="A27" s="358"/>
      <c r="B27" s="358"/>
      <c r="C27" s="358"/>
      <c r="D27" s="358"/>
      <c r="E27" s="358"/>
      <c r="F27" s="358"/>
      <c r="G27" s="410"/>
      <c r="H27" s="493"/>
      <c r="I27" s="358"/>
      <c r="J27" s="358"/>
      <c r="K27" s="358"/>
      <c r="L27" s="358"/>
      <c r="M27" s="358"/>
      <c r="N27" s="358"/>
      <c r="O27" s="358"/>
      <c r="P27" s="358"/>
      <c r="Q27" s="358"/>
      <c r="R27" s="358"/>
      <c r="S27" s="358"/>
      <c r="T27" s="358"/>
      <c r="U27" s="358"/>
      <c r="V27" s="358"/>
      <c r="W27" s="358"/>
      <c r="X27" s="358"/>
      <c r="Y27" s="358"/>
      <c r="Z27" s="358"/>
    </row>
    <row r="28" spans="1:30" x14ac:dyDescent="0.2">
      <c r="A28" s="358"/>
      <c r="B28" s="358"/>
      <c r="C28" s="358"/>
      <c r="D28" s="358"/>
      <c r="E28" s="358"/>
      <c r="F28" s="358"/>
      <c r="G28" s="410"/>
      <c r="H28" s="493"/>
      <c r="I28" s="358"/>
      <c r="J28" s="358"/>
      <c r="K28" s="358"/>
      <c r="L28" s="358"/>
      <c r="M28" s="358"/>
      <c r="N28" s="358"/>
      <c r="O28" s="358"/>
      <c r="P28" s="358"/>
      <c r="Q28" s="358"/>
      <c r="R28" s="358"/>
      <c r="S28" s="358"/>
      <c r="T28" s="358"/>
      <c r="U28" s="358"/>
      <c r="V28" s="358"/>
      <c r="W28" s="358"/>
      <c r="X28" s="358"/>
      <c r="Y28" s="358"/>
      <c r="Z28" s="358"/>
    </row>
    <row r="29" spans="1:30" ht="15" x14ac:dyDescent="0.25">
      <c r="A29" s="370" t="s">
        <v>481</v>
      </c>
      <c r="B29" s="358"/>
      <c r="C29" s="358"/>
      <c r="D29" s="358"/>
      <c r="E29" s="358"/>
      <c r="F29" s="358"/>
      <c r="G29" s="410"/>
      <c r="H29" s="493"/>
      <c r="I29" s="358"/>
      <c r="J29" s="358"/>
      <c r="N29" s="358"/>
      <c r="O29" s="358"/>
      <c r="P29" s="358"/>
      <c r="Q29" s="358"/>
      <c r="R29" s="358"/>
      <c r="S29" s="358"/>
      <c r="T29" s="358"/>
      <c r="U29" s="358"/>
      <c r="V29" s="358"/>
      <c r="W29" s="358"/>
      <c r="X29" s="358"/>
      <c r="Y29" s="358"/>
      <c r="Z29" s="358"/>
    </row>
    <row r="30" spans="1:30" ht="15" x14ac:dyDescent="0.25">
      <c r="A30" s="375"/>
      <c r="N30" s="358"/>
      <c r="O30" s="358"/>
      <c r="P30" s="358"/>
      <c r="Q30" s="358"/>
      <c r="R30" s="358"/>
      <c r="S30" s="358"/>
      <c r="T30" s="358"/>
      <c r="U30" s="358"/>
      <c r="V30" s="358"/>
      <c r="W30" s="358"/>
      <c r="X30" s="358"/>
      <c r="Y30" s="358"/>
      <c r="Z30" s="358"/>
    </row>
    <row r="31" spans="1:30" x14ac:dyDescent="0.2">
      <c r="N31" s="358"/>
      <c r="O31" s="358"/>
      <c r="P31" s="358"/>
      <c r="Q31" s="358"/>
      <c r="R31" s="358"/>
      <c r="S31" s="358"/>
      <c r="T31" s="358"/>
      <c r="U31" s="358"/>
      <c r="V31" s="358"/>
      <c r="W31" s="358"/>
      <c r="X31" s="358"/>
      <c r="Y31" s="358"/>
      <c r="Z31" s="358"/>
    </row>
    <row r="32" spans="1:30" ht="22.5" x14ac:dyDescent="0.2">
      <c r="B32" s="376"/>
      <c r="C32" s="487" t="s">
        <v>480</v>
      </c>
      <c r="D32" s="487" t="s">
        <v>30</v>
      </c>
      <c r="E32" s="487" t="s">
        <v>39</v>
      </c>
      <c r="F32" s="481" t="s">
        <v>28</v>
      </c>
      <c r="G32" s="526"/>
      <c r="H32" s="526"/>
      <c r="I32" s="526"/>
      <c r="J32" s="526"/>
      <c r="L32" s="522" t="s">
        <v>44</v>
      </c>
      <c r="M32" s="521"/>
      <c r="N32" s="521"/>
      <c r="O32" s="521"/>
      <c r="P32" s="521"/>
      <c r="Q32" s="485"/>
      <c r="R32" s="358"/>
      <c r="S32" s="358"/>
      <c r="T32" s="358"/>
      <c r="U32" s="358"/>
      <c r="V32" s="358"/>
      <c r="W32" s="358"/>
      <c r="X32" s="358"/>
      <c r="Y32" s="358"/>
      <c r="Z32" s="358"/>
      <c r="AA32" s="358"/>
      <c r="AB32" s="358"/>
      <c r="AC32" s="358"/>
      <c r="AD32" s="358"/>
    </row>
    <row r="33" spans="1:30" x14ac:dyDescent="0.2">
      <c r="B33" s="490" t="s">
        <v>486</v>
      </c>
      <c r="C33" s="525"/>
      <c r="D33" s="389"/>
      <c r="E33" s="389"/>
      <c r="F33" s="377">
        <f>IF(D33="",0,(D33*C33))+E33</f>
        <v>0</v>
      </c>
      <c r="G33" s="527"/>
      <c r="H33" s="527"/>
      <c r="I33" s="527"/>
      <c r="J33" s="527"/>
      <c r="L33" s="563"/>
      <c r="M33" s="578"/>
      <c r="N33" s="578"/>
      <c r="O33" s="578"/>
      <c r="P33" s="578"/>
      <c r="Q33" s="579"/>
      <c r="R33" s="358"/>
      <c r="S33" s="358"/>
      <c r="T33" s="358"/>
      <c r="U33" s="358"/>
      <c r="V33" s="358"/>
      <c r="W33" s="358"/>
      <c r="X33" s="358"/>
      <c r="Y33" s="358"/>
      <c r="Z33" s="358"/>
      <c r="AA33" s="358"/>
      <c r="AB33" s="358"/>
      <c r="AC33" s="358"/>
      <c r="AD33" s="358"/>
    </row>
    <row r="34" spans="1:30" x14ac:dyDescent="0.2">
      <c r="B34" s="492"/>
      <c r="C34" s="378"/>
      <c r="D34" s="378"/>
      <c r="E34" s="378"/>
      <c r="F34" s="378"/>
      <c r="G34" s="475"/>
      <c r="H34" s="475"/>
      <c r="I34" s="475"/>
      <c r="J34" s="475"/>
      <c r="L34" s="729"/>
      <c r="M34" s="581"/>
      <c r="N34" s="581"/>
      <c r="O34" s="581"/>
      <c r="P34" s="581"/>
      <c r="Q34" s="582"/>
      <c r="R34" s="358"/>
      <c r="S34" s="358"/>
      <c r="T34" s="358"/>
      <c r="U34" s="358"/>
      <c r="V34" s="358"/>
      <c r="W34" s="358"/>
      <c r="X34" s="358"/>
      <c r="Y34" s="358"/>
      <c r="Z34" s="358"/>
      <c r="AA34" s="358"/>
      <c r="AB34" s="358"/>
      <c r="AC34" s="358"/>
      <c r="AD34" s="358"/>
    </row>
    <row r="35" spans="1:30" x14ac:dyDescent="0.2">
      <c r="B35" s="490" t="s">
        <v>36</v>
      </c>
      <c r="C35" s="490" t="s">
        <v>32</v>
      </c>
      <c r="D35" s="586" t="s">
        <v>31</v>
      </c>
      <c r="E35" s="587"/>
      <c r="F35" s="490" t="s">
        <v>28</v>
      </c>
      <c r="G35" s="528"/>
      <c r="H35" s="528"/>
      <c r="I35" s="528"/>
      <c r="J35" s="528"/>
      <c r="L35" s="729"/>
      <c r="M35" s="581"/>
      <c r="N35" s="581"/>
      <c r="O35" s="581"/>
      <c r="P35" s="581"/>
      <c r="Q35" s="582"/>
      <c r="R35" s="358"/>
      <c r="S35" s="358"/>
      <c r="T35" s="358"/>
      <c r="U35" s="358"/>
      <c r="V35" s="358"/>
      <c r="W35" s="358"/>
      <c r="X35" s="358"/>
      <c r="Y35" s="358"/>
      <c r="Z35" s="358"/>
      <c r="AA35" s="358"/>
      <c r="AB35" s="358"/>
      <c r="AC35" s="358"/>
      <c r="AD35" s="358"/>
    </row>
    <row r="36" spans="1:30" x14ac:dyDescent="0.2">
      <c r="B36" s="379" t="s">
        <v>33</v>
      </c>
      <c r="C36" s="390"/>
      <c r="D36" s="588">
        <v>12</v>
      </c>
      <c r="E36" s="589"/>
      <c r="F36" s="380">
        <f>IF(C36="",0,C36*D36)</f>
        <v>0</v>
      </c>
      <c r="G36" s="529"/>
      <c r="H36" s="529"/>
      <c r="I36" s="529"/>
      <c r="J36" s="529"/>
      <c r="L36" s="729"/>
      <c r="M36" s="581"/>
      <c r="N36" s="581"/>
      <c r="O36" s="581"/>
      <c r="P36" s="581"/>
      <c r="Q36" s="582"/>
      <c r="R36" s="358"/>
      <c r="S36" s="358"/>
      <c r="T36" s="358"/>
      <c r="U36" s="358"/>
      <c r="V36" s="358"/>
      <c r="W36" s="358"/>
      <c r="X36" s="358"/>
      <c r="Y36" s="358"/>
      <c r="Z36" s="358"/>
      <c r="AA36" s="358"/>
      <c r="AB36" s="358"/>
      <c r="AC36" s="358"/>
      <c r="AD36" s="358"/>
    </row>
    <row r="37" spans="1:30" x14ac:dyDescent="0.2">
      <c r="B37" s="379" t="s">
        <v>34</v>
      </c>
      <c r="C37" s="390"/>
      <c r="D37" s="588">
        <v>24</v>
      </c>
      <c r="E37" s="589"/>
      <c r="F37" s="380">
        <f>IF(C37="",0,C37*D37)</f>
        <v>0</v>
      </c>
      <c r="G37" s="529"/>
      <c r="H37" s="529"/>
      <c r="I37" s="529"/>
      <c r="J37" s="529"/>
      <c r="L37" s="729"/>
      <c r="M37" s="581"/>
      <c r="N37" s="581"/>
      <c r="O37" s="581"/>
      <c r="P37" s="581"/>
      <c r="Q37" s="582"/>
      <c r="R37" s="358"/>
      <c r="S37" s="358"/>
      <c r="T37" s="358"/>
      <c r="U37" s="358"/>
      <c r="V37" s="358"/>
      <c r="W37" s="358"/>
      <c r="X37" s="358"/>
      <c r="Y37" s="358"/>
      <c r="Z37" s="358"/>
      <c r="AA37" s="358"/>
      <c r="AB37" s="358"/>
      <c r="AC37" s="358"/>
      <c r="AD37" s="358"/>
    </row>
    <row r="38" spans="1:30" x14ac:dyDescent="0.2">
      <c r="B38" s="379" t="s">
        <v>35</v>
      </c>
      <c r="C38" s="390"/>
      <c r="D38" s="588">
        <v>12</v>
      </c>
      <c r="E38" s="589"/>
      <c r="F38" s="380">
        <f>IF(C38="",0,C38*D38)</f>
        <v>0</v>
      </c>
      <c r="G38" s="529"/>
      <c r="H38" s="529"/>
      <c r="I38" s="529"/>
      <c r="J38" s="529"/>
      <c r="L38" s="729"/>
      <c r="M38" s="581"/>
      <c r="N38" s="581"/>
      <c r="O38" s="581"/>
      <c r="P38" s="581"/>
      <c r="Q38" s="582"/>
      <c r="R38" s="358"/>
      <c r="S38" s="358"/>
      <c r="T38" s="358"/>
      <c r="U38" s="358"/>
      <c r="V38" s="358"/>
      <c r="W38" s="358"/>
      <c r="X38" s="358"/>
      <c r="Y38" s="358"/>
      <c r="Z38" s="358"/>
      <c r="AA38" s="358"/>
      <c r="AB38" s="358"/>
      <c r="AC38" s="358"/>
      <c r="AD38" s="358"/>
    </row>
    <row r="39" spans="1:30" x14ac:dyDescent="0.2">
      <c r="B39" s="378"/>
      <c r="C39" s="378"/>
      <c r="D39" s="492"/>
      <c r="E39" s="378"/>
      <c r="F39" s="378"/>
      <c r="G39" s="475"/>
      <c r="H39" s="475"/>
      <c r="I39" s="475"/>
      <c r="J39" s="475"/>
      <c r="L39" s="729"/>
      <c r="M39" s="581"/>
      <c r="N39" s="581"/>
      <c r="O39" s="581"/>
      <c r="P39" s="581"/>
      <c r="Q39" s="582"/>
      <c r="R39" s="358"/>
      <c r="S39" s="358"/>
      <c r="T39" s="358"/>
      <c r="U39" s="358"/>
      <c r="V39" s="358"/>
      <c r="W39" s="358"/>
      <c r="X39" s="358"/>
      <c r="Y39" s="358"/>
      <c r="Z39" s="358"/>
      <c r="AA39" s="358"/>
      <c r="AB39" s="358"/>
      <c r="AC39" s="358"/>
      <c r="AD39" s="358"/>
    </row>
    <row r="40" spans="1:30" x14ac:dyDescent="0.2">
      <c r="B40" s="381" t="s">
        <v>37</v>
      </c>
      <c r="C40" s="481" t="s">
        <v>38</v>
      </c>
      <c r="D40" s="590" t="s">
        <v>40</v>
      </c>
      <c r="E40" s="591"/>
      <c r="F40" s="481" t="s">
        <v>28</v>
      </c>
      <c r="G40" s="526"/>
      <c r="H40" s="526"/>
      <c r="I40" s="526"/>
      <c r="J40" s="526"/>
      <c r="L40" s="729"/>
      <c r="M40" s="581"/>
      <c r="N40" s="581"/>
      <c r="O40" s="581"/>
      <c r="P40" s="581"/>
      <c r="Q40" s="582"/>
      <c r="R40" s="358"/>
      <c r="S40" s="358"/>
      <c r="T40" s="358"/>
      <c r="U40" s="358"/>
      <c r="V40" s="358"/>
      <c r="W40" s="358"/>
      <c r="X40" s="358"/>
      <c r="Y40" s="358"/>
      <c r="Z40" s="358"/>
      <c r="AA40" s="358"/>
      <c r="AB40" s="358"/>
      <c r="AC40" s="358"/>
      <c r="AD40" s="358"/>
    </row>
    <row r="41" spans="1:30" x14ac:dyDescent="0.2">
      <c r="B41" s="376"/>
      <c r="C41" s="488"/>
      <c r="D41" s="588">
        <v>20</v>
      </c>
      <c r="E41" s="589"/>
      <c r="F41" s="382">
        <f>IF(C41="",0,(C41*D41))</f>
        <v>0</v>
      </c>
      <c r="G41" s="530"/>
      <c r="H41" s="530"/>
      <c r="I41" s="530"/>
      <c r="J41" s="530"/>
      <c r="L41" s="729"/>
      <c r="M41" s="581"/>
      <c r="N41" s="581"/>
      <c r="O41" s="581"/>
      <c r="P41" s="581"/>
      <c r="Q41" s="582"/>
      <c r="R41" s="358"/>
      <c r="S41" s="358"/>
      <c r="T41" s="358"/>
      <c r="U41" s="358"/>
      <c r="V41" s="358"/>
      <c r="W41" s="358"/>
      <c r="X41" s="358"/>
      <c r="Y41" s="358"/>
      <c r="Z41" s="358"/>
      <c r="AA41" s="358"/>
      <c r="AB41" s="358"/>
      <c r="AC41" s="358"/>
      <c r="AD41" s="358"/>
    </row>
    <row r="42" spans="1:30" x14ac:dyDescent="0.2">
      <c r="B42" s="376"/>
      <c r="C42" s="488"/>
      <c r="D42" s="588">
        <v>60</v>
      </c>
      <c r="E42" s="592"/>
      <c r="F42" s="382">
        <f>IF(C42="",0,(C42*D42))</f>
        <v>0</v>
      </c>
      <c r="G42" s="530"/>
      <c r="H42" s="530"/>
      <c r="I42" s="530"/>
      <c r="J42" s="530"/>
      <c r="L42" s="729"/>
      <c r="M42" s="581"/>
      <c r="N42" s="581"/>
      <c r="O42" s="581"/>
      <c r="P42" s="581"/>
      <c r="Q42" s="582"/>
      <c r="R42" s="358"/>
      <c r="S42" s="358"/>
      <c r="T42" s="358"/>
      <c r="U42" s="358"/>
      <c r="V42" s="358"/>
      <c r="W42" s="358"/>
      <c r="X42" s="358"/>
      <c r="Y42" s="358"/>
      <c r="Z42" s="358"/>
      <c r="AA42" s="358"/>
      <c r="AB42" s="358"/>
      <c r="AC42" s="358"/>
      <c r="AD42" s="358"/>
    </row>
    <row r="43" spans="1:30" x14ac:dyDescent="0.2">
      <c r="A43" s="358"/>
      <c r="B43" s="383"/>
      <c r="C43" s="383"/>
      <c r="D43" s="384"/>
      <c r="E43" s="368" t="s">
        <v>22</v>
      </c>
      <c r="F43" s="372">
        <f>SUM(F33:F33:F36:F37:F38:F41:F42)</f>
        <v>0</v>
      </c>
      <c r="G43" s="531"/>
      <c r="H43" s="531"/>
      <c r="I43" s="531"/>
      <c r="J43" s="531"/>
      <c r="L43" s="730"/>
      <c r="M43" s="583"/>
      <c r="N43" s="583"/>
      <c r="O43" s="583"/>
      <c r="P43" s="583"/>
      <c r="Q43" s="584"/>
      <c r="R43" s="358"/>
      <c r="S43" s="358"/>
      <c r="T43" s="358"/>
      <c r="U43" s="358"/>
      <c r="V43" s="358"/>
      <c r="W43" s="358"/>
      <c r="X43" s="358"/>
      <c r="Y43" s="358"/>
      <c r="Z43" s="358"/>
      <c r="AA43" s="358"/>
      <c r="AB43" s="358"/>
      <c r="AC43" s="358"/>
      <c r="AD43" s="358"/>
    </row>
    <row r="44" spans="1:30" x14ac:dyDescent="0.2">
      <c r="A44" s="358"/>
      <c r="B44" s="358"/>
      <c r="C44" s="358"/>
      <c r="D44" s="358"/>
      <c r="E44" s="358"/>
      <c r="F44" s="358"/>
      <c r="G44" s="410"/>
      <c r="H44" s="493"/>
      <c r="I44" s="358"/>
      <c r="J44" s="358"/>
      <c r="K44" s="358"/>
      <c r="L44" s="358"/>
      <c r="M44" s="358"/>
      <c r="N44" s="358"/>
      <c r="O44" s="358"/>
      <c r="P44" s="358"/>
      <c r="Q44" s="358"/>
      <c r="R44" s="358"/>
      <c r="S44" s="358"/>
      <c r="T44" s="358"/>
      <c r="U44" s="358"/>
      <c r="V44" s="358"/>
      <c r="W44" s="358"/>
      <c r="X44" s="358"/>
      <c r="Y44" s="358"/>
      <c r="Z44" s="358"/>
    </row>
    <row r="45" spans="1:30" x14ac:dyDescent="0.2">
      <c r="A45" s="358"/>
      <c r="B45" s="358"/>
      <c r="C45" s="358"/>
      <c r="D45" s="358"/>
      <c r="E45" s="358"/>
      <c r="F45" s="358"/>
      <c r="G45" s="358"/>
      <c r="H45" s="358"/>
      <c r="I45" s="358"/>
      <c r="J45" s="358"/>
      <c r="K45" s="358"/>
      <c r="L45" s="358"/>
      <c r="M45" s="358"/>
      <c r="N45" s="358"/>
      <c r="O45" s="358"/>
      <c r="P45" s="358"/>
      <c r="Q45" s="358"/>
      <c r="R45" s="358"/>
      <c r="S45" s="358"/>
      <c r="T45" s="358"/>
      <c r="U45" s="358"/>
      <c r="V45" s="358"/>
      <c r="W45" s="358"/>
      <c r="X45" s="358"/>
      <c r="Y45" s="358"/>
      <c r="Z45" s="358"/>
    </row>
    <row r="46" spans="1:30" ht="15" x14ac:dyDescent="0.25">
      <c r="A46" s="523" t="s">
        <v>447</v>
      </c>
      <c r="B46" s="358"/>
      <c r="C46" s="358"/>
      <c r="D46" s="358"/>
      <c r="E46" s="358"/>
      <c r="F46" s="358"/>
      <c r="G46" s="358"/>
      <c r="H46" s="358"/>
      <c r="I46" s="358"/>
      <c r="J46" s="358"/>
      <c r="K46" s="358"/>
      <c r="L46" s="358"/>
      <c r="M46" s="358"/>
      <c r="N46" s="358"/>
      <c r="O46" s="358"/>
      <c r="P46" s="358"/>
      <c r="Q46" s="358"/>
      <c r="R46" s="358"/>
      <c r="S46" s="358"/>
      <c r="T46" s="358"/>
      <c r="U46" s="358"/>
      <c r="V46" s="358"/>
      <c r="W46" s="358"/>
      <c r="X46" s="358"/>
      <c r="Y46" s="358"/>
      <c r="Z46" s="358"/>
    </row>
    <row r="47" spans="1:30" ht="15" x14ac:dyDescent="0.25">
      <c r="A47" s="358"/>
      <c r="B47" s="523"/>
      <c r="C47" s="523"/>
      <c r="D47" s="523"/>
      <c r="E47" s="523"/>
      <c r="F47" s="523"/>
      <c r="G47" s="358"/>
      <c r="H47" s="358"/>
      <c r="I47" s="358"/>
      <c r="J47" s="358"/>
      <c r="K47" s="358"/>
      <c r="L47" s="358"/>
      <c r="M47" s="358"/>
      <c r="N47" s="358"/>
      <c r="O47" s="358"/>
      <c r="P47" s="358"/>
      <c r="Q47" s="358"/>
      <c r="R47" s="358"/>
      <c r="S47" s="358"/>
      <c r="T47" s="358"/>
      <c r="U47" s="358"/>
      <c r="V47" s="358"/>
      <c r="W47" s="358"/>
      <c r="X47" s="358"/>
      <c r="Y47" s="358"/>
      <c r="Z47" s="358"/>
    </row>
    <row r="48" spans="1:30" ht="16.5" customHeight="1" x14ac:dyDescent="0.2">
      <c r="A48" s="358"/>
      <c r="B48" s="358"/>
      <c r="C48" s="358"/>
      <c r="D48" s="358"/>
      <c r="E48" s="358"/>
      <c r="F48" s="358"/>
      <c r="G48" s="358"/>
      <c r="H48" s="358"/>
      <c r="I48" s="358"/>
      <c r="J48" s="358"/>
      <c r="K48" s="358"/>
      <c r="L48" s="358"/>
      <c r="M48" s="358"/>
      <c r="N48" s="358"/>
      <c r="O48" s="358"/>
      <c r="P48" s="358"/>
      <c r="Q48" s="358"/>
      <c r="R48" s="358"/>
      <c r="S48" s="358"/>
      <c r="T48" s="358"/>
      <c r="U48" s="358"/>
      <c r="V48" s="358"/>
      <c r="W48" s="358"/>
      <c r="X48" s="358"/>
      <c r="Y48" s="358"/>
      <c r="Z48" s="358"/>
    </row>
    <row r="49" spans="1:29" ht="24" customHeight="1" x14ac:dyDescent="0.2">
      <c r="A49" s="358"/>
      <c r="B49" s="585" t="s">
        <v>448</v>
      </c>
      <c r="C49" s="585"/>
      <c r="D49" s="561" t="s">
        <v>449</v>
      </c>
      <c r="E49" s="561"/>
      <c r="F49" s="481" t="s">
        <v>175</v>
      </c>
      <c r="G49" s="481" t="s">
        <v>28</v>
      </c>
      <c r="H49" s="526"/>
      <c r="I49" s="526"/>
      <c r="J49" s="526"/>
      <c r="K49" s="358"/>
      <c r="L49" s="522" t="s">
        <v>44</v>
      </c>
      <c r="M49" s="521"/>
      <c r="N49" s="521"/>
      <c r="O49" s="521"/>
      <c r="P49" s="521"/>
      <c r="Q49" s="485"/>
      <c r="R49" s="356"/>
      <c r="S49" s="356"/>
      <c r="T49" s="358"/>
      <c r="U49" s="358"/>
      <c r="V49" s="358"/>
      <c r="W49" s="358"/>
      <c r="X49" s="358"/>
      <c r="Y49" s="358"/>
      <c r="Z49" s="358"/>
      <c r="AA49" s="358"/>
      <c r="AB49" s="358"/>
      <c r="AC49" s="358"/>
    </row>
    <row r="50" spans="1:29" x14ac:dyDescent="0.2">
      <c r="A50" s="358"/>
      <c r="B50" s="727"/>
      <c r="C50" s="727"/>
      <c r="D50" s="734"/>
      <c r="E50" s="734"/>
      <c r="F50" s="461"/>
      <c r="G50" s="399">
        <f>IF(B50="",0,(B50*D50*F50))</f>
        <v>0</v>
      </c>
      <c r="H50" s="493"/>
      <c r="I50" s="493"/>
      <c r="J50" s="493"/>
      <c r="K50" s="358"/>
      <c r="L50" s="731"/>
      <c r="M50" s="732"/>
      <c r="N50" s="732"/>
      <c r="O50" s="732"/>
      <c r="P50" s="732"/>
      <c r="Q50" s="733"/>
      <c r="R50" s="356"/>
      <c r="S50" s="356"/>
      <c r="T50" s="358"/>
      <c r="U50" s="358"/>
      <c r="V50" s="358"/>
      <c r="W50" s="358"/>
      <c r="X50" s="358"/>
      <c r="Y50" s="358"/>
      <c r="Z50" s="358"/>
      <c r="AA50" s="358"/>
      <c r="AB50" s="358"/>
      <c r="AC50" s="358"/>
    </row>
    <row r="51" spans="1:29" x14ac:dyDescent="0.2">
      <c r="A51" s="358"/>
      <c r="B51" s="358"/>
      <c r="C51" s="358"/>
      <c r="D51" s="358"/>
      <c r="E51" s="358"/>
      <c r="F51" s="358"/>
      <c r="G51" s="358"/>
      <c r="H51" s="358"/>
      <c r="I51" s="358"/>
      <c r="J51" s="358"/>
      <c r="K51" s="358"/>
      <c r="L51" s="356"/>
      <c r="M51" s="356"/>
      <c r="N51" s="356"/>
      <c r="O51" s="356"/>
      <c r="P51" s="356"/>
      <c r="Q51" s="358"/>
      <c r="R51" s="358"/>
      <c r="S51" s="358"/>
      <c r="T51" s="358"/>
      <c r="U51" s="358"/>
      <c r="V51" s="358"/>
      <c r="W51" s="358"/>
      <c r="X51" s="358"/>
      <c r="Y51" s="358"/>
      <c r="Z51" s="358"/>
    </row>
    <row r="52" spans="1:29" x14ac:dyDescent="0.2">
      <c r="A52" s="358"/>
      <c r="B52" s="358"/>
      <c r="C52" s="358"/>
      <c r="D52" s="358"/>
      <c r="E52" s="358"/>
      <c r="F52" s="358"/>
      <c r="G52" s="358"/>
      <c r="H52" s="358"/>
      <c r="I52" s="358"/>
      <c r="J52" s="358"/>
      <c r="K52" s="358"/>
      <c r="L52" s="358"/>
      <c r="M52" s="358"/>
      <c r="N52" s="358"/>
      <c r="O52" s="358"/>
      <c r="P52" s="358"/>
      <c r="Q52" s="358"/>
      <c r="R52" s="358"/>
      <c r="S52" s="358"/>
      <c r="T52" s="358"/>
      <c r="U52" s="358"/>
      <c r="V52" s="358"/>
      <c r="W52" s="358"/>
      <c r="X52" s="358"/>
      <c r="Y52" s="358"/>
      <c r="Z52" s="358"/>
    </row>
    <row r="53" spans="1:29" x14ac:dyDescent="0.2">
      <c r="A53" s="358"/>
      <c r="B53" s="358"/>
      <c r="C53" s="358"/>
      <c r="D53" s="358"/>
      <c r="E53" s="358"/>
      <c r="F53" s="358"/>
      <c r="G53" s="358"/>
      <c r="H53" s="358"/>
      <c r="I53" s="358"/>
      <c r="J53" s="358"/>
      <c r="K53" s="358"/>
      <c r="L53" s="358"/>
      <c r="M53" s="358"/>
      <c r="N53" s="358"/>
      <c r="O53" s="358"/>
      <c r="P53" s="358"/>
      <c r="Q53" s="358"/>
      <c r="R53" s="358"/>
      <c r="S53" s="358"/>
      <c r="T53" s="358"/>
      <c r="U53" s="358"/>
      <c r="V53" s="358"/>
      <c r="W53" s="358"/>
      <c r="X53" s="358"/>
      <c r="Y53" s="358"/>
      <c r="Z53" s="358"/>
    </row>
    <row r="54" spans="1:29" x14ac:dyDescent="0.2">
      <c r="A54" s="358"/>
      <c r="B54" s="358"/>
      <c r="C54" s="358"/>
      <c r="D54" s="358"/>
      <c r="E54" s="358"/>
      <c r="F54" s="358"/>
      <c r="G54" s="593" t="s">
        <v>482</v>
      </c>
      <c r="H54" s="593"/>
      <c r="I54" s="594">
        <f>SUM(J10+H26+F43+G50)</f>
        <v>0</v>
      </c>
      <c r="J54" s="593"/>
      <c r="K54" s="358"/>
      <c r="L54" s="358"/>
      <c r="M54" s="358"/>
      <c r="N54" s="358"/>
      <c r="O54" s="358"/>
      <c r="P54" s="358"/>
      <c r="Q54" s="358"/>
      <c r="R54" s="358"/>
      <c r="S54" s="358"/>
      <c r="T54" s="358"/>
      <c r="U54" s="358"/>
      <c r="V54" s="358"/>
      <c r="W54" s="358"/>
      <c r="X54" s="358"/>
      <c r="Y54" s="358"/>
      <c r="Z54" s="358"/>
    </row>
    <row r="55" spans="1:29" x14ac:dyDescent="0.2">
      <c r="A55" s="358"/>
      <c r="B55" s="358"/>
      <c r="C55" s="358"/>
      <c r="D55" s="358"/>
      <c r="E55" s="358"/>
      <c r="F55" s="358"/>
      <c r="G55" s="358"/>
      <c r="H55" s="358"/>
      <c r="I55" s="358"/>
      <c r="J55" s="358"/>
      <c r="K55" s="358"/>
      <c r="L55" s="358"/>
      <c r="M55" s="358"/>
      <c r="N55" s="358"/>
      <c r="O55" s="358"/>
      <c r="P55" s="358"/>
      <c r="Q55" s="358"/>
      <c r="R55" s="358"/>
      <c r="S55" s="358"/>
      <c r="T55" s="358"/>
      <c r="U55" s="358"/>
      <c r="V55" s="358"/>
      <c r="W55" s="358"/>
      <c r="X55" s="358"/>
      <c r="Y55" s="358"/>
      <c r="Z55" s="358"/>
    </row>
    <row r="56" spans="1:29" x14ac:dyDescent="0.2">
      <c r="A56" s="358"/>
      <c r="B56" s="358"/>
      <c r="C56" s="358"/>
      <c r="D56" s="358"/>
      <c r="E56" s="358"/>
      <c r="F56" s="358"/>
      <c r="G56" s="358"/>
      <c r="H56" s="358"/>
      <c r="I56" s="358"/>
      <c r="J56" s="358"/>
      <c r="K56" s="358"/>
      <c r="L56" s="358"/>
      <c r="M56" s="358"/>
      <c r="N56" s="358"/>
      <c r="O56" s="358"/>
      <c r="P56" s="358"/>
      <c r="Q56" s="358"/>
      <c r="R56" s="358"/>
      <c r="S56" s="358"/>
      <c r="T56" s="358"/>
      <c r="U56" s="358"/>
      <c r="V56" s="358"/>
      <c r="W56" s="358"/>
      <c r="X56" s="358"/>
      <c r="Y56" s="358"/>
      <c r="Z56" s="358"/>
    </row>
    <row r="57" spans="1:29" x14ac:dyDescent="0.2">
      <c r="A57" s="358"/>
      <c r="B57" s="358"/>
      <c r="C57" s="358"/>
      <c r="D57" s="358"/>
      <c r="E57" s="358"/>
      <c r="F57" s="358"/>
      <c r="G57" s="358"/>
      <c r="H57" s="358"/>
      <c r="I57" s="358"/>
      <c r="J57" s="358"/>
      <c r="K57" s="358"/>
      <c r="L57" s="358"/>
      <c r="M57" s="358"/>
      <c r="N57" s="358"/>
      <c r="O57" s="358"/>
      <c r="P57" s="358"/>
      <c r="Q57" s="358"/>
      <c r="R57" s="358"/>
      <c r="S57" s="358"/>
      <c r="T57" s="358"/>
      <c r="U57" s="358"/>
      <c r="V57" s="358"/>
      <c r="W57" s="358"/>
      <c r="X57" s="358"/>
      <c r="Y57" s="358"/>
      <c r="Z57" s="358"/>
    </row>
    <row r="58" spans="1:29" x14ac:dyDescent="0.2">
      <c r="A58" s="358"/>
      <c r="B58" s="358"/>
      <c r="C58" s="358"/>
      <c r="D58" s="358"/>
      <c r="E58" s="358"/>
      <c r="F58" s="358"/>
      <c r="G58" s="358"/>
      <c r="H58" s="358"/>
      <c r="I58" s="358"/>
      <c r="J58" s="358"/>
      <c r="K58" s="358"/>
      <c r="L58" s="358"/>
      <c r="M58" s="358"/>
      <c r="N58" s="358"/>
      <c r="O58" s="358"/>
      <c r="P58" s="358"/>
      <c r="Q58" s="358"/>
      <c r="R58" s="358"/>
      <c r="S58" s="358"/>
      <c r="T58" s="358"/>
      <c r="U58" s="358"/>
      <c r="V58" s="358"/>
      <c r="W58" s="358"/>
      <c r="X58" s="358"/>
      <c r="Y58" s="358"/>
      <c r="Z58" s="358"/>
    </row>
    <row r="59" spans="1:29" x14ac:dyDescent="0.2">
      <c r="A59" s="358"/>
      <c r="B59" s="358"/>
      <c r="C59" s="358"/>
      <c r="D59" s="358"/>
      <c r="E59" s="358"/>
      <c r="F59" s="358"/>
      <c r="G59" s="358"/>
      <c r="H59" s="358"/>
      <c r="I59" s="358"/>
      <c r="J59" s="358"/>
      <c r="K59" s="358"/>
      <c r="L59" s="358"/>
      <c r="M59" s="358"/>
      <c r="N59" s="358"/>
      <c r="O59" s="358"/>
      <c r="P59" s="358"/>
      <c r="Q59" s="358"/>
      <c r="R59" s="358"/>
      <c r="S59" s="358"/>
      <c r="T59" s="358"/>
      <c r="U59" s="358"/>
      <c r="V59" s="358"/>
      <c r="W59" s="358"/>
      <c r="X59" s="358"/>
      <c r="Y59" s="358"/>
      <c r="Z59" s="358"/>
    </row>
    <row r="60" spans="1:29" x14ac:dyDescent="0.2">
      <c r="A60" s="358"/>
      <c r="B60" s="358"/>
      <c r="C60" s="358"/>
      <c r="D60" s="358"/>
      <c r="E60" s="358"/>
      <c r="F60" s="358"/>
      <c r="G60" s="358"/>
      <c r="H60" s="358"/>
      <c r="I60" s="358"/>
      <c r="J60" s="358"/>
      <c r="K60" s="358"/>
      <c r="L60" s="358"/>
      <c r="M60" s="358"/>
      <c r="N60" s="358"/>
      <c r="O60" s="358"/>
      <c r="P60" s="358"/>
      <c r="Q60" s="358"/>
      <c r="R60" s="358"/>
      <c r="S60" s="358"/>
      <c r="T60" s="358"/>
      <c r="U60" s="358"/>
      <c r="V60" s="358"/>
      <c r="W60" s="358"/>
      <c r="X60" s="358"/>
      <c r="Y60" s="358"/>
      <c r="Z60" s="358"/>
    </row>
    <row r="61" spans="1:29" x14ac:dyDescent="0.2">
      <c r="A61" s="358"/>
      <c r="B61" s="358"/>
      <c r="C61" s="358"/>
      <c r="D61" s="358"/>
      <c r="E61" s="358"/>
      <c r="F61" s="358"/>
      <c r="G61" s="358"/>
      <c r="H61" s="358"/>
      <c r="I61" s="358"/>
      <c r="J61" s="358"/>
      <c r="K61" s="358"/>
      <c r="L61" s="358"/>
      <c r="M61" s="358"/>
      <c r="N61" s="358"/>
      <c r="O61" s="358"/>
      <c r="P61" s="358"/>
      <c r="Q61" s="358"/>
      <c r="R61" s="358"/>
      <c r="S61" s="358"/>
      <c r="T61" s="358"/>
      <c r="U61" s="358"/>
      <c r="V61" s="358"/>
      <c r="W61" s="358"/>
      <c r="X61" s="358"/>
      <c r="Y61" s="358"/>
      <c r="Z61" s="358"/>
    </row>
    <row r="62" spans="1:29" x14ac:dyDescent="0.2">
      <c r="A62" s="358"/>
      <c r="B62" s="358"/>
      <c r="C62" s="358"/>
      <c r="D62" s="358"/>
      <c r="E62" s="358"/>
      <c r="F62" s="358"/>
      <c r="G62" s="358"/>
      <c r="H62" s="358"/>
      <c r="I62" s="358"/>
      <c r="J62" s="358"/>
      <c r="K62" s="358"/>
      <c r="L62" s="358"/>
      <c r="M62" s="358"/>
      <c r="N62" s="358"/>
      <c r="O62" s="358"/>
      <c r="P62" s="358"/>
      <c r="Q62" s="358"/>
      <c r="R62" s="358"/>
      <c r="S62" s="358"/>
      <c r="T62" s="358"/>
      <c r="U62" s="358"/>
      <c r="V62" s="358"/>
      <c r="W62" s="358"/>
      <c r="X62" s="358"/>
      <c r="Y62" s="358"/>
      <c r="Z62" s="358"/>
    </row>
    <row r="63" spans="1:29" x14ac:dyDescent="0.2">
      <c r="A63" s="358"/>
      <c r="B63" s="358"/>
      <c r="C63" s="358"/>
      <c r="D63" s="358"/>
      <c r="E63" s="358"/>
      <c r="F63" s="358"/>
      <c r="G63" s="358"/>
      <c r="H63" s="358"/>
      <c r="I63" s="358"/>
      <c r="J63" s="358"/>
      <c r="K63" s="358"/>
      <c r="L63" s="358"/>
      <c r="M63" s="358"/>
      <c r="N63" s="358"/>
      <c r="O63" s="358"/>
      <c r="P63" s="358"/>
      <c r="Q63" s="358"/>
      <c r="R63" s="358"/>
      <c r="S63" s="358"/>
      <c r="T63" s="358"/>
      <c r="U63" s="358"/>
      <c r="V63" s="358"/>
      <c r="W63" s="358"/>
      <c r="X63" s="358"/>
      <c r="Y63" s="358"/>
      <c r="Z63" s="358"/>
    </row>
    <row r="64" spans="1:29" x14ac:dyDescent="0.2">
      <c r="A64" s="358"/>
      <c r="B64" s="358"/>
      <c r="C64" s="358"/>
      <c r="D64" s="358"/>
      <c r="E64" s="358"/>
      <c r="F64" s="358"/>
      <c r="G64" s="358"/>
      <c r="H64" s="358"/>
      <c r="I64" s="358"/>
      <c r="J64" s="358"/>
      <c r="K64" s="358"/>
      <c r="L64" s="358"/>
      <c r="M64" s="358"/>
      <c r="N64" s="358"/>
      <c r="O64" s="358"/>
      <c r="P64" s="358"/>
      <c r="Q64" s="358"/>
      <c r="R64" s="358"/>
      <c r="S64" s="358"/>
      <c r="T64" s="358"/>
      <c r="U64" s="358"/>
      <c r="V64" s="358"/>
      <c r="W64" s="358"/>
      <c r="X64" s="358"/>
      <c r="Y64" s="358"/>
      <c r="Z64" s="358"/>
    </row>
    <row r="65" spans="1:26" x14ac:dyDescent="0.2">
      <c r="A65" s="358"/>
      <c r="B65" s="358"/>
      <c r="C65" s="358"/>
      <c r="D65" s="358"/>
      <c r="E65" s="358"/>
      <c r="F65" s="358"/>
      <c r="G65" s="358"/>
      <c r="H65" s="358"/>
      <c r="I65" s="358"/>
      <c r="J65" s="358"/>
      <c r="K65" s="358"/>
      <c r="L65" s="358"/>
      <c r="M65" s="358"/>
      <c r="N65" s="358"/>
      <c r="O65" s="358"/>
      <c r="P65" s="358"/>
      <c r="Q65" s="358"/>
      <c r="R65" s="358"/>
      <c r="S65" s="358"/>
      <c r="T65" s="358"/>
      <c r="U65" s="358"/>
      <c r="V65" s="358"/>
      <c r="W65" s="358"/>
      <c r="X65" s="358"/>
      <c r="Y65" s="358"/>
      <c r="Z65" s="358"/>
    </row>
    <row r="66" spans="1:26" x14ac:dyDescent="0.2">
      <c r="A66" s="358"/>
      <c r="B66" s="358"/>
      <c r="C66" s="358"/>
      <c r="D66" s="358"/>
      <c r="E66" s="358"/>
      <c r="F66" s="358"/>
      <c r="G66" s="358"/>
      <c r="H66" s="358"/>
      <c r="I66" s="358"/>
      <c r="J66" s="358"/>
      <c r="K66" s="358"/>
      <c r="L66" s="358"/>
      <c r="M66" s="358"/>
      <c r="N66" s="358"/>
      <c r="O66" s="358"/>
      <c r="P66" s="358"/>
      <c r="Q66" s="358"/>
      <c r="R66" s="358"/>
      <c r="S66" s="358"/>
      <c r="T66" s="358"/>
      <c r="U66" s="358"/>
      <c r="V66" s="358"/>
      <c r="W66" s="358"/>
      <c r="X66" s="358"/>
      <c r="Y66" s="358"/>
      <c r="Z66" s="358"/>
    </row>
    <row r="67" spans="1:26" x14ac:dyDescent="0.2">
      <c r="A67" s="358"/>
      <c r="B67" s="358"/>
      <c r="C67" s="358"/>
      <c r="D67" s="358"/>
      <c r="E67" s="358"/>
      <c r="F67" s="358"/>
      <c r="G67" s="358"/>
      <c r="H67" s="358"/>
      <c r="I67" s="358"/>
      <c r="J67" s="358"/>
      <c r="K67" s="358"/>
      <c r="L67" s="358"/>
      <c r="M67" s="358"/>
      <c r="N67" s="358"/>
      <c r="O67" s="358"/>
      <c r="P67" s="358"/>
      <c r="Q67" s="358"/>
      <c r="R67" s="358"/>
      <c r="S67" s="358"/>
      <c r="T67" s="358"/>
      <c r="U67" s="358"/>
      <c r="V67" s="358"/>
      <c r="W67" s="358"/>
      <c r="X67" s="358"/>
      <c r="Y67" s="358"/>
      <c r="Z67" s="358"/>
    </row>
    <row r="68" spans="1:26" x14ac:dyDescent="0.2">
      <c r="A68" s="358"/>
      <c r="B68" s="358"/>
      <c r="C68" s="358"/>
      <c r="D68" s="358"/>
      <c r="E68" s="358"/>
      <c r="F68" s="358"/>
      <c r="G68" s="358"/>
      <c r="H68" s="358"/>
      <c r="I68" s="358"/>
      <c r="J68" s="358"/>
      <c r="K68" s="358"/>
      <c r="L68" s="358"/>
      <c r="M68" s="358"/>
      <c r="N68" s="358"/>
      <c r="O68" s="358"/>
      <c r="P68" s="358"/>
      <c r="Q68" s="358"/>
      <c r="R68" s="358"/>
      <c r="S68" s="358"/>
      <c r="T68" s="358"/>
      <c r="U68" s="358"/>
      <c r="V68" s="358"/>
      <c r="W68" s="358"/>
      <c r="X68" s="358"/>
      <c r="Y68" s="358"/>
      <c r="Z68" s="358"/>
    </row>
    <row r="69" spans="1:26" x14ac:dyDescent="0.2">
      <c r="A69" s="358"/>
      <c r="B69" s="358"/>
      <c r="C69" s="358"/>
      <c r="D69" s="358"/>
      <c r="E69" s="358"/>
      <c r="F69" s="358"/>
      <c r="G69" s="358"/>
      <c r="H69" s="358"/>
      <c r="I69" s="358"/>
      <c r="J69" s="358"/>
      <c r="K69" s="358"/>
      <c r="L69" s="358"/>
      <c r="M69" s="358"/>
      <c r="N69" s="358"/>
      <c r="O69" s="358"/>
      <c r="P69" s="358"/>
      <c r="Q69" s="358"/>
      <c r="R69" s="358"/>
      <c r="S69" s="358"/>
      <c r="T69" s="358"/>
      <c r="U69" s="358"/>
      <c r="V69" s="358"/>
      <c r="W69" s="358"/>
      <c r="X69" s="358"/>
      <c r="Y69" s="358"/>
      <c r="Z69" s="358"/>
    </row>
    <row r="70" spans="1:26" x14ac:dyDescent="0.2">
      <c r="A70" s="358"/>
      <c r="B70" s="358"/>
      <c r="C70" s="358"/>
      <c r="D70" s="358"/>
      <c r="E70" s="358"/>
      <c r="F70" s="358"/>
      <c r="G70" s="358"/>
      <c r="H70" s="358"/>
      <c r="I70" s="358"/>
      <c r="J70" s="358"/>
      <c r="K70" s="358"/>
      <c r="L70" s="358"/>
      <c r="M70" s="358"/>
      <c r="N70" s="358"/>
      <c r="O70" s="358"/>
      <c r="P70" s="358"/>
      <c r="Q70" s="358"/>
      <c r="R70" s="358"/>
      <c r="S70" s="358"/>
      <c r="T70" s="358"/>
      <c r="U70" s="358"/>
      <c r="V70" s="358"/>
      <c r="W70" s="358"/>
      <c r="X70" s="358"/>
      <c r="Y70" s="358"/>
      <c r="Z70" s="358"/>
    </row>
    <row r="71" spans="1:26" x14ac:dyDescent="0.2">
      <c r="A71" s="358"/>
      <c r="B71" s="358"/>
      <c r="C71" s="358"/>
      <c r="D71" s="358"/>
      <c r="E71" s="358"/>
      <c r="F71" s="358"/>
      <c r="G71" s="358"/>
      <c r="H71" s="358"/>
      <c r="I71" s="358"/>
      <c r="J71" s="358"/>
      <c r="K71" s="358"/>
      <c r="L71" s="358"/>
      <c r="M71" s="358"/>
      <c r="N71" s="358"/>
      <c r="O71" s="358"/>
      <c r="P71" s="358"/>
      <c r="Q71" s="358"/>
      <c r="R71" s="358"/>
      <c r="S71" s="358"/>
      <c r="T71" s="358"/>
      <c r="U71" s="358"/>
      <c r="V71" s="358"/>
      <c r="W71" s="358"/>
      <c r="X71" s="358"/>
      <c r="Y71" s="358"/>
      <c r="Z71" s="358"/>
    </row>
    <row r="72" spans="1:26" x14ac:dyDescent="0.2">
      <c r="A72" s="358"/>
      <c r="B72" s="358"/>
      <c r="C72" s="358"/>
      <c r="D72" s="358"/>
      <c r="E72" s="358"/>
      <c r="F72" s="358"/>
      <c r="G72" s="358"/>
      <c r="H72" s="358"/>
      <c r="I72" s="358"/>
      <c r="J72" s="358"/>
      <c r="K72" s="358"/>
      <c r="L72" s="358"/>
      <c r="M72" s="358"/>
      <c r="N72" s="358"/>
      <c r="O72" s="358"/>
      <c r="P72" s="358"/>
      <c r="Q72" s="358"/>
      <c r="R72" s="358"/>
      <c r="S72" s="358"/>
      <c r="T72" s="358"/>
      <c r="U72" s="358"/>
      <c r="V72" s="358"/>
      <c r="W72" s="358"/>
      <c r="X72" s="358"/>
      <c r="Y72" s="358"/>
      <c r="Z72" s="358"/>
    </row>
    <row r="73" spans="1:26" x14ac:dyDescent="0.2">
      <c r="A73" s="358"/>
      <c r="B73" s="358"/>
      <c r="C73" s="358"/>
      <c r="D73" s="358"/>
      <c r="E73" s="358"/>
      <c r="F73" s="358"/>
      <c r="G73" s="358"/>
      <c r="H73" s="358"/>
      <c r="I73" s="358"/>
      <c r="J73" s="358"/>
      <c r="K73" s="358"/>
      <c r="L73" s="358"/>
      <c r="M73" s="358"/>
      <c r="N73" s="358"/>
      <c r="O73" s="358"/>
      <c r="P73" s="358"/>
      <c r="Q73" s="358"/>
      <c r="R73" s="358"/>
      <c r="S73" s="358"/>
      <c r="T73" s="358"/>
      <c r="U73" s="358"/>
      <c r="V73" s="358"/>
      <c r="W73" s="358"/>
      <c r="X73" s="358"/>
      <c r="Y73" s="358"/>
      <c r="Z73" s="358"/>
    </row>
    <row r="74" spans="1:26" x14ac:dyDescent="0.2">
      <c r="A74" s="358"/>
      <c r="B74" s="358"/>
      <c r="C74" s="358"/>
      <c r="D74" s="358"/>
      <c r="E74" s="358"/>
      <c r="F74" s="358"/>
      <c r="G74" s="358"/>
      <c r="H74" s="358"/>
      <c r="I74" s="358"/>
      <c r="J74" s="358"/>
      <c r="K74" s="358"/>
      <c r="L74" s="358"/>
      <c r="M74" s="358"/>
      <c r="N74" s="358"/>
      <c r="O74" s="358"/>
      <c r="P74" s="358"/>
      <c r="Q74" s="358"/>
      <c r="R74" s="358"/>
      <c r="S74" s="358"/>
      <c r="T74" s="358"/>
      <c r="U74" s="358"/>
      <c r="V74" s="358"/>
      <c r="W74" s="358"/>
      <c r="X74" s="358"/>
      <c r="Y74" s="358"/>
      <c r="Z74" s="358"/>
    </row>
    <row r="75" spans="1:26" x14ac:dyDescent="0.2">
      <c r="A75" s="358"/>
      <c r="B75" s="358"/>
      <c r="C75" s="358"/>
      <c r="D75" s="358"/>
      <c r="E75" s="358"/>
      <c r="F75" s="358"/>
      <c r="G75" s="358"/>
      <c r="H75" s="358"/>
      <c r="I75" s="358"/>
      <c r="J75" s="358"/>
      <c r="K75" s="358"/>
      <c r="L75" s="358"/>
      <c r="M75" s="358"/>
      <c r="N75" s="358"/>
      <c r="O75" s="358"/>
      <c r="P75" s="358"/>
      <c r="Q75" s="358"/>
      <c r="R75" s="358"/>
      <c r="S75" s="358"/>
      <c r="T75" s="358"/>
      <c r="U75" s="358"/>
      <c r="V75" s="358"/>
      <c r="W75" s="358"/>
      <c r="X75" s="358"/>
      <c r="Y75" s="358"/>
      <c r="Z75" s="358"/>
    </row>
    <row r="76" spans="1:26" x14ac:dyDescent="0.2">
      <c r="A76" s="358"/>
      <c r="B76" s="358"/>
      <c r="C76" s="358"/>
      <c r="D76" s="358"/>
      <c r="E76" s="358"/>
      <c r="F76" s="358"/>
      <c r="G76" s="358"/>
      <c r="H76" s="358"/>
      <c r="I76" s="358"/>
      <c r="J76" s="358"/>
      <c r="K76" s="358"/>
      <c r="L76" s="358"/>
      <c r="M76" s="358"/>
      <c r="N76" s="358"/>
      <c r="O76" s="358"/>
      <c r="P76" s="358"/>
      <c r="Q76" s="358"/>
      <c r="R76" s="358"/>
      <c r="S76" s="358"/>
      <c r="T76" s="358"/>
      <c r="U76" s="358"/>
      <c r="V76" s="358"/>
      <c r="W76" s="358"/>
      <c r="X76" s="358"/>
      <c r="Y76" s="358"/>
      <c r="Z76" s="358"/>
    </row>
    <row r="77" spans="1:26" x14ac:dyDescent="0.2">
      <c r="A77" s="358"/>
      <c r="B77" s="358"/>
      <c r="C77" s="358"/>
      <c r="D77" s="358"/>
      <c r="E77" s="358"/>
      <c r="F77" s="358"/>
      <c r="G77" s="358"/>
      <c r="H77" s="358"/>
      <c r="I77" s="358"/>
      <c r="J77" s="358"/>
      <c r="K77" s="358"/>
      <c r="L77" s="358"/>
      <c r="M77" s="358"/>
      <c r="N77" s="358"/>
      <c r="O77" s="358"/>
      <c r="P77" s="358"/>
      <c r="Q77" s="358"/>
      <c r="R77" s="358"/>
      <c r="S77" s="358"/>
      <c r="T77" s="358"/>
      <c r="U77" s="358"/>
      <c r="V77" s="358"/>
      <c r="W77" s="358"/>
      <c r="X77" s="358"/>
      <c r="Y77" s="358"/>
      <c r="Z77" s="358"/>
    </row>
    <row r="78" spans="1:26" x14ac:dyDescent="0.2">
      <c r="A78" s="358"/>
      <c r="B78" s="358"/>
      <c r="C78" s="358"/>
      <c r="D78" s="358"/>
      <c r="E78" s="358"/>
      <c r="F78" s="358"/>
      <c r="G78" s="358"/>
      <c r="H78" s="358"/>
      <c r="I78" s="358"/>
      <c r="J78" s="358"/>
      <c r="K78" s="358"/>
      <c r="L78" s="358"/>
      <c r="M78" s="358"/>
      <c r="N78" s="358"/>
      <c r="O78" s="358"/>
      <c r="P78" s="358"/>
      <c r="Q78" s="358"/>
      <c r="R78" s="358"/>
      <c r="S78" s="358"/>
      <c r="T78" s="358"/>
      <c r="U78" s="358"/>
      <c r="V78" s="358"/>
      <c r="W78" s="358"/>
      <c r="X78" s="358"/>
      <c r="Y78" s="358"/>
      <c r="Z78" s="358"/>
    </row>
    <row r="79" spans="1:26" x14ac:dyDescent="0.2">
      <c r="A79" s="358"/>
      <c r="B79" s="358"/>
      <c r="C79" s="358"/>
      <c r="D79" s="358"/>
      <c r="E79" s="358"/>
      <c r="F79" s="358"/>
      <c r="G79" s="358"/>
      <c r="H79" s="358"/>
      <c r="I79" s="358"/>
      <c r="J79" s="358"/>
      <c r="K79" s="358"/>
      <c r="L79" s="358"/>
      <c r="M79" s="358"/>
      <c r="N79" s="358"/>
      <c r="O79" s="358"/>
      <c r="P79" s="358"/>
      <c r="Q79" s="358"/>
      <c r="R79" s="358"/>
      <c r="S79" s="358"/>
      <c r="T79" s="358"/>
      <c r="U79" s="358"/>
      <c r="V79" s="358"/>
      <c r="W79" s="358"/>
      <c r="X79" s="358"/>
      <c r="Y79" s="358"/>
      <c r="Z79" s="358"/>
    </row>
    <row r="80" spans="1:26" x14ac:dyDescent="0.2">
      <c r="A80" s="358"/>
      <c r="B80" s="358"/>
      <c r="C80" s="358"/>
      <c r="D80" s="358"/>
      <c r="E80" s="358"/>
      <c r="F80" s="358"/>
      <c r="G80" s="358"/>
      <c r="H80" s="358"/>
      <c r="I80" s="358"/>
      <c r="J80" s="358"/>
      <c r="K80" s="358"/>
      <c r="L80" s="358"/>
      <c r="M80" s="358"/>
      <c r="N80" s="358"/>
      <c r="O80" s="358"/>
      <c r="P80" s="358"/>
      <c r="Q80" s="358"/>
      <c r="R80" s="358"/>
      <c r="S80" s="358"/>
      <c r="T80" s="358"/>
      <c r="U80" s="358"/>
      <c r="V80" s="358"/>
      <c r="W80" s="358"/>
      <c r="X80" s="358"/>
      <c r="Y80" s="358"/>
      <c r="Z80" s="358"/>
    </row>
    <row r="81" spans="1:26" x14ac:dyDescent="0.2">
      <c r="A81" s="358"/>
      <c r="B81" s="358"/>
      <c r="C81" s="358"/>
      <c r="D81" s="358"/>
      <c r="E81" s="358"/>
      <c r="F81" s="358"/>
      <c r="G81" s="358"/>
      <c r="H81" s="358"/>
      <c r="I81" s="358"/>
      <c r="J81" s="358"/>
      <c r="K81" s="358"/>
      <c r="L81" s="358"/>
      <c r="M81" s="358"/>
      <c r="N81" s="358"/>
      <c r="O81" s="358"/>
      <c r="P81" s="358"/>
      <c r="Q81" s="358"/>
      <c r="R81" s="358"/>
      <c r="S81" s="358"/>
      <c r="T81" s="358"/>
      <c r="U81" s="358"/>
      <c r="V81" s="358"/>
      <c r="W81" s="358"/>
      <c r="X81" s="358"/>
      <c r="Y81" s="358"/>
      <c r="Z81" s="358"/>
    </row>
    <row r="82" spans="1:26" x14ac:dyDescent="0.2">
      <c r="A82" s="358"/>
      <c r="B82" s="358"/>
      <c r="C82" s="358"/>
      <c r="D82" s="358"/>
      <c r="E82" s="358"/>
      <c r="F82" s="358"/>
      <c r="G82" s="358"/>
      <c r="H82" s="358"/>
      <c r="I82" s="358"/>
      <c r="J82" s="358"/>
      <c r="K82" s="358"/>
      <c r="L82" s="358"/>
      <c r="M82" s="358"/>
      <c r="N82" s="358"/>
      <c r="O82" s="358"/>
      <c r="P82" s="358"/>
      <c r="Q82" s="358"/>
      <c r="R82" s="358"/>
      <c r="S82" s="358"/>
      <c r="T82" s="358"/>
      <c r="U82" s="358"/>
      <c r="V82" s="358"/>
      <c r="W82" s="358"/>
      <c r="X82" s="358"/>
      <c r="Y82" s="358"/>
      <c r="Z82" s="358"/>
    </row>
    <row r="83" spans="1:26" x14ac:dyDescent="0.2">
      <c r="A83" s="358"/>
      <c r="B83" s="358"/>
      <c r="C83" s="358"/>
      <c r="D83" s="358"/>
      <c r="E83" s="358"/>
      <c r="F83" s="358"/>
      <c r="G83" s="358"/>
      <c r="H83" s="358"/>
      <c r="I83" s="358"/>
      <c r="J83" s="358"/>
      <c r="K83" s="358"/>
      <c r="L83" s="358"/>
      <c r="M83" s="358"/>
      <c r="N83" s="358"/>
      <c r="O83" s="358"/>
      <c r="P83" s="358"/>
      <c r="Q83" s="358"/>
      <c r="R83" s="358"/>
      <c r="S83" s="358"/>
      <c r="T83" s="358"/>
      <c r="U83" s="358"/>
      <c r="V83" s="358"/>
      <c r="W83" s="358"/>
      <c r="X83" s="358"/>
      <c r="Y83" s="358"/>
      <c r="Z83" s="358"/>
    </row>
    <row r="84" spans="1:26" x14ac:dyDescent="0.2">
      <c r="A84" s="358"/>
      <c r="B84" s="358"/>
      <c r="C84" s="358"/>
      <c r="D84" s="358"/>
      <c r="E84" s="358"/>
      <c r="F84" s="358"/>
      <c r="G84" s="358"/>
      <c r="H84" s="358"/>
      <c r="I84" s="358"/>
      <c r="J84" s="358"/>
      <c r="K84" s="358"/>
      <c r="L84" s="358"/>
      <c r="M84" s="358"/>
      <c r="N84" s="358"/>
      <c r="O84" s="358"/>
      <c r="P84" s="358"/>
      <c r="Q84" s="358"/>
      <c r="R84" s="358"/>
      <c r="S84" s="358"/>
      <c r="T84" s="358"/>
      <c r="U84" s="358"/>
      <c r="V84" s="358"/>
      <c r="W84" s="358"/>
      <c r="X84" s="358"/>
      <c r="Y84" s="358"/>
      <c r="Z84" s="358"/>
    </row>
    <row r="85" spans="1:26" x14ac:dyDescent="0.2">
      <c r="A85" s="358"/>
      <c r="B85" s="358"/>
      <c r="C85" s="358"/>
      <c r="D85" s="358"/>
      <c r="E85" s="358"/>
      <c r="F85" s="358"/>
      <c r="G85" s="358"/>
      <c r="H85" s="358"/>
      <c r="I85" s="358"/>
      <c r="J85" s="358"/>
      <c r="K85" s="358"/>
      <c r="L85" s="358"/>
      <c r="M85" s="358"/>
      <c r="N85" s="358"/>
      <c r="O85" s="358"/>
      <c r="P85" s="358"/>
      <c r="Q85" s="358"/>
      <c r="R85" s="358"/>
      <c r="S85" s="358"/>
      <c r="T85" s="358"/>
      <c r="U85" s="358"/>
      <c r="V85" s="358"/>
      <c r="W85" s="358"/>
      <c r="X85" s="358"/>
      <c r="Y85" s="358"/>
      <c r="Z85" s="358"/>
    </row>
    <row r="86" spans="1:26" x14ac:dyDescent="0.2">
      <c r="A86" s="358"/>
      <c r="B86" s="358"/>
      <c r="C86" s="358"/>
      <c r="D86" s="358"/>
      <c r="E86" s="358"/>
      <c r="F86" s="358"/>
      <c r="G86" s="358"/>
      <c r="H86" s="358"/>
      <c r="I86" s="358"/>
      <c r="J86" s="358"/>
      <c r="K86" s="358"/>
      <c r="L86" s="358"/>
      <c r="M86" s="358"/>
      <c r="N86" s="358"/>
      <c r="O86" s="358"/>
      <c r="P86" s="358"/>
      <c r="Q86" s="358"/>
      <c r="R86" s="358"/>
      <c r="S86" s="358"/>
      <c r="T86" s="358"/>
      <c r="U86" s="358"/>
      <c r="V86" s="358"/>
      <c r="W86" s="358"/>
      <c r="X86" s="358"/>
      <c r="Y86" s="358"/>
      <c r="Z86" s="358"/>
    </row>
    <row r="87" spans="1:26" x14ac:dyDescent="0.2">
      <c r="A87" s="358"/>
      <c r="B87" s="358"/>
      <c r="C87" s="358"/>
      <c r="D87" s="358"/>
      <c r="E87" s="358"/>
      <c r="F87" s="358"/>
      <c r="G87" s="358"/>
      <c r="H87" s="358"/>
      <c r="I87" s="358"/>
      <c r="J87" s="358"/>
      <c r="K87" s="358"/>
      <c r="L87" s="358"/>
      <c r="M87" s="358"/>
      <c r="N87" s="358"/>
      <c r="O87" s="358"/>
      <c r="P87" s="358"/>
      <c r="Q87" s="358"/>
      <c r="R87" s="358"/>
      <c r="S87" s="358"/>
      <c r="T87" s="358"/>
      <c r="U87" s="358"/>
      <c r="V87" s="358"/>
      <c r="W87" s="358"/>
      <c r="X87" s="358"/>
      <c r="Y87" s="358"/>
      <c r="Z87" s="358"/>
    </row>
    <row r="88" spans="1:26" x14ac:dyDescent="0.2">
      <c r="A88" s="358"/>
      <c r="B88" s="358"/>
      <c r="C88" s="358"/>
      <c r="D88" s="358"/>
      <c r="E88" s="358"/>
      <c r="F88" s="358"/>
      <c r="G88" s="358"/>
      <c r="H88" s="358"/>
      <c r="I88" s="358"/>
      <c r="J88" s="358"/>
      <c r="K88" s="358"/>
      <c r="L88" s="358"/>
      <c r="M88" s="358"/>
      <c r="N88" s="358"/>
      <c r="O88" s="358"/>
      <c r="P88" s="358"/>
      <c r="Q88" s="358"/>
      <c r="R88" s="358"/>
      <c r="S88" s="358"/>
      <c r="T88" s="358"/>
      <c r="U88" s="358"/>
      <c r="V88" s="358"/>
      <c r="W88" s="358"/>
      <c r="X88" s="358"/>
      <c r="Y88" s="358"/>
      <c r="Z88" s="358"/>
    </row>
    <row r="89" spans="1:26" x14ac:dyDescent="0.2">
      <c r="A89" s="358"/>
      <c r="B89" s="358"/>
      <c r="C89" s="358"/>
      <c r="D89" s="358"/>
      <c r="E89" s="358"/>
      <c r="F89" s="358"/>
      <c r="G89" s="358"/>
      <c r="H89" s="358"/>
      <c r="I89" s="358"/>
      <c r="J89" s="358"/>
      <c r="K89" s="358"/>
      <c r="L89" s="358"/>
      <c r="M89" s="358"/>
      <c r="N89" s="358"/>
      <c r="O89" s="358"/>
      <c r="P89" s="358"/>
      <c r="Q89" s="358"/>
      <c r="R89" s="358"/>
      <c r="S89" s="358"/>
      <c r="T89" s="358"/>
      <c r="U89" s="358"/>
      <c r="V89" s="358"/>
      <c r="W89" s="358"/>
      <c r="X89" s="358"/>
      <c r="Y89" s="358"/>
      <c r="Z89" s="358"/>
    </row>
    <row r="90" spans="1:26" x14ac:dyDescent="0.2">
      <c r="A90" s="358"/>
      <c r="B90" s="358"/>
      <c r="C90" s="358"/>
      <c r="D90" s="358"/>
      <c r="E90" s="358"/>
      <c r="F90" s="358"/>
      <c r="G90" s="358"/>
      <c r="H90" s="358"/>
      <c r="I90" s="358"/>
      <c r="J90" s="358"/>
      <c r="K90" s="358"/>
      <c r="L90" s="358"/>
      <c r="M90" s="358"/>
      <c r="N90" s="358"/>
      <c r="O90" s="358"/>
      <c r="P90" s="358"/>
      <c r="Q90" s="358"/>
      <c r="R90" s="358"/>
      <c r="S90" s="358"/>
      <c r="T90" s="358"/>
      <c r="U90" s="358"/>
      <c r="V90" s="358"/>
      <c r="W90" s="358"/>
      <c r="X90" s="358"/>
      <c r="Y90" s="358"/>
      <c r="Z90" s="358"/>
    </row>
    <row r="91" spans="1:26" x14ac:dyDescent="0.2">
      <c r="A91" s="358"/>
      <c r="B91" s="358"/>
      <c r="C91" s="358"/>
      <c r="D91" s="358"/>
      <c r="E91" s="358"/>
      <c r="F91" s="358"/>
      <c r="G91" s="358"/>
      <c r="H91" s="358"/>
      <c r="I91" s="358"/>
      <c r="J91" s="358"/>
      <c r="K91" s="358"/>
      <c r="L91" s="358"/>
      <c r="M91" s="358"/>
      <c r="N91" s="358"/>
      <c r="O91" s="358"/>
      <c r="P91" s="358"/>
      <c r="Q91" s="358"/>
      <c r="R91" s="358"/>
      <c r="S91" s="358"/>
      <c r="T91" s="358"/>
      <c r="U91" s="358"/>
      <c r="V91" s="358"/>
      <c r="W91" s="358"/>
      <c r="X91" s="358"/>
      <c r="Y91" s="358"/>
      <c r="Z91" s="358"/>
    </row>
    <row r="92" spans="1:26" x14ac:dyDescent="0.2">
      <c r="A92" s="358"/>
      <c r="B92" s="358"/>
      <c r="C92" s="358"/>
      <c r="D92" s="358"/>
      <c r="E92" s="358"/>
      <c r="F92" s="358"/>
      <c r="G92" s="358"/>
      <c r="H92" s="358"/>
      <c r="I92" s="358"/>
      <c r="J92" s="358"/>
      <c r="K92" s="358"/>
      <c r="L92" s="358"/>
      <c r="M92" s="358"/>
      <c r="N92" s="358"/>
      <c r="O92" s="358"/>
      <c r="P92" s="358"/>
      <c r="Q92" s="358"/>
      <c r="R92" s="358"/>
      <c r="S92" s="358"/>
      <c r="T92" s="358"/>
      <c r="U92" s="358"/>
      <c r="V92" s="358"/>
      <c r="W92" s="358"/>
      <c r="X92" s="358"/>
      <c r="Y92" s="358"/>
      <c r="Z92" s="358"/>
    </row>
    <row r="93" spans="1:26" x14ac:dyDescent="0.2">
      <c r="A93" s="358"/>
      <c r="B93" s="358"/>
      <c r="C93" s="358"/>
      <c r="D93" s="358"/>
      <c r="E93" s="358"/>
      <c r="F93" s="358"/>
      <c r="G93" s="358"/>
      <c r="H93" s="358"/>
      <c r="I93" s="358"/>
      <c r="J93" s="358"/>
      <c r="K93" s="358"/>
      <c r="L93" s="358"/>
      <c r="M93" s="358"/>
      <c r="N93" s="358"/>
      <c r="O93" s="358"/>
      <c r="P93" s="358"/>
      <c r="Q93" s="358"/>
      <c r="R93" s="358"/>
      <c r="S93" s="358"/>
      <c r="T93" s="358"/>
      <c r="U93" s="358"/>
      <c r="V93" s="358"/>
      <c r="W93" s="358"/>
      <c r="X93" s="358"/>
      <c r="Y93" s="358"/>
      <c r="Z93" s="358"/>
    </row>
    <row r="94" spans="1:26" x14ac:dyDescent="0.2">
      <c r="A94" s="358"/>
      <c r="B94" s="358"/>
      <c r="C94" s="358"/>
      <c r="D94" s="358"/>
      <c r="E94" s="358"/>
      <c r="F94" s="358"/>
      <c r="G94" s="358"/>
      <c r="H94" s="358"/>
      <c r="I94" s="358"/>
      <c r="J94" s="358"/>
      <c r="K94" s="358"/>
      <c r="L94" s="358"/>
      <c r="M94" s="358"/>
      <c r="N94" s="358"/>
      <c r="O94" s="358"/>
      <c r="P94" s="358"/>
      <c r="Q94" s="358"/>
      <c r="R94" s="358"/>
      <c r="S94" s="358"/>
      <c r="T94" s="358"/>
      <c r="U94" s="358"/>
      <c r="V94" s="358"/>
      <c r="W94" s="358"/>
      <c r="X94" s="358"/>
      <c r="Y94" s="358"/>
      <c r="Z94" s="358"/>
    </row>
    <row r="95" spans="1:26" x14ac:dyDescent="0.2">
      <c r="A95" s="358"/>
      <c r="B95" s="358"/>
      <c r="C95" s="358"/>
      <c r="D95" s="358"/>
      <c r="E95" s="358"/>
      <c r="F95" s="358"/>
      <c r="G95" s="358"/>
      <c r="H95" s="358"/>
      <c r="I95" s="358"/>
      <c r="J95" s="358"/>
      <c r="K95" s="358"/>
      <c r="L95" s="358"/>
      <c r="M95" s="358"/>
      <c r="N95" s="358"/>
      <c r="O95" s="358"/>
      <c r="P95" s="358"/>
      <c r="Q95" s="358"/>
      <c r="R95" s="358"/>
      <c r="S95" s="358"/>
      <c r="T95" s="358"/>
      <c r="U95" s="358"/>
      <c r="V95" s="358"/>
      <c r="W95" s="358"/>
      <c r="X95" s="358"/>
      <c r="Y95" s="358"/>
      <c r="Z95" s="358"/>
    </row>
    <row r="96" spans="1:26" x14ac:dyDescent="0.2">
      <c r="A96" s="358"/>
      <c r="B96" s="358"/>
      <c r="C96" s="358"/>
      <c r="D96" s="358"/>
      <c r="E96" s="358"/>
      <c r="F96" s="358"/>
      <c r="G96" s="358"/>
      <c r="H96" s="358"/>
      <c r="I96" s="358"/>
      <c r="J96" s="358"/>
      <c r="K96" s="358"/>
      <c r="L96" s="358"/>
      <c r="M96" s="358"/>
      <c r="N96" s="358"/>
      <c r="O96" s="358"/>
      <c r="P96" s="358"/>
      <c r="Q96" s="358"/>
      <c r="R96" s="358"/>
      <c r="S96" s="358"/>
      <c r="T96" s="358"/>
      <c r="U96" s="358"/>
      <c r="V96" s="358"/>
      <c r="W96" s="358"/>
      <c r="X96" s="358"/>
      <c r="Y96" s="358"/>
      <c r="Z96" s="358"/>
    </row>
    <row r="97" spans="1:26" x14ac:dyDescent="0.2">
      <c r="A97" s="358"/>
      <c r="B97" s="358"/>
      <c r="C97" s="358"/>
      <c r="D97" s="358"/>
      <c r="E97" s="358"/>
      <c r="F97" s="358"/>
      <c r="G97" s="358"/>
      <c r="H97" s="358"/>
      <c r="I97" s="358"/>
      <c r="J97" s="358"/>
      <c r="K97" s="358"/>
      <c r="L97" s="358"/>
      <c r="M97" s="358"/>
      <c r="N97" s="358"/>
      <c r="O97" s="358"/>
      <c r="P97" s="358"/>
      <c r="Q97" s="358"/>
      <c r="R97" s="358"/>
      <c r="S97" s="358"/>
      <c r="T97" s="358"/>
      <c r="U97" s="358"/>
      <c r="V97" s="358"/>
      <c r="W97" s="358"/>
      <c r="X97" s="358"/>
      <c r="Y97" s="358"/>
      <c r="Z97" s="358"/>
    </row>
    <row r="98" spans="1:26" x14ac:dyDescent="0.2">
      <c r="A98" s="358"/>
      <c r="B98" s="358"/>
      <c r="C98" s="358"/>
      <c r="D98" s="358"/>
      <c r="E98" s="358"/>
      <c r="F98" s="358"/>
      <c r="G98" s="358"/>
      <c r="H98" s="358"/>
      <c r="I98" s="358"/>
      <c r="J98" s="358"/>
      <c r="K98" s="358"/>
      <c r="L98" s="358"/>
      <c r="M98" s="358"/>
      <c r="N98" s="358"/>
      <c r="O98" s="358"/>
      <c r="P98" s="358"/>
      <c r="Q98" s="358"/>
      <c r="R98" s="358"/>
      <c r="S98" s="358"/>
      <c r="T98" s="358"/>
      <c r="U98" s="358"/>
      <c r="V98" s="358"/>
      <c r="W98" s="358"/>
      <c r="X98" s="358"/>
      <c r="Y98" s="358"/>
      <c r="Z98" s="358"/>
    </row>
    <row r="99" spans="1:26" x14ac:dyDescent="0.2">
      <c r="A99" s="358"/>
      <c r="B99" s="358"/>
      <c r="C99" s="358"/>
      <c r="D99" s="358"/>
      <c r="E99" s="358"/>
      <c r="F99" s="358"/>
      <c r="G99" s="358"/>
      <c r="H99" s="358"/>
      <c r="I99" s="358"/>
      <c r="J99" s="358"/>
      <c r="K99" s="358"/>
      <c r="L99" s="358"/>
      <c r="M99" s="358"/>
      <c r="N99" s="358"/>
      <c r="O99" s="358"/>
      <c r="P99" s="358"/>
      <c r="Q99" s="358"/>
      <c r="R99" s="358"/>
      <c r="S99" s="358"/>
      <c r="T99" s="358"/>
      <c r="U99" s="358"/>
      <c r="V99" s="358"/>
      <c r="W99" s="358"/>
      <c r="X99" s="358"/>
      <c r="Y99" s="358"/>
      <c r="Z99" s="358"/>
    </row>
    <row r="100" spans="1:26" x14ac:dyDescent="0.2">
      <c r="A100" s="358"/>
      <c r="B100" s="358"/>
      <c r="C100" s="358"/>
      <c r="D100" s="358"/>
      <c r="E100" s="358"/>
      <c r="F100" s="358"/>
      <c r="G100" s="358"/>
      <c r="H100" s="358"/>
      <c r="I100" s="358"/>
      <c r="J100" s="358"/>
      <c r="K100" s="358"/>
      <c r="L100" s="358"/>
      <c r="M100" s="358"/>
      <c r="N100" s="358"/>
      <c r="O100" s="358"/>
      <c r="P100" s="358"/>
      <c r="Q100" s="358"/>
      <c r="R100" s="358"/>
      <c r="S100" s="358"/>
      <c r="T100" s="358"/>
      <c r="U100" s="358"/>
      <c r="V100" s="358"/>
      <c r="W100" s="358"/>
      <c r="X100" s="358"/>
      <c r="Y100" s="358"/>
      <c r="Z100" s="358"/>
    </row>
    <row r="101" spans="1:26" x14ac:dyDescent="0.2">
      <c r="A101" s="358"/>
      <c r="B101" s="358"/>
      <c r="C101" s="358"/>
      <c r="D101" s="358"/>
      <c r="E101" s="358"/>
      <c r="F101" s="358"/>
      <c r="G101" s="358"/>
      <c r="H101" s="358"/>
      <c r="I101" s="358"/>
      <c r="J101" s="358"/>
      <c r="K101" s="358"/>
      <c r="L101" s="358"/>
      <c r="M101" s="358"/>
      <c r="N101" s="358"/>
      <c r="O101" s="358"/>
      <c r="P101" s="358"/>
      <c r="Q101" s="358"/>
      <c r="R101" s="358"/>
      <c r="S101" s="358"/>
      <c r="T101" s="358"/>
      <c r="U101" s="358"/>
      <c r="V101" s="358"/>
      <c r="W101" s="358"/>
      <c r="X101" s="358"/>
      <c r="Y101" s="358"/>
      <c r="Z101" s="358"/>
    </row>
    <row r="102" spans="1:26" x14ac:dyDescent="0.2">
      <c r="A102" s="358"/>
      <c r="B102" s="358"/>
      <c r="C102" s="358"/>
      <c r="D102" s="358"/>
      <c r="E102" s="358"/>
      <c r="F102" s="358"/>
      <c r="G102" s="358"/>
      <c r="H102" s="358"/>
      <c r="I102" s="358"/>
      <c r="J102" s="358"/>
      <c r="K102" s="358"/>
      <c r="L102" s="358"/>
      <c r="M102" s="358"/>
      <c r="N102" s="358"/>
      <c r="O102" s="358"/>
      <c r="P102" s="358"/>
      <c r="Q102" s="358"/>
      <c r="R102" s="358"/>
      <c r="S102" s="358"/>
      <c r="T102" s="358"/>
      <c r="U102" s="358"/>
      <c r="V102" s="358"/>
      <c r="W102" s="358"/>
      <c r="X102" s="358"/>
      <c r="Y102" s="358"/>
      <c r="Z102" s="358"/>
    </row>
    <row r="103" spans="1:26" x14ac:dyDescent="0.2">
      <c r="A103" s="358"/>
      <c r="B103" s="358"/>
      <c r="C103" s="358"/>
      <c r="D103" s="358"/>
      <c r="E103" s="358"/>
      <c r="F103" s="358"/>
      <c r="G103" s="358"/>
      <c r="H103" s="358"/>
      <c r="I103" s="358"/>
      <c r="J103" s="358"/>
      <c r="K103" s="358"/>
      <c r="L103" s="358"/>
      <c r="M103" s="358"/>
      <c r="N103" s="358"/>
      <c r="O103" s="358"/>
      <c r="P103" s="358"/>
      <c r="Q103" s="358"/>
      <c r="R103" s="358"/>
      <c r="S103" s="358"/>
      <c r="T103" s="358"/>
      <c r="U103" s="358"/>
      <c r="V103" s="358"/>
      <c r="W103" s="358"/>
      <c r="X103" s="358"/>
      <c r="Y103" s="358"/>
      <c r="Z103" s="358"/>
    </row>
    <row r="104" spans="1:26" x14ac:dyDescent="0.2">
      <c r="A104" s="358"/>
      <c r="B104" s="358"/>
      <c r="C104" s="358"/>
      <c r="D104" s="358"/>
      <c r="E104" s="358"/>
      <c r="F104" s="358"/>
      <c r="G104" s="358"/>
      <c r="H104" s="358"/>
      <c r="I104" s="358"/>
      <c r="J104" s="358"/>
      <c r="K104" s="358"/>
      <c r="L104" s="358"/>
      <c r="M104" s="358"/>
      <c r="N104" s="358"/>
      <c r="O104" s="358"/>
      <c r="P104" s="358"/>
      <c r="Q104" s="358"/>
      <c r="R104" s="358"/>
      <c r="S104" s="358"/>
      <c r="T104" s="358"/>
      <c r="U104" s="358"/>
      <c r="V104" s="358"/>
      <c r="W104" s="358"/>
      <c r="X104" s="358"/>
      <c r="Y104" s="358"/>
      <c r="Z104" s="358"/>
    </row>
    <row r="105" spans="1:26" x14ac:dyDescent="0.2">
      <c r="A105" s="358"/>
      <c r="B105" s="358"/>
      <c r="C105" s="358"/>
      <c r="D105" s="358"/>
      <c r="E105" s="358"/>
      <c r="F105" s="358"/>
      <c r="G105" s="358"/>
      <c r="H105" s="358"/>
      <c r="I105" s="358"/>
      <c r="J105" s="358"/>
      <c r="K105" s="358"/>
      <c r="L105" s="358"/>
      <c r="M105" s="358"/>
      <c r="N105" s="358"/>
      <c r="O105" s="358"/>
      <c r="P105" s="358"/>
      <c r="Q105" s="358"/>
      <c r="R105" s="358"/>
      <c r="S105" s="358"/>
      <c r="T105" s="358"/>
      <c r="U105" s="358"/>
      <c r="V105" s="358"/>
      <c r="W105" s="358"/>
      <c r="X105" s="358"/>
      <c r="Y105" s="358"/>
      <c r="Z105" s="358"/>
    </row>
    <row r="106" spans="1:26" x14ac:dyDescent="0.2">
      <c r="A106" s="358"/>
      <c r="B106" s="358"/>
      <c r="C106" s="358"/>
      <c r="D106" s="358"/>
      <c r="E106" s="358"/>
      <c r="F106" s="358"/>
      <c r="G106" s="358"/>
      <c r="H106" s="358"/>
      <c r="I106" s="358"/>
      <c r="J106" s="358"/>
      <c r="K106" s="358"/>
      <c r="L106" s="358"/>
      <c r="M106" s="358"/>
      <c r="N106" s="358"/>
      <c r="O106" s="358"/>
      <c r="P106" s="358"/>
      <c r="Q106" s="358"/>
      <c r="R106" s="358"/>
      <c r="S106" s="358"/>
      <c r="T106" s="358"/>
      <c r="U106" s="358"/>
      <c r="V106" s="358"/>
      <c r="W106" s="358"/>
      <c r="X106" s="358"/>
      <c r="Y106" s="358"/>
      <c r="Z106" s="358"/>
    </row>
    <row r="107" spans="1:26" x14ac:dyDescent="0.2">
      <c r="A107" s="358"/>
      <c r="B107" s="358"/>
      <c r="C107" s="358"/>
      <c r="D107" s="358"/>
      <c r="E107" s="358"/>
      <c r="F107" s="358"/>
      <c r="G107" s="358"/>
      <c r="H107" s="358"/>
      <c r="I107" s="358"/>
      <c r="J107" s="358"/>
      <c r="K107" s="358"/>
      <c r="L107" s="358"/>
      <c r="M107" s="358"/>
      <c r="N107" s="358"/>
      <c r="O107" s="358"/>
      <c r="P107" s="358"/>
      <c r="Q107" s="358"/>
      <c r="R107" s="358"/>
      <c r="S107" s="358"/>
      <c r="T107" s="358"/>
      <c r="U107" s="358"/>
      <c r="V107" s="358"/>
      <c r="W107" s="358"/>
      <c r="X107" s="358"/>
      <c r="Y107" s="358"/>
      <c r="Z107" s="358"/>
    </row>
    <row r="108" spans="1:26" x14ac:dyDescent="0.2">
      <c r="A108" s="358"/>
      <c r="B108" s="358"/>
      <c r="C108" s="358"/>
      <c r="D108" s="358"/>
      <c r="E108" s="358"/>
      <c r="F108" s="358"/>
      <c r="G108" s="358"/>
      <c r="H108" s="358"/>
      <c r="I108" s="358"/>
      <c r="J108" s="358"/>
      <c r="K108" s="358"/>
      <c r="L108" s="358"/>
      <c r="M108" s="358"/>
      <c r="N108" s="358"/>
      <c r="O108" s="358"/>
      <c r="P108" s="358"/>
      <c r="Q108" s="358"/>
      <c r="R108" s="358"/>
      <c r="S108" s="358"/>
      <c r="T108" s="358"/>
      <c r="U108" s="358"/>
      <c r="V108" s="358"/>
      <c r="W108" s="358"/>
      <c r="X108" s="358"/>
      <c r="Y108" s="358"/>
      <c r="Z108" s="358"/>
    </row>
    <row r="109" spans="1:26" x14ac:dyDescent="0.2">
      <c r="A109" s="358"/>
      <c r="B109" s="358"/>
      <c r="C109" s="358"/>
      <c r="D109" s="358"/>
      <c r="E109" s="358"/>
      <c r="F109" s="358"/>
      <c r="G109" s="358"/>
      <c r="H109" s="358"/>
      <c r="I109" s="358"/>
      <c r="J109" s="358"/>
      <c r="K109" s="358"/>
      <c r="L109" s="358"/>
      <c r="M109" s="358"/>
      <c r="N109" s="358"/>
      <c r="O109" s="358"/>
      <c r="P109" s="358"/>
      <c r="Q109" s="358"/>
      <c r="R109" s="358"/>
      <c r="S109" s="358"/>
      <c r="T109" s="358"/>
      <c r="U109" s="358"/>
      <c r="V109" s="358"/>
      <c r="W109" s="358"/>
      <c r="X109" s="358"/>
      <c r="Y109" s="358"/>
      <c r="Z109" s="358"/>
    </row>
    <row r="110" spans="1:26" x14ac:dyDescent="0.2">
      <c r="A110" s="358"/>
      <c r="B110" s="358"/>
      <c r="C110" s="358"/>
      <c r="D110" s="358"/>
      <c r="E110" s="358"/>
      <c r="F110" s="358"/>
      <c r="G110" s="358"/>
      <c r="H110" s="358"/>
      <c r="I110" s="358"/>
      <c r="J110" s="358"/>
      <c r="K110" s="358"/>
      <c r="L110" s="358"/>
      <c r="M110" s="358"/>
      <c r="N110" s="358"/>
      <c r="O110" s="358"/>
      <c r="P110" s="358"/>
      <c r="Q110" s="358"/>
      <c r="R110" s="358"/>
      <c r="S110" s="358"/>
      <c r="T110" s="358"/>
      <c r="U110" s="358"/>
      <c r="V110" s="358"/>
      <c r="W110" s="358"/>
      <c r="X110" s="358"/>
      <c r="Y110" s="358"/>
      <c r="Z110" s="358"/>
    </row>
    <row r="111" spans="1:26" x14ac:dyDescent="0.2">
      <c r="A111" s="358"/>
      <c r="B111" s="358"/>
      <c r="C111" s="358"/>
      <c r="D111" s="358"/>
      <c r="E111" s="358"/>
      <c r="F111" s="358"/>
      <c r="G111" s="358"/>
      <c r="H111" s="358"/>
      <c r="I111" s="358"/>
      <c r="J111" s="358"/>
      <c r="K111" s="358"/>
      <c r="L111" s="358"/>
      <c r="M111" s="358"/>
      <c r="N111" s="358"/>
      <c r="O111" s="358"/>
      <c r="P111" s="358"/>
      <c r="Q111" s="358"/>
      <c r="R111" s="358"/>
      <c r="S111" s="358"/>
      <c r="T111" s="358"/>
      <c r="U111" s="358"/>
      <c r="V111" s="358"/>
      <c r="W111" s="358"/>
      <c r="X111" s="358"/>
      <c r="Y111" s="358"/>
      <c r="Z111" s="358"/>
    </row>
    <row r="112" spans="1:26" x14ac:dyDescent="0.2">
      <c r="A112" s="358"/>
      <c r="B112" s="358"/>
      <c r="C112" s="358"/>
      <c r="D112" s="358"/>
      <c r="E112" s="358"/>
      <c r="F112" s="358"/>
      <c r="G112" s="358"/>
      <c r="H112" s="358"/>
      <c r="I112" s="358"/>
      <c r="J112" s="358"/>
      <c r="K112" s="358"/>
      <c r="L112" s="358"/>
      <c r="M112" s="358"/>
      <c r="N112" s="358"/>
      <c r="O112" s="358"/>
      <c r="P112" s="358"/>
      <c r="Q112" s="358"/>
      <c r="R112" s="358"/>
      <c r="S112" s="358"/>
      <c r="T112" s="358"/>
      <c r="U112" s="358"/>
      <c r="V112" s="358"/>
      <c r="W112" s="358"/>
      <c r="X112" s="358"/>
      <c r="Y112" s="358"/>
      <c r="Z112" s="358"/>
    </row>
    <row r="113" spans="1:26" x14ac:dyDescent="0.2">
      <c r="A113" s="358"/>
      <c r="B113" s="358"/>
      <c r="C113" s="358"/>
      <c r="D113" s="358"/>
      <c r="E113" s="358"/>
      <c r="F113" s="358"/>
      <c r="G113" s="358"/>
      <c r="H113" s="358"/>
      <c r="I113" s="358"/>
      <c r="J113" s="358"/>
      <c r="K113" s="358"/>
      <c r="L113" s="358"/>
      <c r="M113" s="358"/>
      <c r="N113" s="358"/>
      <c r="O113" s="358"/>
      <c r="P113" s="358"/>
      <c r="Q113" s="358"/>
      <c r="R113" s="358"/>
      <c r="S113" s="358"/>
      <c r="T113" s="358"/>
      <c r="U113" s="358"/>
      <c r="V113" s="358"/>
      <c r="W113" s="358"/>
      <c r="X113" s="358"/>
      <c r="Y113" s="358"/>
      <c r="Z113" s="358"/>
    </row>
    <row r="114" spans="1:26" x14ac:dyDescent="0.2">
      <c r="A114" s="358"/>
      <c r="B114" s="358"/>
      <c r="C114" s="358"/>
      <c r="D114" s="358"/>
      <c r="E114" s="358"/>
      <c r="F114" s="358"/>
      <c r="G114" s="358"/>
      <c r="H114" s="358"/>
      <c r="I114" s="358"/>
      <c r="J114" s="358"/>
      <c r="K114" s="358"/>
      <c r="L114" s="358"/>
      <c r="M114" s="358"/>
      <c r="N114" s="358"/>
      <c r="O114" s="358"/>
      <c r="P114" s="358"/>
      <c r="Q114" s="358"/>
      <c r="R114" s="358"/>
      <c r="S114" s="358"/>
      <c r="T114" s="358"/>
      <c r="U114" s="358"/>
      <c r="V114" s="358"/>
      <c r="W114" s="358"/>
      <c r="X114" s="358"/>
      <c r="Y114" s="358"/>
      <c r="Z114" s="358"/>
    </row>
    <row r="115" spans="1:26" x14ac:dyDescent="0.2">
      <c r="A115" s="358"/>
      <c r="B115" s="358"/>
      <c r="C115" s="358"/>
      <c r="D115" s="358"/>
      <c r="E115" s="358"/>
      <c r="F115" s="358"/>
      <c r="G115" s="358"/>
      <c r="H115" s="358"/>
      <c r="I115" s="358"/>
      <c r="J115" s="358"/>
      <c r="K115" s="358"/>
      <c r="L115" s="358"/>
      <c r="M115" s="358"/>
      <c r="N115" s="358"/>
      <c r="O115" s="358"/>
      <c r="P115" s="358"/>
      <c r="Q115" s="358"/>
      <c r="R115" s="358"/>
      <c r="S115" s="358"/>
      <c r="T115" s="358"/>
      <c r="U115" s="358"/>
      <c r="V115" s="358"/>
      <c r="W115" s="358"/>
      <c r="X115" s="358"/>
      <c r="Y115" s="358"/>
      <c r="Z115" s="358"/>
    </row>
    <row r="116" spans="1:26" x14ac:dyDescent="0.2">
      <c r="A116" s="358"/>
      <c r="B116" s="358"/>
      <c r="C116" s="358"/>
      <c r="D116" s="358"/>
      <c r="E116" s="358"/>
      <c r="F116" s="358"/>
      <c r="G116" s="358"/>
      <c r="H116" s="358"/>
      <c r="I116" s="358"/>
      <c r="J116" s="358"/>
      <c r="K116" s="358"/>
      <c r="L116" s="358"/>
      <c r="M116" s="358"/>
      <c r="N116" s="358"/>
      <c r="O116" s="358"/>
      <c r="P116" s="358"/>
      <c r="Q116" s="358"/>
      <c r="R116" s="358"/>
      <c r="S116" s="358"/>
      <c r="T116" s="358"/>
      <c r="U116" s="358"/>
      <c r="V116" s="358"/>
      <c r="W116" s="358"/>
      <c r="X116" s="358"/>
      <c r="Y116" s="358"/>
      <c r="Z116" s="358"/>
    </row>
    <row r="117" spans="1:26" x14ac:dyDescent="0.2">
      <c r="A117" s="358"/>
      <c r="B117" s="358"/>
      <c r="C117" s="358"/>
      <c r="D117" s="358"/>
      <c r="E117" s="358"/>
      <c r="F117" s="358"/>
      <c r="G117" s="358"/>
      <c r="H117" s="358"/>
      <c r="I117" s="358"/>
      <c r="J117" s="358"/>
      <c r="K117" s="358"/>
      <c r="L117" s="358"/>
      <c r="M117" s="358"/>
      <c r="N117" s="358"/>
      <c r="O117" s="358"/>
      <c r="P117" s="358"/>
      <c r="Q117" s="358"/>
      <c r="R117" s="358"/>
      <c r="S117" s="358"/>
      <c r="T117" s="358"/>
      <c r="U117" s="358"/>
      <c r="V117" s="358"/>
      <c r="W117" s="358"/>
      <c r="X117" s="358"/>
      <c r="Y117" s="358"/>
      <c r="Z117" s="358"/>
    </row>
    <row r="118" spans="1:26" x14ac:dyDescent="0.2">
      <c r="A118" s="358"/>
      <c r="B118" s="358"/>
      <c r="C118" s="358"/>
      <c r="D118" s="358"/>
      <c r="E118" s="358"/>
      <c r="F118" s="358"/>
      <c r="G118" s="358"/>
      <c r="H118" s="358"/>
      <c r="I118" s="358"/>
      <c r="J118" s="358"/>
      <c r="K118" s="358"/>
      <c r="L118" s="358"/>
      <c r="M118" s="358"/>
      <c r="N118" s="358"/>
      <c r="O118" s="358"/>
      <c r="P118" s="358"/>
      <c r="Q118" s="358"/>
      <c r="R118" s="358"/>
      <c r="S118" s="358"/>
      <c r="T118" s="358"/>
      <c r="U118" s="358"/>
      <c r="V118" s="358"/>
      <c r="W118" s="358"/>
      <c r="X118" s="358"/>
      <c r="Y118" s="358"/>
      <c r="Z118" s="358"/>
    </row>
    <row r="119" spans="1:26" x14ac:dyDescent="0.2">
      <c r="A119" s="358"/>
      <c r="B119" s="358"/>
      <c r="C119" s="358"/>
      <c r="D119" s="358"/>
      <c r="E119" s="358"/>
      <c r="F119" s="358"/>
      <c r="G119" s="358"/>
      <c r="H119" s="358"/>
      <c r="I119" s="358"/>
      <c r="J119" s="358"/>
      <c r="K119" s="358"/>
      <c r="L119" s="358"/>
      <c r="M119" s="358"/>
      <c r="N119" s="358"/>
      <c r="O119" s="358"/>
      <c r="P119" s="358"/>
      <c r="Q119" s="358"/>
      <c r="R119" s="358"/>
      <c r="S119" s="358"/>
      <c r="T119" s="358"/>
      <c r="U119" s="358"/>
      <c r="V119" s="358"/>
      <c r="W119" s="358"/>
      <c r="X119" s="358"/>
      <c r="Y119" s="358"/>
      <c r="Z119" s="358"/>
    </row>
    <row r="120" spans="1:26" x14ac:dyDescent="0.2">
      <c r="A120" s="358"/>
      <c r="B120" s="358"/>
      <c r="C120" s="358"/>
      <c r="D120" s="358"/>
      <c r="E120" s="358"/>
      <c r="F120" s="358"/>
      <c r="G120" s="358"/>
      <c r="H120" s="358"/>
      <c r="I120" s="358"/>
      <c r="J120" s="358"/>
      <c r="K120" s="358"/>
      <c r="L120" s="358"/>
      <c r="M120" s="358"/>
      <c r="N120" s="358"/>
      <c r="O120" s="358"/>
      <c r="P120" s="358"/>
      <c r="Q120" s="358"/>
      <c r="R120" s="358"/>
      <c r="S120" s="358"/>
      <c r="T120" s="358"/>
      <c r="U120" s="358"/>
      <c r="V120" s="358"/>
      <c r="W120" s="358"/>
      <c r="X120" s="358"/>
      <c r="Y120" s="358"/>
      <c r="Z120" s="358"/>
    </row>
    <row r="121" spans="1:26" x14ac:dyDescent="0.2">
      <c r="A121" s="358"/>
      <c r="B121" s="358"/>
      <c r="C121" s="358"/>
      <c r="D121" s="358"/>
      <c r="E121" s="358"/>
      <c r="F121" s="358"/>
      <c r="G121" s="358"/>
      <c r="H121" s="358"/>
      <c r="I121" s="358"/>
      <c r="J121" s="358"/>
      <c r="K121" s="358"/>
      <c r="L121" s="358"/>
      <c r="M121" s="358"/>
      <c r="N121" s="358"/>
      <c r="O121" s="358"/>
      <c r="P121" s="358"/>
      <c r="Q121" s="358"/>
      <c r="R121" s="358"/>
      <c r="S121" s="358"/>
      <c r="T121" s="358"/>
      <c r="U121" s="358"/>
      <c r="V121" s="358"/>
      <c r="W121" s="358"/>
      <c r="X121" s="358"/>
      <c r="Y121" s="358"/>
      <c r="Z121" s="358"/>
    </row>
    <row r="122" spans="1:26" x14ac:dyDescent="0.2">
      <c r="A122" s="358"/>
      <c r="B122" s="358"/>
      <c r="C122" s="358"/>
      <c r="D122" s="358"/>
      <c r="E122" s="358"/>
      <c r="F122" s="358"/>
      <c r="G122" s="358"/>
      <c r="H122" s="358"/>
      <c r="I122" s="358"/>
      <c r="J122" s="358"/>
      <c r="K122" s="358"/>
      <c r="L122" s="358"/>
      <c r="M122" s="358"/>
      <c r="N122" s="358"/>
      <c r="O122" s="358"/>
      <c r="P122" s="358"/>
      <c r="Q122" s="358"/>
      <c r="R122" s="358"/>
      <c r="S122" s="358"/>
      <c r="T122" s="358"/>
      <c r="U122" s="358"/>
      <c r="V122" s="358"/>
      <c r="W122" s="358"/>
      <c r="X122" s="358"/>
      <c r="Y122" s="358"/>
      <c r="Z122" s="358"/>
    </row>
    <row r="123" spans="1:26" x14ac:dyDescent="0.2">
      <c r="A123" s="358"/>
      <c r="B123" s="358"/>
      <c r="C123" s="358"/>
      <c r="D123" s="358"/>
      <c r="E123" s="358"/>
      <c r="F123" s="358"/>
      <c r="G123" s="358"/>
      <c r="H123" s="358"/>
      <c r="I123" s="358"/>
      <c r="J123" s="358"/>
      <c r="K123" s="358"/>
      <c r="L123" s="358"/>
      <c r="M123" s="358"/>
      <c r="N123" s="358"/>
      <c r="O123" s="358"/>
      <c r="P123" s="358"/>
      <c r="Q123" s="358"/>
      <c r="R123" s="358"/>
      <c r="S123" s="358"/>
      <c r="T123" s="358"/>
      <c r="U123" s="358"/>
      <c r="V123" s="358"/>
      <c r="W123" s="358"/>
      <c r="X123" s="358"/>
      <c r="Y123" s="358"/>
      <c r="Z123" s="358"/>
    </row>
    <row r="124" spans="1:26" x14ac:dyDescent="0.2">
      <c r="A124" s="358"/>
      <c r="B124" s="358"/>
      <c r="C124" s="358"/>
      <c r="D124" s="358"/>
      <c r="E124" s="358"/>
      <c r="F124" s="358"/>
      <c r="G124" s="358"/>
      <c r="H124" s="358"/>
      <c r="I124" s="358"/>
      <c r="J124" s="358"/>
      <c r="K124" s="358"/>
      <c r="L124" s="358"/>
      <c r="M124" s="358"/>
      <c r="N124" s="358"/>
      <c r="O124" s="358"/>
      <c r="P124" s="358"/>
      <c r="Q124" s="358"/>
      <c r="R124" s="358"/>
      <c r="S124" s="358"/>
      <c r="T124" s="358"/>
      <c r="U124" s="358"/>
      <c r="V124" s="358"/>
      <c r="W124" s="358"/>
      <c r="X124" s="358"/>
      <c r="Y124" s="358"/>
      <c r="Z124" s="358"/>
    </row>
    <row r="125" spans="1:26" x14ac:dyDescent="0.2">
      <c r="A125" s="358"/>
      <c r="B125" s="358"/>
      <c r="C125" s="358"/>
      <c r="D125" s="358"/>
      <c r="E125" s="358"/>
      <c r="F125" s="358"/>
      <c r="G125" s="358"/>
      <c r="H125" s="358"/>
      <c r="I125" s="358"/>
      <c r="J125" s="358"/>
      <c r="K125" s="358"/>
      <c r="L125" s="358"/>
      <c r="M125" s="358"/>
      <c r="N125" s="358"/>
      <c r="O125" s="358"/>
      <c r="P125" s="358"/>
      <c r="Q125" s="358"/>
      <c r="R125" s="358"/>
      <c r="S125" s="358"/>
      <c r="T125" s="358"/>
      <c r="U125" s="358"/>
      <c r="V125" s="358"/>
      <c r="W125" s="358"/>
      <c r="X125" s="358"/>
      <c r="Y125" s="358"/>
      <c r="Z125" s="358"/>
    </row>
    <row r="126" spans="1:26" x14ac:dyDescent="0.2">
      <c r="A126" s="358"/>
      <c r="B126" s="358"/>
      <c r="C126" s="358"/>
      <c r="D126" s="358"/>
      <c r="E126" s="358"/>
      <c r="F126" s="358"/>
      <c r="G126" s="358"/>
      <c r="H126" s="358"/>
      <c r="I126" s="358"/>
      <c r="J126" s="358"/>
      <c r="K126" s="358"/>
      <c r="L126" s="358"/>
      <c r="M126" s="358"/>
      <c r="N126" s="358"/>
      <c r="O126" s="358"/>
      <c r="P126" s="358"/>
      <c r="Q126" s="358"/>
      <c r="R126" s="358"/>
      <c r="S126" s="358"/>
      <c r="T126" s="358"/>
      <c r="U126" s="358"/>
      <c r="V126" s="358"/>
      <c r="W126" s="358"/>
      <c r="X126" s="358"/>
      <c r="Y126" s="358"/>
      <c r="Z126" s="358"/>
    </row>
    <row r="127" spans="1:26" x14ac:dyDescent="0.2">
      <c r="A127" s="358"/>
      <c r="B127" s="358"/>
      <c r="C127" s="358"/>
      <c r="D127" s="358"/>
      <c r="E127" s="358"/>
      <c r="F127" s="358"/>
      <c r="G127" s="358"/>
      <c r="H127" s="358"/>
      <c r="I127" s="358"/>
      <c r="J127" s="358"/>
      <c r="K127" s="358"/>
      <c r="L127" s="358"/>
      <c r="M127" s="358"/>
      <c r="N127" s="358"/>
      <c r="O127" s="358"/>
      <c r="P127" s="358"/>
      <c r="Q127" s="358"/>
      <c r="R127" s="358"/>
      <c r="S127" s="358"/>
      <c r="T127" s="358"/>
      <c r="U127" s="358"/>
      <c r="V127" s="358"/>
      <c r="W127" s="358"/>
      <c r="X127" s="358"/>
      <c r="Y127" s="358"/>
      <c r="Z127" s="358"/>
    </row>
    <row r="128" spans="1:26" x14ac:dyDescent="0.2">
      <c r="A128" s="358"/>
      <c r="B128" s="358"/>
      <c r="C128" s="358"/>
      <c r="D128" s="358"/>
      <c r="E128" s="358"/>
      <c r="F128" s="358"/>
      <c r="G128" s="358"/>
      <c r="H128" s="358"/>
      <c r="I128" s="358"/>
      <c r="J128" s="358"/>
      <c r="K128" s="358"/>
      <c r="L128" s="358"/>
      <c r="M128" s="358"/>
      <c r="N128" s="358"/>
      <c r="O128" s="358"/>
      <c r="P128" s="358"/>
      <c r="Q128" s="358"/>
      <c r="R128" s="358"/>
      <c r="S128" s="358"/>
      <c r="T128" s="358"/>
      <c r="U128" s="358"/>
      <c r="V128" s="358"/>
      <c r="W128" s="358"/>
      <c r="X128" s="358"/>
      <c r="Y128" s="358"/>
      <c r="Z128" s="358"/>
    </row>
    <row r="129" spans="1:26" x14ac:dyDescent="0.2">
      <c r="A129" s="358"/>
      <c r="B129" s="358"/>
      <c r="C129" s="358"/>
      <c r="D129" s="358"/>
      <c r="E129" s="358"/>
      <c r="F129" s="358"/>
      <c r="G129" s="358"/>
      <c r="H129" s="358"/>
      <c r="I129" s="358"/>
      <c r="J129" s="358"/>
      <c r="K129" s="358"/>
      <c r="L129" s="358"/>
      <c r="M129" s="358"/>
      <c r="N129" s="358"/>
      <c r="O129" s="358"/>
      <c r="P129" s="358"/>
      <c r="Q129" s="358"/>
      <c r="R129" s="358"/>
      <c r="S129" s="358"/>
      <c r="T129" s="358"/>
      <c r="U129" s="358"/>
      <c r="V129" s="358"/>
      <c r="W129" s="358"/>
      <c r="X129" s="358"/>
      <c r="Y129" s="358"/>
      <c r="Z129" s="358"/>
    </row>
    <row r="130" spans="1:26" x14ac:dyDescent="0.2">
      <c r="A130" s="358"/>
      <c r="B130" s="358"/>
      <c r="C130" s="358"/>
      <c r="D130" s="358"/>
      <c r="E130" s="358"/>
      <c r="F130" s="358"/>
      <c r="G130" s="358"/>
      <c r="H130" s="358"/>
      <c r="I130" s="358"/>
      <c r="J130" s="358"/>
      <c r="K130" s="358"/>
      <c r="L130" s="358"/>
      <c r="M130" s="358"/>
      <c r="N130" s="358"/>
      <c r="O130" s="358"/>
      <c r="P130" s="358"/>
      <c r="Q130" s="358"/>
      <c r="R130" s="358"/>
      <c r="S130" s="358"/>
      <c r="T130" s="358"/>
      <c r="U130" s="358"/>
      <c r="V130" s="358"/>
      <c r="W130" s="358"/>
      <c r="X130" s="358"/>
      <c r="Y130" s="358"/>
      <c r="Z130" s="358"/>
    </row>
    <row r="131" spans="1:26" x14ac:dyDescent="0.2">
      <c r="A131" s="358"/>
      <c r="B131" s="358"/>
      <c r="C131" s="358"/>
      <c r="D131" s="358"/>
      <c r="E131" s="358"/>
      <c r="F131" s="358"/>
      <c r="G131" s="358"/>
      <c r="H131" s="358"/>
      <c r="I131" s="358"/>
      <c r="J131" s="358"/>
      <c r="K131" s="358"/>
      <c r="L131" s="358"/>
      <c r="M131" s="358"/>
      <c r="N131" s="358"/>
      <c r="O131" s="358"/>
      <c r="P131" s="358"/>
      <c r="Q131" s="358"/>
      <c r="R131" s="358"/>
      <c r="S131" s="358"/>
      <c r="T131" s="358"/>
      <c r="U131" s="358"/>
      <c r="V131" s="358"/>
      <c r="W131" s="358"/>
      <c r="X131" s="358"/>
      <c r="Y131" s="358"/>
      <c r="Z131" s="358"/>
    </row>
    <row r="132" spans="1:26" x14ac:dyDescent="0.2">
      <c r="A132" s="358"/>
      <c r="B132" s="358"/>
      <c r="C132" s="358"/>
      <c r="D132" s="358"/>
      <c r="E132" s="358"/>
      <c r="F132" s="358"/>
      <c r="G132" s="358"/>
      <c r="H132" s="358"/>
      <c r="I132" s="358"/>
      <c r="J132" s="358"/>
      <c r="K132" s="358"/>
      <c r="L132" s="358"/>
      <c r="M132" s="358"/>
      <c r="N132" s="358"/>
      <c r="O132" s="358"/>
      <c r="P132" s="358"/>
      <c r="Q132" s="358"/>
      <c r="R132" s="358"/>
      <c r="S132" s="358"/>
      <c r="T132" s="358"/>
      <c r="U132" s="358"/>
      <c r="V132" s="358"/>
      <c r="W132" s="358"/>
      <c r="X132" s="358"/>
      <c r="Y132" s="358"/>
      <c r="Z132" s="358"/>
    </row>
    <row r="133" spans="1:26" x14ac:dyDescent="0.2">
      <c r="A133" s="358"/>
      <c r="B133" s="358"/>
      <c r="C133" s="358"/>
      <c r="D133" s="358"/>
      <c r="E133" s="358"/>
      <c r="F133" s="358"/>
      <c r="G133" s="358"/>
      <c r="H133" s="358"/>
      <c r="I133" s="358"/>
      <c r="J133" s="358"/>
      <c r="K133" s="358"/>
      <c r="L133" s="358"/>
      <c r="M133" s="358"/>
      <c r="N133" s="358"/>
      <c r="O133" s="358"/>
      <c r="P133" s="358"/>
      <c r="Q133" s="358"/>
      <c r="R133" s="358"/>
      <c r="S133" s="358"/>
      <c r="T133" s="358"/>
      <c r="U133" s="358"/>
      <c r="V133" s="358"/>
      <c r="W133" s="358"/>
      <c r="X133" s="358"/>
      <c r="Y133" s="358"/>
      <c r="Z133" s="358"/>
    </row>
    <row r="134" spans="1:26" x14ac:dyDescent="0.2">
      <c r="A134" s="358"/>
      <c r="B134" s="358"/>
      <c r="C134" s="358"/>
      <c r="D134" s="358"/>
      <c r="E134" s="358"/>
      <c r="F134" s="358"/>
      <c r="G134" s="358"/>
      <c r="H134" s="358"/>
      <c r="I134" s="358"/>
      <c r="J134" s="358"/>
      <c r="K134" s="358"/>
      <c r="L134" s="358"/>
      <c r="M134" s="358"/>
      <c r="N134" s="358"/>
      <c r="O134" s="358"/>
      <c r="P134" s="358"/>
      <c r="Q134" s="358"/>
      <c r="R134" s="358"/>
      <c r="S134" s="358"/>
      <c r="T134" s="358"/>
      <c r="U134" s="358"/>
      <c r="V134" s="358"/>
      <c r="W134" s="358"/>
      <c r="X134" s="358"/>
      <c r="Y134" s="358"/>
      <c r="Z134" s="358"/>
    </row>
    <row r="135" spans="1:26" x14ac:dyDescent="0.2">
      <c r="A135" s="358"/>
      <c r="B135" s="358"/>
      <c r="C135" s="358"/>
      <c r="D135" s="358"/>
      <c r="E135" s="358"/>
      <c r="F135" s="358"/>
      <c r="G135" s="358"/>
      <c r="H135" s="358"/>
      <c r="I135" s="358"/>
      <c r="J135" s="358"/>
      <c r="K135" s="358"/>
      <c r="L135" s="358"/>
      <c r="M135" s="358"/>
      <c r="N135" s="358"/>
      <c r="O135" s="358"/>
      <c r="P135" s="358"/>
      <c r="Q135" s="358"/>
      <c r="R135" s="358"/>
      <c r="S135" s="358"/>
      <c r="T135" s="358"/>
      <c r="U135" s="358"/>
      <c r="V135" s="358"/>
      <c r="W135" s="358"/>
      <c r="X135" s="358"/>
      <c r="Y135" s="358"/>
      <c r="Z135" s="358"/>
    </row>
    <row r="136" spans="1:26" x14ac:dyDescent="0.2">
      <c r="A136" s="358"/>
      <c r="B136" s="358"/>
      <c r="C136" s="358"/>
      <c r="D136" s="358"/>
      <c r="E136" s="358"/>
      <c r="F136" s="358"/>
      <c r="G136" s="358"/>
      <c r="H136" s="358"/>
      <c r="I136" s="358"/>
      <c r="J136" s="358"/>
      <c r="K136" s="358"/>
      <c r="L136" s="358"/>
      <c r="M136" s="358"/>
      <c r="N136" s="358"/>
      <c r="O136" s="358"/>
      <c r="P136" s="358"/>
      <c r="Q136" s="358"/>
      <c r="R136" s="358"/>
      <c r="S136" s="358"/>
      <c r="T136" s="358"/>
      <c r="U136" s="358"/>
      <c r="V136" s="358"/>
      <c r="W136" s="358"/>
      <c r="X136" s="358"/>
      <c r="Y136" s="358"/>
      <c r="Z136" s="358"/>
    </row>
    <row r="137" spans="1:26" x14ac:dyDescent="0.2">
      <c r="A137" s="358"/>
      <c r="B137" s="358"/>
      <c r="C137" s="358"/>
      <c r="D137" s="358"/>
      <c r="E137" s="358"/>
      <c r="F137" s="358"/>
      <c r="G137" s="358"/>
      <c r="H137" s="358"/>
      <c r="I137" s="358"/>
      <c r="J137" s="358"/>
      <c r="K137" s="358"/>
      <c r="L137" s="358"/>
      <c r="M137" s="358"/>
      <c r="N137" s="358"/>
      <c r="O137" s="358"/>
      <c r="P137" s="358"/>
      <c r="Q137" s="358"/>
      <c r="R137" s="358"/>
      <c r="S137" s="358"/>
      <c r="T137" s="358"/>
      <c r="U137" s="358"/>
      <c r="V137" s="358"/>
      <c r="W137" s="358"/>
      <c r="X137" s="358"/>
      <c r="Y137" s="358"/>
      <c r="Z137" s="358"/>
    </row>
    <row r="138" spans="1:26" x14ac:dyDescent="0.2">
      <c r="A138" s="358"/>
      <c r="B138" s="358"/>
      <c r="C138" s="358"/>
      <c r="D138" s="358"/>
      <c r="E138" s="358"/>
      <c r="F138" s="358"/>
      <c r="G138" s="358"/>
      <c r="H138" s="358"/>
      <c r="I138" s="358"/>
      <c r="J138" s="358"/>
      <c r="K138" s="358"/>
      <c r="L138" s="358"/>
      <c r="M138" s="358"/>
      <c r="N138" s="358"/>
      <c r="O138" s="358"/>
      <c r="P138" s="358"/>
      <c r="Q138" s="358"/>
      <c r="R138" s="358"/>
      <c r="S138" s="358"/>
      <c r="T138" s="358"/>
      <c r="U138" s="358"/>
      <c r="V138" s="358"/>
      <c r="W138" s="358"/>
      <c r="X138" s="358"/>
      <c r="Y138" s="358"/>
      <c r="Z138" s="358"/>
    </row>
    <row r="139" spans="1:26" x14ac:dyDescent="0.2">
      <c r="A139" s="358"/>
      <c r="B139" s="358"/>
      <c r="C139" s="358"/>
      <c r="D139" s="358"/>
      <c r="E139" s="358"/>
      <c r="F139" s="358"/>
      <c r="G139" s="358"/>
      <c r="H139" s="358"/>
      <c r="I139" s="358"/>
      <c r="J139" s="358"/>
      <c r="K139" s="358"/>
      <c r="L139" s="358"/>
      <c r="M139" s="358"/>
      <c r="N139" s="358"/>
      <c r="O139" s="358"/>
      <c r="P139" s="358"/>
      <c r="Q139" s="358"/>
      <c r="R139" s="358"/>
      <c r="S139" s="358"/>
      <c r="T139" s="358"/>
      <c r="U139" s="358"/>
      <c r="V139" s="358"/>
      <c r="W139" s="358"/>
      <c r="X139" s="358"/>
      <c r="Y139" s="358"/>
      <c r="Z139" s="358"/>
    </row>
    <row r="140" spans="1:26" x14ac:dyDescent="0.2">
      <c r="A140" s="358"/>
      <c r="B140" s="358"/>
      <c r="C140" s="358"/>
      <c r="D140" s="358"/>
      <c r="E140" s="358"/>
      <c r="F140" s="358"/>
      <c r="G140" s="358"/>
      <c r="H140" s="358"/>
      <c r="I140" s="358"/>
      <c r="J140" s="358"/>
      <c r="K140" s="358"/>
      <c r="L140" s="358"/>
      <c r="M140" s="358"/>
      <c r="N140" s="358"/>
      <c r="O140" s="358"/>
      <c r="P140" s="358"/>
      <c r="Q140" s="358"/>
      <c r="R140" s="358"/>
      <c r="S140" s="358"/>
      <c r="T140" s="358"/>
      <c r="U140" s="358"/>
      <c r="V140" s="358"/>
      <c r="W140" s="358"/>
      <c r="X140" s="358"/>
      <c r="Y140" s="358"/>
      <c r="Z140" s="358"/>
    </row>
    <row r="141" spans="1:26" x14ac:dyDescent="0.2">
      <c r="A141" s="358"/>
      <c r="B141" s="358"/>
      <c r="C141" s="358"/>
      <c r="D141" s="358"/>
      <c r="E141" s="358"/>
      <c r="F141" s="358"/>
      <c r="G141" s="358"/>
      <c r="H141" s="358"/>
      <c r="I141" s="358"/>
      <c r="J141" s="358"/>
      <c r="K141" s="358"/>
      <c r="L141" s="358"/>
      <c r="M141" s="358"/>
      <c r="N141" s="358"/>
      <c r="O141" s="358"/>
      <c r="P141" s="358"/>
      <c r="Q141" s="358"/>
      <c r="R141" s="358"/>
      <c r="S141" s="358"/>
      <c r="T141" s="358"/>
      <c r="U141" s="358"/>
      <c r="V141" s="358"/>
      <c r="W141" s="358"/>
      <c r="X141" s="358"/>
      <c r="Y141" s="358"/>
      <c r="Z141" s="358"/>
    </row>
    <row r="142" spans="1:26" x14ac:dyDescent="0.2">
      <c r="A142" s="358"/>
      <c r="B142" s="358"/>
      <c r="C142" s="358"/>
      <c r="D142" s="358"/>
      <c r="E142" s="358"/>
      <c r="F142" s="358"/>
      <c r="G142" s="358"/>
      <c r="H142" s="358"/>
      <c r="I142" s="358"/>
      <c r="J142" s="358"/>
      <c r="K142" s="358"/>
      <c r="L142" s="358"/>
      <c r="M142" s="358"/>
      <c r="N142" s="358"/>
      <c r="O142" s="358"/>
      <c r="P142" s="358"/>
      <c r="Q142" s="358"/>
      <c r="R142" s="358"/>
      <c r="S142" s="358"/>
      <c r="T142" s="358"/>
      <c r="U142" s="358"/>
      <c r="V142" s="358"/>
      <c r="W142" s="358"/>
      <c r="X142" s="358"/>
      <c r="Y142" s="358"/>
      <c r="Z142" s="358"/>
    </row>
    <row r="143" spans="1:26" x14ac:dyDescent="0.2">
      <c r="A143" s="358"/>
      <c r="B143" s="358"/>
      <c r="C143" s="358"/>
      <c r="D143" s="358"/>
      <c r="E143" s="358"/>
      <c r="F143" s="358"/>
      <c r="G143" s="358"/>
      <c r="H143" s="358"/>
      <c r="I143" s="358"/>
      <c r="J143" s="358"/>
      <c r="K143" s="358"/>
      <c r="L143" s="358"/>
      <c r="M143" s="358"/>
      <c r="N143" s="358"/>
      <c r="O143" s="358"/>
      <c r="P143" s="358"/>
      <c r="Q143" s="358"/>
      <c r="R143" s="358"/>
      <c r="S143" s="358"/>
      <c r="T143" s="358"/>
      <c r="U143" s="358"/>
      <c r="V143" s="358"/>
      <c r="W143" s="358"/>
      <c r="X143" s="358"/>
      <c r="Y143" s="358"/>
      <c r="Z143" s="358"/>
    </row>
    <row r="144" spans="1:26" x14ac:dyDescent="0.2">
      <c r="A144" s="358"/>
      <c r="B144" s="358"/>
      <c r="C144" s="358"/>
      <c r="D144" s="358"/>
      <c r="E144" s="358"/>
      <c r="F144" s="358"/>
      <c r="G144" s="358"/>
      <c r="H144" s="358"/>
      <c r="I144" s="358"/>
      <c r="J144" s="358"/>
      <c r="K144" s="358"/>
      <c r="L144" s="358"/>
      <c r="M144" s="358"/>
      <c r="N144" s="358"/>
      <c r="O144" s="358"/>
      <c r="P144" s="358"/>
      <c r="Q144" s="358"/>
      <c r="R144" s="358"/>
      <c r="S144" s="358"/>
      <c r="T144" s="358"/>
      <c r="U144" s="358"/>
      <c r="V144" s="358"/>
      <c r="W144" s="358"/>
      <c r="X144" s="358"/>
      <c r="Y144" s="358"/>
      <c r="Z144" s="358"/>
    </row>
    <row r="145" spans="1:26" x14ac:dyDescent="0.2">
      <c r="A145" s="358"/>
      <c r="B145" s="358"/>
      <c r="C145" s="358"/>
      <c r="D145" s="358"/>
      <c r="E145" s="358"/>
      <c r="F145" s="358"/>
      <c r="G145" s="358"/>
      <c r="H145" s="358"/>
      <c r="I145" s="358"/>
      <c r="J145" s="358"/>
      <c r="K145" s="358"/>
      <c r="L145" s="358"/>
      <c r="M145" s="358"/>
      <c r="N145" s="358"/>
      <c r="O145" s="358"/>
      <c r="P145" s="358"/>
      <c r="Q145" s="358"/>
      <c r="R145" s="358"/>
      <c r="S145" s="358"/>
      <c r="T145" s="358"/>
      <c r="U145" s="358"/>
      <c r="V145" s="358"/>
      <c r="W145" s="358"/>
      <c r="X145" s="358"/>
      <c r="Y145" s="358"/>
      <c r="Z145" s="358"/>
    </row>
    <row r="146" spans="1:26" x14ac:dyDescent="0.2">
      <c r="A146" s="358"/>
      <c r="B146" s="358"/>
      <c r="C146" s="358"/>
      <c r="D146" s="358"/>
      <c r="E146" s="358"/>
      <c r="F146" s="358"/>
      <c r="G146" s="358"/>
      <c r="H146" s="358"/>
      <c r="I146" s="358"/>
      <c r="J146" s="358"/>
      <c r="K146" s="358"/>
      <c r="L146" s="358"/>
      <c r="M146" s="358"/>
      <c r="N146" s="358"/>
      <c r="O146" s="358"/>
      <c r="P146" s="358"/>
      <c r="Q146" s="358"/>
      <c r="R146" s="358"/>
      <c r="S146" s="358"/>
      <c r="T146" s="358"/>
      <c r="U146" s="358"/>
      <c r="V146" s="358"/>
      <c r="W146" s="358"/>
      <c r="X146" s="358"/>
      <c r="Y146" s="358"/>
      <c r="Z146" s="358"/>
    </row>
    <row r="147" spans="1:26" x14ac:dyDescent="0.2">
      <c r="A147" s="358"/>
      <c r="B147" s="358"/>
      <c r="C147" s="358"/>
      <c r="D147" s="358"/>
      <c r="E147" s="358"/>
      <c r="F147" s="358"/>
      <c r="G147" s="358"/>
      <c r="H147" s="358"/>
      <c r="I147" s="358"/>
      <c r="J147" s="358"/>
      <c r="K147" s="358"/>
      <c r="L147" s="358"/>
      <c r="M147" s="358"/>
      <c r="N147" s="358"/>
      <c r="O147" s="358"/>
      <c r="P147" s="358"/>
      <c r="Q147" s="358"/>
      <c r="R147" s="358"/>
      <c r="S147" s="358"/>
      <c r="T147" s="358"/>
      <c r="U147" s="358"/>
      <c r="V147" s="358"/>
      <c r="W147" s="358"/>
      <c r="X147" s="358"/>
      <c r="Y147" s="358"/>
      <c r="Z147" s="358"/>
    </row>
    <row r="148" spans="1:26" x14ac:dyDescent="0.2">
      <c r="A148" s="358"/>
      <c r="B148" s="358"/>
      <c r="C148" s="358"/>
      <c r="D148" s="358"/>
      <c r="E148" s="358"/>
      <c r="F148" s="358"/>
      <c r="G148" s="358"/>
      <c r="H148" s="358"/>
      <c r="I148" s="358"/>
      <c r="J148" s="358"/>
      <c r="K148" s="358"/>
      <c r="L148" s="358"/>
      <c r="M148" s="358"/>
      <c r="N148" s="358"/>
      <c r="O148" s="358"/>
      <c r="P148" s="358"/>
      <c r="Q148" s="358"/>
      <c r="R148" s="358"/>
      <c r="S148" s="358"/>
      <c r="T148" s="358"/>
      <c r="U148" s="358"/>
      <c r="V148" s="358"/>
      <c r="W148" s="358"/>
      <c r="X148" s="358"/>
      <c r="Y148" s="358"/>
      <c r="Z148" s="358"/>
    </row>
    <row r="149" spans="1:26" x14ac:dyDescent="0.2">
      <c r="A149" s="358"/>
      <c r="B149" s="358"/>
      <c r="C149" s="358"/>
      <c r="D149" s="358"/>
      <c r="E149" s="358"/>
      <c r="F149" s="358"/>
      <c r="G149" s="358"/>
      <c r="H149" s="358"/>
      <c r="I149" s="358"/>
      <c r="J149" s="358"/>
      <c r="K149" s="358"/>
      <c r="L149" s="358"/>
      <c r="M149" s="358"/>
      <c r="N149" s="358"/>
      <c r="O149" s="358"/>
      <c r="P149" s="358"/>
      <c r="Q149" s="358"/>
      <c r="R149" s="358"/>
      <c r="S149" s="358"/>
      <c r="T149" s="358"/>
      <c r="U149" s="358"/>
      <c r="V149" s="358"/>
      <c r="W149" s="358"/>
      <c r="X149" s="358"/>
      <c r="Y149" s="358"/>
      <c r="Z149" s="358"/>
    </row>
    <row r="150" spans="1:26" x14ac:dyDescent="0.2">
      <c r="A150" s="358"/>
      <c r="B150" s="358"/>
      <c r="C150" s="358"/>
      <c r="D150" s="358"/>
      <c r="E150" s="358"/>
      <c r="F150" s="358"/>
      <c r="G150" s="358"/>
      <c r="H150" s="358"/>
      <c r="I150" s="358"/>
      <c r="J150" s="358"/>
      <c r="K150" s="358"/>
      <c r="L150" s="358"/>
      <c r="M150" s="358"/>
      <c r="N150" s="358"/>
      <c r="O150" s="358"/>
      <c r="P150" s="358"/>
      <c r="Q150" s="358"/>
      <c r="R150" s="358"/>
      <c r="S150" s="358"/>
      <c r="T150" s="358"/>
      <c r="U150" s="358"/>
      <c r="V150" s="358"/>
      <c r="W150" s="358"/>
      <c r="X150" s="358"/>
      <c r="Y150" s="358"/>
      <c r="Z150" s="358"/>
    </row>
    <row r="151" spans="1:26" x14ac:dyDescent="0.2">
      <c r="A151" s="358"/>
      <c r="B151" s="358"/>
      <c r="C151" s="358"/>
      <c r="D151" s="358"/>
      <c r="E151" s="358"/>
      <c r="F151" s="358"/>
      <c r="G151" s="358"/>
      <c r="H151" s="358"/>
      <c r="I151" s="358"/>
      <c r="J151" s="358"/>
      <c r="K151" s="358"/>
      <c r="L151" s="358"/>
      <c r="M151" s="358"/>
      <c r="N151" s="358"/>
      <c r="O151" s="358"/>
      <c r="P151" s="358"/>
      <c r="Q151" s="358"/>
      <c r="R151" s="358"/>
      <c r="S151" s="358"/>
      <c r="T151" s="358"/>
      <c r="U151" s="358"/>
      <c r="V151" s="358"/>
      <c r="W151" s="358"/>
      <c r="X151" s="358"/>
      <c r="Y151" s="358"/>
      <c r="Z151" s="358"/>
    </row>
    <row r="152" spans="1:26" x14ac:dyDescent="0.2">
      <c r="A152" s="358"/>
      <c r="B152" s="358"/>
      <c r="C152" s="358"/>
      <c r="D152" s="358"/>
      <c r="E152" s="358"/>
      <c r="F152" s="358"/>
      <c r="G152" s="358"/>
      <c r="H152" s="358"/>
      <c r="I152" s="358"/>
      <c r="J152" s="358"/>
      <c r="K152" s="358"/>
      <c r="L152" s="358"/>
      <c r="M152" s="358"/>
      <c r="N152" s="358"/>
      <c r="O152" s="358"/>
      <c r="P152" s="358"/>
      <c r="Q152" s="358"/>
      <c r="R152" s="358"/>
      <c r="S152" s="358"/>
      <c r="T152" s="358"/>
      <c r="U152" s="358"/>
      <c r="V152" s="358"/>
      <c r="W152" s="358"/>
      <c r="X152" s="358"/>
      <c r="Y152" s="358"/>
      <c r="Z152" s="358"/>
    </row>
    <row r="153" spans="1:26" x14ac:dyDescent="0.2">
      <c r="A153" s="358"/>
      <c r="B153" s="358"/>
      <c r="C153" s="358"/>
      <c r="D153" s="358"/>
      <c r="E153" s="358"/>
      <c r="F153" s="358"/>
      <c r="G153" s="358"/>
      <c r="H153" s="358"/>
      <c r="I153" s="358"/>
      <c r="J153" s="358"/>
      <c r="K153" s="358"/>
      <c r="L153" s="358"/>
      <c r="M153" s="358"/>
      <c r="N153" s="358"/>
      <c r="O153" s="358"/>
      <c r="P153" s="358"/>
      <c r="Q153" s="358"/>
      <c r="R153" s="358"/>
      <c r="S153" s="358"/>
      <c r="T153" s="358"/>
      <c r="U153" s="358"/>
      <c r="V153" s="358"/>
      <c r="W153" s="358"/>
      <c r="X153" s="358"/>
      <c r="Y153" s="358"/>
      <c r="Z153" s="358"/>
    </row>
    <row r="154" spans="1:26" x14ac:dyDescent="0.2">
      <c r="A154" s="358"/>
      <c r="B154" s="358"/>
      <c r="C154" s="358"/>
      <c r="D154" s="358"/>
      <c r="E154" s="358"/>
      <c r="F154" s="358"/>
      <c r="G154" s="358"/>
      <c r="H154" s="358"/>
      <c r="I154" s="358"/>
      <c r="J154" s="358"/>
      <c r="K154" s="358"/>
      <c r="L154" s="358"/>
      <c r="M154" s="358"/>
      <c r="N154" s="358"/>
      <c r="O154" s="358"/>
      <c r="P154" s="358"/>
      <c r="Q154" s="358"/>
      <c r="R154" s="358"/>
      <c r="S154" s="358"/>
      <c r="T154" s="358"/>
      <c r="U154" s="358"/>
      <c r="V154" s="358"/>
      <c r="W154" s="358"/>
      <c r="X154" s="358"/>
      <c r="Y154" s="358"/>
      <c r="Z154" s="358"/>
    </row>
    <row r="155" spans="1:26" x14ac:dyDescent="0.2">
      <c r="A155" s="358"/>
      <c r="B155" s="358"/>
      <c r="C155" s="358"/>
      <c r="D155" s="358"/>
      <c r="E155" s="358"/>
      <c r="F155" s="358"/>
      <c r="G155" s="358"/>
      <c r="H155" s="358"/>
      <c r="I155" s="358"/>
      <c r="J155" s="358"/>
      <c r="K155" s="358"/>
      <c r="L155" s="358"/>
      <c r="M155" s="358"/>
      <c r="N155" s="358"/>
      <c r="O155" s="358"/>
      <c r="P155" s="358"/>
      <c r="Q155" s="358"/>
      <c r="R155" s="358"/>
      <c r="S155" s="358"/>
      <c r="T155" s="358"/>
      <c r="U155" s="358"/>
      <c r="V155" s="358"/>
      <c r="W155" s="358"/>
      <c r="X155" s="358"/>
      <c r="Y155" s="358"/>
      <c r="Z155" s="358"/>
    </row>
    <row r="156" spans="1:26" x14ac:dyDescent="0.2">
      <c r="A156" s="358"/>
      <c r="B156" s="358"/>
      <c r="C156" s="358"/>
      <c r="D156" s="358"/>
      <c r="E156" s="358"/>
      <c r="F156" s="358"/>
      <c r="G156" s="358"/>
      <c r="H156" s="358"/>
      <c r="I156" s="358"/>
      <c r="J156" s="358"/>
      <c r="K156" s="358"/>
      <c r="L156" s="358"/>
      <c r="M156" s="358"/>
      <c r="N156" s="358"/>
      <c r="O156" s="358"/>
      <c r="P156" s="358"/>
      <c r="Q156" s="358"/>
      <c r="R156" s="358"/>
      <c r="S156" s="358"/>
      <c r="T156" s="358"/>
      <c r="U156" s="358"/>
      <c r="V156" s="358"/>
      <c r="W156" s="358"/>
      <c r="X156" s="358"/>
      <c r="Y156" s="358"/>
      <c r="Z156" s="358"/>
    </row>
    <row r="157" spans="1:26" x14ac:dyDescent="0.2">
      <c r="A157" s="358"/>
      <c r="B157" s="358"/>
      <c r="C157" s="358"/>
      <c r="D157" s="358"/>
      <c r="E157" s="358"/>
      <c r="F157" s="358"/>
      <c r="G157" s="358"/>
      <c r="H157" s="358"/>
      <c r="I157" s="358"/>
      <c r="J157" s="358"/>
      <c r="K157" s="358"/>
      <c r="L157" s="358"/>
      <c r="M157" s="358"/>
      <c r="N157" s="358"/>
      <c r="O157" s="358"/>
      <c r="P157" s="358"/>
      <c r="Q157" s="358"/>
      <c r="R157" s="358"/>
      <c r="S157" s="358"/>
      <c r="T157" s="358"/>
      <c r="U157" s="358"/>
      <c r="V157" s="358"/>
      <c r="W157" s="358"/>
      <c r="X157" s="358"/>
      <c r="Y157" s="358"/>
      <c r="Z157" s="358"/>
    </row>
    <row r="158" spans="1:26" x14ac:dyDescent="0.2">
      <c r="A158" s="358"/>
      <c r="B158" s="358"/>
      <c r="C158" s="358"/>
      <c r="D158" s="358"/>
      <c r="E158" s="358"/>
      <c r="F158" s="358"/>
      <c r="G158" s="358"/>
      <c r="H158" s="358"/>
      <c r="I158" s="358"/>
      <c r="J158" s="358"/>
      <c r="K158" s="358"/>
      <c r="L158" s="358"/>
      <c r="M158" s="358"/>
      <c r="N158" s="358"/>
      <c r="O158" s="358"/>
      <c r="P158" s="358"/>
      <c r="Q158" s="358"/>
      <c r="R158" s="358"/>
      <c r="S158" s="358"/>
      <c r="T158" s="358"/>
      <c r="U158" s="358"/>
      <c r="V158" s="358"/>
      <c r="W158" s="358"/>
      <c r="X158" s="358"/>
      <c r="Y158" s="358"/>
      <c r="Z158" s="358"/>
    </row>
    <row r="159" spans="1:26" x14ac:dyDescent="0.2">
      <c r="A159" s="358"/>
      <c r="B159" s="358"/>
      <c r="C159" s="358"/>
      <c r="D159" s="358"/>
      <c r="E159" s="358"/>
      <c r="F159" s="358"/>
      <c r="G159" s="358"/>
      <c r="H159" s="358"/>
      <c r="I159" s="358"/>
      <c r="J159" s="358"/>
      <c r="K159" s="358"/>
      <c r="L159" s="358"/>
      <c r="M159" s="358"/>
      <c r="N159" s="358"/>
      <c r="O159" s="358"/>
      <c r="P159" s="358"/>
      <c r="Q159" s="358"/>
      <c r="R159" s="358"/>
      <c r="S159" s="358"/>
      <c r="T159" s="358"/>
      <c r="U159" s="358"/>
      <c r="V159" s="358"/>
      <c r="W159" s="358"/>
      <c r="X159" s="358"/>
      <c r="Y159" s="358"/>
      <c r="Z159" s="358"/>
    </row>
    <row r="160" spans="1:26" x14ac:dyDescent="0.2">
      <c r="A160" s="358"/>
      <c r="B160" s="358"/>
      <c r="C160" s="358"/>
      <c r="D160" s="358"/>
      <c r="E160" s="358"/>
      <c r="F160" s="358"/>
      <c r="G160" s="358"/>
      <c r="H160" s="358"/>
      <c r="I160" s="358"/>
      <c r="J160" s="358"/>
      <c r="K160" s="358"/>
      <c r="L160" s="358"/>
      <c r="M160" s="358"/>
      <c r="N160" s="358"/>
      <c r="O160" s="358"/>
      <c r="P160" s="358"/>
      <c r="Q160" s="358"/>
      <c r="R160" s="358"/>
      <c r="S160" s="358"/>
      <c r="T160" s="358"/>
      <c r="U160" s="358"/>
      <c r="V160" s="358"/>
      <c r="W160" s="358"/>
      <c r="X160" s="358"/>
      <c r="Y160" s="358"/>
      <c r="Z160" s="358"/>
    </row>
    <row r="161" spans="1:26" x14ac:dyDescent="0.2">
      <c r="A161" s="358"/>
      <c r="B161" s="358"/>
      <c r="C161" s="358"/>
      <c r="D161" s="358"/>
      <c r="E161" s="358"/>
      <c r="F161" s="358"/>
      <c r="G161" s="358"/>
      <c r="H161" s="358"/>
      <c r="I161" s="358"/>
      <c r="J161" s="358"/>
      <c r="K161" s="358"/>
      <c r="L161" s="358"/>
      <c r="M161" s="358"/>
      <c r="N161" s="358"/>
      <c r="O161" s="358"/>
      <c r="P161" s="358"/>
      <c r="Q161" s="358"/>
      <c r="R161" s="358"/>
      <c r="S161" s="358"/>
      <c r="T161" s="358"/>
      <c r="U161" s="358"/>
      <c r="V161" s="358"/>
      <c r="W161" s="358"/>
      <c r="X161" s="358"/>
      <c r="Y161" s="358"/>
      <c r="Z161" s="358"/>
    </row>
    <row r="162" spans="1:26" x14ac:dyDescent="0.2">
      <c r="A162" s="358"/>
      <c r="B162" s="358"/>
      <c r="C162" s="358"/>
      <c r="D162" s="358"/>
      <c r="E162" s="358"/>
      <c r="F162" s="358"/>
      <c r="G162" s="358"/>
      <c r="H162" s="358"/>
      <c r="I162" s="358"/>
      <c r="J162" s="358"/>
      <c r="K162" s="358"/>
      <c r="L162" s="358"/>
      <c r="M162" s="358"/>
      <c r="N162" s="358"/>
      <c r="O162" s="358"/>
      <c r="P162" s="358"/>
      <c r="Q162" s="358"/>
      <c r="R162" s="358"/>
      <c r="S162" s="358"/>
      <c r="T162" s="358"/>
      <c r="U162" s="358"/>
      <c r="V162" s="358"/>
      <c r="W162" s="358"/>
      <c r="X162" s="358"/>
      <c r="Y162" s="358"/>
      <c r="Z162" s="358"/>
    </row>
    <row r="163" spans="1:26" x14ac:dyDescent="0.2">
      <c r="A163" s="358"/>
      <c r="B163" s="358"/>
      <c r="C163" s="358"/>
      <c r="D163" s="358"/>
      <c r="E163" s="358"/>
      <c r="F163" s="358"/>
      <c r="G163" s="358"/>
      <c r="H163" s="358"/>
      <c r="I163" s="358"/>
      <c r="J163" s="358"/>
      <c r="K163" s="358"/>
      <c r="L163" s="358"/>
      <c r="M163" s="358"/>
      <c r="N163" s="358"/>
      <c r="O163" s="358"/>
      <c r="P163" s="358"/>
      <c r="Q163" s="358"/>
      <c r="R163" s="358"/>
      <c r="S163" s="358"/>
      <c r="T163" s="358"/>
      <c r="U163" s="358"/>
      <c r="V163" s="358"/>
      <c r="W163" s="358"/>
      <c r="X163" s="358"/>
      <c r="Y163" s="358"/>
      <c r="Z163" s="358"/>
    </row>
    <row r="164" spans="1:26" x14ac:dyDescent="0.2">
      <c r="A164" s="358"/>
      <c r="B164" s="358"/>
      <c r="C164" s="358"/>
      <c r="D164" s="358"/>
      <c r="E164" s="358"/>
      <c r="F164" s="358"/>
      <c r="G164" s="358"/>
      <c r="H164" s="358"/>
      <c r="I164" s="358"/>
      <c r="J164" s="358"/>
      <c r="K164" s="358"/>
      <c r="L164" s="358"/>
      <c r="M164" s="358"/>
      <c r="N164" s="358"/>
      <c r="O164" s="358"/>
      <c r="P164" s="358"/>
      <c r="Q164" s="358"/>
      <c r="R164" s="358"/>
      <c r="S164" s="358"/>
      <c r="T164" s="358"/>
      <c r="U164" s="358"/>
      <c r="V164" s="358"/>
      <c r="W164" s="358"/>
      <c r="X164" s="358"/>
      <c r="Y164" s="358"/>
      <c r="Z164" s="358"/>
    </row>
    <row r="165" spans="1:26" x14ac:dyDescent="0.2">
      <c r="A165" s="358"/>
      <c r="B165" s="358"/>
      <c r="C165" s="358"/>
      <c r="D165" s="358"/>
      <c r="E165" s="358"/>
      <c r="F165" s="358"/>
      <c r="G165" s="358"/>
      <c r="H165" s="358"/>
      <c r="I165" s="358"/>
      <c r="J165" s="358"/>
      <c r="K165" s="358"/>
      <c r="L165" s="358"/>
      <c r="M165" s="358"/>
      <c r="N165" s="358"/>
      <c r="O165" s="358"/>
      <c r="P165" s="358"/>
      <c r="Q165" s="358"/>
      <c r="R165" s="358"/>
      <c r="S165" s="358"/>
      <c r="T165" s="358"/>
      <c r="U165" s="358"/>
      <c r="V165" s="358"/>
      <c r="W165" s="358"/>
      <c r="X165" s="358"/>
      <c r="Y165" s="358"/>
      <c r="Z165" s="358"/>
    </row>
    <row r="166" spans="1:26" x14ac:dyDescent="0.2">
      <c r="A166" s="358"/>
      <c r="B166" s="358"/>
      <c r="C166" s="358"/>
      <c r="D166" s="358"/>
      <c r="E166" s="358"/>
      <c r="F166" s="358"/>
      <c r="G166" s="358"/>
      <c r="H166" s="358"/>
      <c r="I166" s="358"/>
      <c r="J166" s="358"/>
      <c r="K166" s="358"/>
      <c r="L166" s="358"/>
      <c r="M166" s="358"/>
      <c r="N166" s="358"/>
      <c r="O166" s="358"/>
      <c r="P166" s="358"/>
      <c r="Q166" s="358"/>
      <c r="R166" s="358"/>
      <c r="S166" s="358"/>
      <c r="T166" s="358"/>
      <c r="U166" s="358"/>
      <c r="V166" s="358"/>
      <c r="W166" s="358"/>
      <c r="X166" s="358"/>
      <c r="Y166" s="358"/>
      <c r="Z166" s="358"/>
    </row>
    <row r="167" spans="1:26" x14ac:dyDescent="0.2">
      <c r="A167" s="358"/>
      <c r="B167" s="358"/>
      <c r="C167" s="358"/>
      <c r="D167" s="358"/>
      <c r="E167" s="358"/>
      <c r="F167" s="358"/>
      <c r="G167" s="358"/>
      <c r="H167" s="358"/>
      <c r="I167" s="358"/>
      <c r="J167" s="358"/>
      <c r="K167" s="358"/>
      <c r="L167" s="358"/>
      <c r="M167" s="358"/>
      <c r="N167" s="358"/>
      <c r="O167" s="358"/>
      <c r="P167" s="358"/>
      <c r="Q167" s="358"/>
      <c r="R167" s="358"/>
      <c r="S167" s="358"/>
      <c r="T167" s="358"/>
      <c r="U167" s="358"/>
      <c r="V167" s="358"/>
      <c r="W167" s="358"/>
      <c r="X167" s="358"/>
      <c r="Y167" s="358"/>
      <c r="Z167" s="358"/>
    </row>
    <row r="168" spans="1:26" x14ac:dyDescent="0.2">
      <c r="A168" s="358"/>
      <c r="B168" s="358"/>
      <c r="C168" s="358"/>
      <c r="D168" s="358"/>
      <c r="E168" s="358"/>
      <c r="F168" s="358"/>
      <c r="G168" s="358"/>
      <c r="H168" s="358"/>
      <c r="I168" s="358"/>
      <c r="J168" s="358"/>
      <c r="K168" s="358"/>
      <c r="L168" s="358"/>
      <c r="M168" s="358"/>
      <c r="N168" s="358"/>
      <c r="O168" s="358"/>
      <c r="P168" s="358"/>
      <c r="Q168" s="358"/>
      <c r="R168" s="358"/>
      <c r="S168" s="358"/>
      <c r="T168" s="358"/>
      <c r="U168" s="358"/>
      <c r="V168" s="358"/>
      <c r="W168" s="358"/>
      <c r="X168" s="358"/>
      <c r="Y168" s="358"/>
      <c r="Z168" s="358"/>
    </row>
    <row r="169" spans="1:26" x14ac:dyDescent="0.2">
      <c r="A169" s="358"/>
      <c r="B169" s="358"/>
      <c r="C169" s="358"/>
      <c r="D169" s="358"/>
      <c r="E169" s="358"/>
      <c r="F169" s="358"/>
      <c r="G169" s="358"/>
      <c r="H169" s="358"/>
      <c r="I169" s="358"/>
      <c r="J169" s="358"/>
      <c r="K169" s="358"/>
      <c r="L169" s="358"/>
      <c r="M169" s="358"/>
      <c r="N169" s="358"/>
      <c r="O169" s="358"/>
      <c r="P169" s="358"/>
      <c r="Q169" s="358"/>
      <c r="R169" s="358"/>
      <c r="S169" s="358"/>
      <c r="T169" s="358"/>
      <c r="U169" s="358"/>
      <c r="V169" s="358"/>
      <c r="W169" s="358"/>
      <c r="X169" s="358"/>
      <c r="Y169" s="358"/>
      <c r="Z169" s="358"/>
    </row>
    <row r="170" spans="1:26" x14ac:dyDescent="0.2">
      <c r="A170" s="358"/>
      <c r="B170" s="358"/>
      <c r="C170" s="358"/>
      <c r="D170" s="358"/>
      <c r="E170" s="358"/>
      <c r="F170" s="358"/>
      <c r="G170" s="358"/>
      <c r="H170" s="358"/>
      <c r="I170" s="358"/>
      <c r="J170" s="358"/>
      <c r="K170" s="358"/>
      <c r="L170" s="358"/>
      <c r="M170" s="358"/>
      <c r="N170" s="358"/>
      <c r="O170" s="358"/>
      <c r="P170" s="358"/>
      <c r="Q170" s="358"/>
      <c r="R170" s="358"/>
      <c r="S170" s="358"/>
      <c r="T170" s="358"/>
      <c r="U170" s="358"/>
      <c r="V170" s="358"/>
      <c r="W170" s="358"/>
      <c r="X170" s="358"/>
      <c r="Y170" s="358"/>
      <c r="Z170" s="358"/>
    </row>
    <row r="171" spans="1:26" x14ac:dyDescent="0.2">
      <c r="A171" s="358"/>
      <c r="B171" s="358"/>
      <c r="C171" s="358"/>
      <c r="D171" s="358"/>
      <c r="E171" s="358"/>
      <c r="F171" s="358"/>
      <c r="G171" s="358"/>
      <c r="H171" s="358"/>
      <c r="I171" s="358"/>
      <c r="J171" s="358"/>
      <c r="K171" s="358"/>
      <c r="L171" s="358"/>
      <c r="M171" s="358"/>
      <c r="N171" s="358"/>
      <c r="O171" s="358"/>
      <c r="P171" s="358"/>
      <c r="Q171" s="358"/>
      <c r="R171" s="358"/>
      <c r="S171" s="358"/>
      <c r="T171" s="358"/>
      <c r="U171" s="358"/>
      <c r="V171" s="358"/>
      <c r="W171" s="358"/>
      <c r="X171" s="358"/>
      <c r="Y171" s="358"/>
      <c r="Z171" s="358"/>
    </row>
    <row r="172" spans="1:26" x14ac:dyDescent="0.2">
      <c r="A172" s="358"/>
      <c r="B172" s="358"/>
      <c r="C172" s="358"/>
      <c r="D172" s="358"/>
      <c r="E172" s="358"/>
      <c r="F172" s="358"/>
      <c r="G172" s="358"/>
      <c r="H172" s="358"/>
      <c r="I172" s="358"/>
      <c r="J172" s="358"/>
      <c r="K172" s="358"/>
      <c r="L172" s="358"/>
      <c r="M172" s="358"/>
      <c r="N172" s="358"/>
      <c r="O172" s="358"/>
      <c r="P172" s="358"/>
      <c r="Q172" s="358"/>
      <c r="R172" s="358"/>
      <c r="S172" s="358"/>
      <c r="T172" s="358"/>
      <c r="U172" s="358"/>
      <c r="V172" s="358"/>
      <c r="W172" s="358"/>
      <c r="X172" s="358"/>
      <c r="Y172" s="358"/>
      <c r="Z172" s="358"/>
    </row>
    <row r="173" spans="1:26" x14ac:dyDescent="0.2">
      <c r="A173" s="358"/>
      <c r="B173" s="358"/>
      <c r="C173" s="358"/>
      <c r="D173" s="358"/>
      <c r="E173" s="358"/>
      <c r="F173" s="358"/>
      <c r="G173" s="358"/>
      <c r="H173" s="358"/>
      <c r="I173" s="358"/>
      <c r="J173" s="358"/>
      <c r="K173" s="358"/>
      <c r="L173" s="358"/>
      <c r="M173" s="358"/>
      <c r="N173" s="358"/>
      <c r="O173" s="358"/>
      <c r="P173" s="358"/>
      <c r="Q173" s="358"/>
      <c r="R173" s="358"/>
      <c r="S173" s="358"/>
      <c r="T173" s="358"/>
      <c r="U173" s="358"/>
      <c r="V173" s="358"/>
      <c r="W173" s="358"/>
      <c r="X173" s="358"/>
      <c r="Y173" s="358"/>
      <c r="Z173" s="358"/>
    </row>
    <row r="174" spans="1:26" x14ac:dyDescent="0.2">
      <c r="A174" s="358"/>
      <c r="B174" s="358"/>
      <c r="C174" s="358"/>
      <c r="D174" s="358"/>
      <c r="E174" s="358"/>
      <c r="F174" s="358"/>
      <c r="G174" s="358"/>
      <c r="H174" s="358"/>
      <c r="I174" s="358"/>
      <c r="J174" s="358"/>
      <c r="K174" s="358"/>
      <c r="L174" s="358"/>
      <c r="M174" s="358"/>
      <c r="N174" s="358"/>
      <c r="O174" s="358"/>
      <c r="P174" s="358"/>
      <c r="Q174" s="358"/>
      <c r="R174" s="358"/>
      <c r="S174" s="358"/>
      <c r="T174" s="358"/>
      <c r="U174" s="358"/>
      <c r="V174" s="358"/>
      <c r="W174" s="358"/>
      <c r="X174" s="358"/>
      <c r="Y174" s="358"/>
      <c r="Z174" s="358"/>
    </row>
    <row r="175" spans="1:26" x14ac:dyDescent="0.2">
      <c r="A175" s="358"/>
      <c r="B175" s="358"/>
      <c r="C175" s="358"/>
      <c r="D175" s="358"/>
      <c r="E175" s="358"/>
      <c r="F175" s="358"/>
      <c r="G175" s="358"/>
      <c r="H175" s="358"/>
      <c r="I175" s="358"/>
      <c r="J175" s="358"/>
      <c r="K175" s="358"/>
      <c r="L175" s="358"/>
      <c r="M175" s="358"/>
      <c r="N175" s="358"/>
      <c r="O175" s="358"/>
      <c r="P175" s="358"/>
      <c r="Q175" s="358"/>
      <c r="R175" s="358"/>
      <c r="S175" s="358"/>
      <c r="T175" s="358"/>
      <c r="U175" s="358"/>
      <c r="V175" s="358"/>
      <c r="W175" s="358"/>
      <c r="X175" s="358"/>
      <c r="Y175" s="358"/>
      <c r="Z175" s="358"/>
    </row>
    <row r="176" spans="1:26" x14ac:dyDescent="0.2">
      <c r="A176" s="358"/>
      <c r="B176" s="358"/>
      <c r="C176" s="358"/>
      <c r="D176" s="358"/>
      <c r="E176" s="358"/>
      <c r="F176" s="358"/>
      <c r="G176" s="358"/>
      <c r="H176" s="358"/>
      <c r="I176" s="358"/>
      <c r="J176" s="358"/>
      <c r="K176" s="358"/>
      <c r="L176" s="358"/>
      <c r="M176" s="358"/>
      <c r="N176" s="358"/>
      <c r="O176" s="358"/>
      <c r="P176" s="358"/>
      <c r="Q176" s="358"/>
      <c r="R176" s="358"/>
      <c r="S176" s="358"/>
      <c r="T176" s="358"/>
      <c r="U176" s="358"/>
      <c r="V176" s="358"/>
      <c r="W176" s="358"/>
      <c r="X176" s="358"/>
      <c r="Y176" s="358"/>
      <c r="Z176" s="358"/>
    </row>
    <row r="177" spans="1:26" x14ac:dyDescent="0.2">
      <c r="A177" s="358"/>
      <c r="B177" s="358"/>
      <c r="C177" s="358"/>
      <c r="D177" s="358"/>
      <c r="E177" s="358"/>
      <c r="F177" s="358"/>
      <c r="G177" s="358"/>
      <c r="H177" s="358"/>
      <c r="I177" s="358"/>
      <c r="J177" s="358"/>
      <c r="K177" s="358"/>
      <c r="L177" s="358"/>
      <c r="M177" s="358"/>
      <c r="N177" s="358"/>
      <c r="O177" s="358"/>
      <c r="P177" s="358"/>
      <c r="Q177" s="358"/>
      <c r="R177" s="358"/>
      <c r="S177" s="358"/>
      <c r="T177" s="358"/>
      <c r="U177" s="358"/>
      <c r="V177" s="358"/>
      <c r="W177" s="358"/>
      <c r="X177" s="358"/>
      <c r="Y177" s="358"/>
      <c r="Z177" s="358"/>
    </row>
    <row r="178" spans="1:26" x14ac:dyDescent="0.2">
      <c r="A178" s="358"/>
      <c r="B178" s="358"/>
      <c r="C178" s="358"/>
      <c r="D178" s="358"/>
      <c r="E178" s="358"/>
      <c r="F178" s="358"/>
      <c r="G178" s="358"/>
      <c r="H178" s="358"/>
      <c r="I178" s="358"/>
      <c r="J178" s="358"/>
      <c r="K178" s="358"/>
      <c r="L178" s="358"/>
      <c r="M178" s="358"/>
      <c r="N178" s="358"/>
      <c r="O178" s="358"/>
      <c r="P178" s="358"/>
      <c r="Q178" s="358"/>
      <c r="R178" s="358"/>
      <c r="S178" s="358"/>
      <c r="T178" s="358"/>
      <c r="U178" s="358"/>
      <c r="V178" s="358"/>
      <c r="W178" s="358"/>
      <c r="X178" s="358"/>
      <c r="Y178" s="358"/>
      <c r="Z178" s="358"/>
    </row>
    <row r="179" spans="1:26" x14ac:dyDescent="0.2">
      <c r="A179" s="358"/>
      <c r="B179" s="358"/>
      <c r="C179" s="358"/>
      <c r="D179" s="358"/>
      <c r="E179" s="358"/>
      <c r="F179" s="358"/>
      <c r="G179" s="358"/>
      <c r="H179" s="358"/>
      <c r="I179" s="358"/>
      <c r="J179" s="358"/>
      <c r="K179" s="358"/>
      <c r="L179" s="358"/>
      <c r="M179" s="358"/>
      <c r="N179" s="358"/>
      <c r="O179" s="358"/>
      <c r="P179" s="358"/>
      <c r="Q179" s="358"/>
      <c r="R179" s="358"/>
      <c r="S179" s="358"/>
      <c r="T179" s="358"/>
      <c r="U179" s="358"/>
      <c r="V179" s="358"/>
      <c r="W179" s="358"/>
      <c r="X179" s="358"/>
      <c r="Y179" s="358"/>
      <c r="Z179" s="358"/>
    </row>
    <row r="180" spans="1:26" x14ac:dyDescent="0.2">
      <c r="A180" s="358"/>
      <c r="B180" s="358"/>
      <c r="C180" s="358"/>
      <c r="D180" s="358"/>
      <c r="E180" s="358"/>
      <c r="F180" s="358"/>
      <c r="G180" s="358"/>
      <c r="H180" s="358"/>
      <c r="I180" s="358"/>
      <c r="J180" s="358"/>
      <c r="K180" s="358"/>
      <c r="L180" s="358"/>
      <c r="M180" s="358"/>
      <c r="N180" s="358"/>
      <c r="O180" s="358"/>
      <c r="P180" s="358"/>
      <c r="Q180" s="358"/>
      <c r="R180" s="358"/>
      <c r="S180" s="358"/>
      <c r="T180" s="358"/>
      <c r="U180" s="358"/>
      <c r="V180" s="358"/>
      <c r="W180" s="358"/>
      <c r="X180" s="358"/>
      <c r="Y180" s="358"/>
      <c r="Z180" s="358"/>
    </row>
    <row r="181" spans="1:26" x14ac:dyDescent="0.2">
      <c r="A181" s="358"/>
      <c r="B181" s="358"/>
      <c r="C181" s="358"/>
      <c r="D181" s="358"/>
      <c r="E181" s="358"/>
      <c r="F181" s="358"/>
      <c r="G181" s="358"/>
      <c r="H181" s="358"/>
      <c r="I181" s="358"/>
      <c r="J181" s="358"/>
      <c r="K181" s="358"/>
      <c r="L181" s="358"/>
      <c r="M181" s="358"/>
      <c r="N181" s="358"/>
      <c r="O181" s="358"/>
      <c r="P181" s="358"/>
      <c r="Q181" s="358"/>
      <c r="R181" s="358"/>
      <c r="S181" s="358"/>
      <c r="T181" s="358"/>
      <c r="U181" s="358"/>
      <c r="V181" s="358"/>
      <c r="W181" s="358"/>
      <c r="X181" s="358"/>
      <c r="Y181" s="358"/>
      <c r="Z181" s="358"/>
    </row>
    <row r="182" spans="1:26" x14ac:dyDescent="0.2">
      <c r="A182" s="358"/>
      <c r="B182" s="358"/>
      <c r="C182" s="358"/>
      <c r="D182" s="358"/>
      <c r="E182" s="358"/>
      <c r="F182" s="358"/>
      <c r="G182" s="358"/>
      <c r="H182" s="358"/>
      <c r="I182" s="358"/>
      <c r="J182" s="358"/>
      <c r="K182" s="358"/>
      <c r="L182" s="358"/>
      <c r="M182" s="358"/>
      <c r="N182" s="358"/>
      <c r="O182" s="358"/>
      <c r="P182" s="358"/>
      <c r="Q182" s="358"/>
      <c r="R182" s="358"/>
      <c r="S182" s="358"/>
      <c r="T182" s="358"/>
      <c r="U182" s="358"/>
      <c r="V182" s="358"/>
      <c r="W182" s="358"/>
      <c r="X182" s="358"/>
      <c r="Y182" s="358"/>
      <c r="Z182" s="358"/>
    </row>
    <row r="183" spans="1:26" x14ac:dyDescent="0.2">
      <c r="A183" s="358"/>
      <c r="B183" s="358"/>
      <c r="C183" s="358"/>
      <c r="D183" s="358"/>
      <c r="E183" s="358"/>
      <c r="F183" s="358"/>
      <c r="G183" s="358"/>
      <c r="H183" s="358"/>
      <c r="I183" s="358"/>
      <c r="J183" s="358"/>
      <c r="K183" s="358"/>
      <c r="L183" s="358"/>
      <c r="M183" s="358"/>
      <c r="N183" s="358"/>
      <c r="O183" s="358"/>
      <c r="P183" s="358"/>
      <c r="Q183" s="358"/>
      <c r="R183" s="358"/>
      <c r="S183" s="358"/>
      <c r="T183" s="358"/>
      <c r="U183" s="358"/>
      <c r="V183" s="358"/>
      <c r="W183" s="358"/>
      <c r="X183" s="358"/>
      <c r="Y183" s="358"/>
      <c r="Z183" s="358"/>
    </row>
    <row r="184" spans="1:26" x14ac:dyDescent="0.2">
      <c r="A184" s="358"/>
      <c r="B184" s="358"/>
      <c r="C184" s="358"/>
      <c r="D184" s="358"/>
      <c r="E184" s="358"/>
      <c r="F184" s="358"/>
      <c r="G184" s="358"/>
      <c r="H184" s="358"/>
      <c r="I184" s="358"/>
      <c r="J184" s="358"/>
      <c r="K184" s="358"/>
      <c r="L184" s="358"/>
      <c r="M184" s="358"/>
      <c r="N184" s="358"/>
      <c r="O184" s="358"/>
      <c r="P184" s="358"/>
      <c r="Q184" s="358"/>
      <c r="R184" s="358"/>
      <c r="S184" s="358"/>
      <c r="T184" s="358"/>
      <c r="U184" s="358"/>
      <c r="V184" s="358"/>
      <c r="W184" s="358"/>
      <c r="X184" s="358"/>
      <c r="Y184" s="358"/>
      <c r="Z184" s="358"/>
    </row>
    <row r="185" spans="1:26" x14ac:dyDescent="0.2">
      <c r="A185" s="358"/>
      <c r="B185" s="358"/>
      <c r="C185" s="358"/>
      <c r="D185" s="358"/>
      <c r="E185" s="358"/>
      <c r="F185" s="358"/>
      <c r="G185" s="358"/>
      <c r="H185" s="358"/>
      <c r="I185" s="358"/>
      <c r="J185" s="358"/>
      <c r="K185" s="358"/>
      <c r="L185" s="358"/>
      <c r="M185" s="358"/>
      <c r="N185" s="358"/>
      <c r="O185" s="358"/>
      <c r="P185" s="358"/>
      <c r="Q185" s="358"/>
      <c r="R185" s="358"/>
      <c r="S185" s="358"/>
      <c r="T185" s="358"/>
      <c r="U185" s="358"/>
      <c r="V185" s="358"/>
      <c r="W185" s="358"/>
      <c r="X185" s="358"/>
      <c r="Y185" s="358"/>
      <c r="Z185" s="358"/>
    </row>
    <row r="186" spans="1:26" x14ac:dyDescent="0.2">
      <c r="A186" s="358"/>
      <c r="B186" s="358"/>
      <c r="C186" s="358"/>
      <c r="D186" s="358"/>
      <c r="E186" s="358"/>
      <c r="F186" s="358"/>
      <c r="G186" s="358"/>
      <c r="H186" s="358"/>
      <c r="I186" s="358"/>
      <c r="J186" s="358"/>
      <c r="K186" s="358"/>
      <c r="L186" s="358"/>
      <c r="M186" s="358"/>
      <c r="N186" s="358"/>
      <c r="O186" s="358"/>
      <c r="P186" s="358"/>
      <c r="Q186" s="358"/>
      <c r="R186" s="358"/>
      <c r="S186" s="358"/>
      <c r="T186" s="358"/>
      <c r="U186" s="358"/>
      <c r="V186" s="358"/>
      <c r="W186" s="358"/>
      <c r="X186" s="358"/>
      <c r="Y186" s="358"/>
      <c r="Z186" s="358"/>
    </row>
    <row r="187" spans="1:26" x14ac:dyDescent="0.2">
      <c r="A187" s="358"/>
      <c r="B187" s="358"/>
      <c r="C187" s="358"/>
      <c r="D187" s="358"/>
      <c r="E187" s="358"/>
      <c r="F187" s="358"/>
      <c r="G187" s="358"/>
      <c r="H187" s="358"/>
      <c r="I187" s="358"/>
      <c r="J187" s="358"/>
      <c r="K187" s="358"/>
      <c r="L187" s="358"/>
      <c r="M187" s="358"/>
      <c r="N187" s="358"/>
      <c r="O187" s="358"/>
      <c r="P187" s="358"/>
      <c r="Q187" s="358"/>
      <c r="R187" s="358"/>
      <c r="S187" s="358"/>
      <c r="T187" s="358"/>
      <c r="U187" s="358"/>
      <c r="V187" s="358"/>
      <c r="W187" s="358"/>
      <c r="X187" s="358"/>
      <c r="Y187" s="358"/>
      <c r="Z187" s="358"/>
    </row>
    <row r="188" spans="1:26" x14ac:dyDescent="0.2">
      <c r="A188" s="358"/>
      <c r="B188" s="358"/>
      <c r="C188" s="358"/>
      <c r="D188" s="358"/>
      <c r="E188" s="358"/>
      <c r="F188" s="358"/>
      <c r="G188" s="358"/>
      <c r="H188" s="358"/>
      <c r="I188" s="358"/>
      <c r="J188" s="358"/>
      <c r="K188" s="358"/>
      <c r="L188" s="358"/>
      <c r="M188" s="358"/>
      <c r="N188" s="358"/>
      <c r="O188" s="358"/>
      <c r="P188" s="358"/>
      <c r="Q188" s="358"/>
      <c r="R188" s="358"/>
      <c r="S188" s="358"/>
      <c r="T188" s="358"/>
      <c r="U188" s="358"/>
      <c r="V188" s="358"/>
      <c r="W188" s="358"/>
      <c r="X188" s="358"/>
      <c r="Y188" s="358"/>
      <c r="Z188" s="358"/>
    </row>
    <row r="189" spans="1:26" x14ac:dyDescent="0.2">
      <c r="A189" s="358"/>
      <c r="B189" s="358"/>
      <c r="C189" s="358"/>
      <c r="D189" s="358"/>
      <c r="E189" s="358"/>
      <c r="F189" s="358"/>
      <c r="G189" s="358"/>
      <c r="H189" s="358"/>
      <c r="I189" s="358"/>
      <c r="J189" s="358"/>
      <c r="K189" s="358"/>
      <c r="L189" s="358"/>
      <c r="M189" s="358"/>
      <c r="N189" s="358"/>
      <c r="O189" s="358"/>
      <c r="P189" s="358"/>
      <c r="Q189" s="358"/>
      <c r="R189" s="358"/>
      <c r="S189" s="358"/>
      <c r="T189" s="358"/>
      <c r="U189" s="358"/>
      <c r="V189" s="358"/>
      <c r="W189" s="358"/>
      <c r="X189" s="358"/>
      <c r="Y189" s="358"/>
      <c r="Z189" s="358"/>
    </row>
    <row r="190" spans="1:26" x14ac:dyDescent="0.2">
      <c r="A190" s="358"/>
      <c r="B190" s="358"/>
      <c r="C190" s="358"/>
      <c r="D190" s="358"/>
      <c r="E190" s="358"/>
      <c r="F190" s="358"/>
      <c r="G190" s="358"/>
      <c r="H190" s="358"/>
      <c r="I190" s="358"/>
      <c r="J190" s="358"/>
      <c r="K190" s="358"/>
      <c r="L190" s="358"/>
      <c r="M190" s="358"/>
      <c r="N190" s="358"/>
      <c r="O190" s="358"/>
      <c r="P190" s="358"/>
      <c r="Q190" s="358"/>
      <c r="R190" s="358"/>
      <c r="S190" s="358"/>
      <c r="T190" s="358"/>
      <c r="U190" s="358"/>
      <c r="V190" s="358"/>
      <c r="W190" s="358"/>
      <c r="X190" s="358"/>
      <c r="Y190" s="358"/>
      <c r="Z190" s="358"/>
    </row>
    <row r="191" spans="1:26" x14ac:dyDescent="0.2">
      <c r="A191" s="358"/>
      <c r="B191" s="358"/>
      <c r="C191" s="358"/>
      <c r="D191" s="358"/>
      <c r="E191" s="358"/>
      <c r="F191" s="358"/>
      <c r="G191" s="358"/>
      <c r="H191" s="358"/>
      <c r="I191" s="358"/>
      <c r="J191" s="358"/>
      <c r="K191" s="358"/>
      <c r="L191" s="358"/>
      <c r="M191" s="358"/>
      <c r="N191" s="358"/>
      <c r="O191" s="358"/>
      <c r="P191" s="358"/>
      <c r="Q191" s="358"/>
      <c r="R191" s="358"/>
      <c r="S191" s="358"/>
      <c r="T191" s="358"/>
      <c r="U191" s="358"/>
      <c r="V191" s="358"/>
      <c r="W191" s="358"/>
      <c r="X191" s="358"/>
      <c r="Y191" s="358"/>
      <c r="Z191" s="358"/>
    </row>
    <row r="192" spans="1:26" x14ac:dyDescent="0.2">
      <c r="A192" s="358"/>
      <c r="B192" s="358"/>
      <c r="C192" s="358"/>
      <c r="D192" s="358"/>
      <c r="E192" s="358"/>
      <c r="F192" s="358"/>
      <c r="G192" s="358"/>
      <c r="H192" s="358"/>
      <c r="I192" s="358"/>
      <c r="J192" s="358"/>
      <c r="K192" s="358"/>
      <c r="L192" s="358"/>
      <c r="M192" s="358"/>
      <c r="N192" s="358"/>
      <c r="O192" s="358"/>
      <c r="P192" s="358"/>
      <c r="Q192" s="358"/>
      <c r="R192" s="358"/>
      <c r="S192" s="358"/>
      <c r="T192" s="358"/>
      <c r="U192" s="358"/>
      <c r="V192" s="358"/>
      <c r="W192" s="358"/>
      <c r="X192" s="358"/>
      <c r="Y192" s="358"/>
      <c r="Z192" s="358"/>
    </row>
    <row r="193" spans="1:26" x14ac:dyDescent="0.2">
      <c r="A193" s="358"/>
      <c r="B193" s="358"/>
      <c r="C193" s="358"/>
      <c r="D193" s="358"/>
      <c r="E193" s="358"/>
      <c r="F193" s="358"/>
      <c r="G193" s="358"/>
      <c r="H193" s="358"/>
      <c r="I193" s="358"/>
      <c r="J193" s="358"/>
      <c r="K193" s="358"/>
      <c r="L193" s="358"/>
      <c r="M193" s="358"/>
      <c r="N193" s="358"/>
      <c r="O193" s="358"/>
      <c r="P193" s="358"/>
      <c r="Q193" s="358"/>
      <c r="R193" s="358"/>
      <c r="S193" s="358"/>
      <c r="T193" s="358"/>
      <c r="U193" s="358"/>
      <c r="V193" s="358"/>
      <c r="W193" s="358"/>
      <c r="X193" s="358"/>
      <c r="Y193" s="358"/>
      <c r="Z193" s="358"/>
    </row>
    <row r="194" spans="1:26" x14ac:dyDescent="0.2">
      <c r="A194" s="358"/>
      <c r="B194" s="358"/>
      <c r="C194" s="358"/>
      <c r="D194" s="358"/>
      <c r="E194" s="358"/>
      <c r="F194" s="358"/>
      <c r="G194" s="358"/>
      <c r="H194" s="358"/>
      <c r="I194" s="358"/>
      <c r="J194" s="358"/>
      <c r="K194" s="358"/>
      <c r="L194" s="358"/>
      <c r="M194" s="358"/>
      <c r="N194" s="358"/>
      <c r="O194" s="358"/>
      <c r="P194" s="358"/>
      <c r="Q194" s="358"/>
      <c r="R194" s="358"/>
      <c r="S194" s="358"/>
      <c r="T194" s="358"/>
      <c r="U194" s="358"/>
      <c r="V194" s="358"/>
      <c r="W194" s="358"/>
      <c r="X194" s="358"/>
      <c r="Y194" s="358"/>
      <c r="Z194" s="358"/>
    </row>
    <row r="195" spans="1:26" x14ac:dyDescent="0.2">
      <c r="A195" s="358"/>
      <c r="B195" s="358"/>
      <c r="C195" s="358"/>
      <c r="D195" s="358"/>
      <c r="E195" s="358"/>
      <c r="F195" s="358"/>
      <c r="G195" s="358"/>
      <c r="H195" s="358"/>
      <c r="I195" s="358"/>
      <c r="J195" s="358"/>
      <c r="K195" s="358"/>
      <c r="L195" s="358"/>
      <c r="M195" s="358"/>
      <c r="N195" s="358"/>
      <c r="O195" s="358"/>
      <c r="P195" s="358"/>
      <c r="Q195" s="358"/>
      <c r="R195" s="358"/>
      <c r="S195" s="358"/>
      <c r="T195" s="358"/>
      <c r="U195" s="358"/>
      <c r="V195" s="358"/>
      <c r="W195" s="358"/>
      <c r="X195" s="358"/>
      <c r="Y195" s="358"/>
      <c r="Z195" s="358"/>
    </row>
    <row r="196" spans="1:26" x14ac:dyDescent="0.2">
      <c r="A196" s="358"/>
      <c r="B196" s="358"/>
      <c r="C196" s="358"/>
      <c r="D196" s="358"/>
      <c r="E196" s="358"/>
      <c r="F196" s="358"/>
      <c r="G196" s="358"/>
      <c r="H196" s="358"/>
      <c r="I196" s="358"/>
      <c r="J196" s="358"/>
      <c r="K196" s="358"/>
      <c r="L196" s="358"/>
      <c r="M196" s="358"/>
      <c r="N196" s="358"/>
      <c r="O196" s="358"/>
      <c r="P196" s="358"/>
      <c r="Q196" s="358"/>
      <c r="R196" s="358"/>
      <c r="S196" s="358"/>
      <c r="T196" s="358"/>
      <c r="U196" s="358"/>
      <c r="V196" s="358"/>
      <c r="W196" s="358"/>
      <c r="X196" s="358"/>
      <c r="Y196" s="358"/>
      <c r="Z196" s="358"/>
    </row>
    <row r="197" spans="1:26" x14ac:dyDescent="0.2">
      <c r="A197" s="358"/>
      <c r="B197" s="358"/>
      <c r="C197" s="358"/>
      <c r="D197" s="358"/>
      <c r="E197" s="358"/>
      <c r="F197" s="358"/>
      <c r="G197" s="358"/>
      <c r="H197" s="358"/>
      <c r="I197" s="358"/>
      <c r="J197" s="358"/>
      <c r="K197" s="358"/>
      <c r="L197" s="358"/>
      <c r="M197" s="358"/>
      <c r="N197" s="358"/>
      <c r="O197" s="358"/>
      <c r="P197" s="358"/>
      <c r="Q197" s="358"/>
      <c r="R197" s="358"/>
      <c r="S197" s="358"/>
      <c r="T197" s="358"/>
      <c r="U197" s="358"/>
      <c r="V197" s="358"/>
      <c r="W197" s="358"/>
      <c r="X197" s="358"/>
      <c r="Y197" s="358"/>
      <c r="Z197" s="358"/>
    </row>
    <row r="198" spans="1:26" x14ac:dyDescent="0.2">
      <c r="A198" s="358"/>
      <c r="B198" s="358"/>
      <c r="C198" s="358"/>
      <c r="D198" s="358"/>
      <c r="E198" s="358"/>
      <c r="F198" s="358"/>
      <c r="G198" s="358"/>
      <c r="H198" s="358"/>
      <c r="I198" s="358"/>
      <c r="J198" s="358"/>
      <c r="K198" s="358"/>
      <c r="L198" s="358"/>
      <c r="M198" s="358"/>
      <c r="N198" s="358"/>
      <c r="O198" s="358"/>
      <c r="P198" s="358"/>
      <c r="Q198" s="358"/>
      <c r="R198" s="358"/>
      <c r="S198" s="358"/>
      <c r="T198" s="358"/>
      <c r="U198" s="358"/>
      <c r="V198" s="358"/>
      <c r="W198" s="358"/>
      <c r="X198" s="358"/>
      <c r="Y198" s="358"/>
      <c r="Z198" s="358"/>
    </row>
    <row r="199" spans="1:26" x14ac:dyDescent="0.2">
      <c r="A199" s="358"/>
      <c r="B199" s="358"/>
      <c r="C199" s="358"/>
      <c r="D199" s="358"/>
      <c r="E199" s="358"/>
      <c r="F199" s="358"/>
      <c r="G199" s="358"/>
      <c r="H199" s="358"/>
      <c r="I199" s="358"/>
      <c r="J199" s="358"/>
      <c r="K199" s="358"/>
      <c r="L199" s="358"/>
      <c r="M199" s="358"/>
      <c r="N199" s="358"/>
      <c r="O199" s="358"/>
      <c r="P199" s="358"/>
      <c r="Q199" s="358"/>
      <c r="R199" s="358"/>
      <c r="S199" s="358"/>
      <c r="T199" s="358"/>
      <c r="U199" s="358"/>
      <c r="V199" s="358"/>
      <c r="W199" s="358"/>
      <c r="X199" s="358"/>
      <c r="Y199" s="358"/>
      <c r="Z199" s="358"/>
    </row>
    <row r="200" spans="1:26" x14ac:dyDescent="0.2">
      <c r="A200" s="358"/>
      <c r="B200" s="358"/>
      <c r="C200" s="358"/>
      <c r="D200" s="358"/>
      <c r="E200" s="358"/>
      <c r="F200" s="358"/>
      <c r="G200" s="358"/>
      <c r="H200" s="358"/>
      <c r="I200" s="358"/>
      <c r="J200" s="358"/>
      <c r="K200" s="358"/>
      <c r="L200" s="358"/>
      <c r="M200" s="358"/>
      <c r="N200" s="358"/>
      <c r="O200" s="358"/>
      <c r="P200" s="358"/>
      <c r="Q200" s="358"/>
      <c r="R200" s="358"/>
      <c r="S200" s="358"/>
      <c r="T200" s="358"/>
      <c r="U200" s="358"/>
      <c r="V200" s="358"/>
      <c r="W200" s="358"/>
      <c r="X200" s="358"/>
      <c r="Y200" s="358"/>
      <c r="Z200" s="358"/>
    </row>
    <row r="201" spans="1:26" x14ac:dyDescent="0.2">
      <c r="A201" s="358"/>
      <c r="B201" s="358"/>
      <c r="C201" s="358"/>
      <c r="D201" s="358"/>
      <c r="E201" s="358"/>
      <c r="F201" s="358"/>
      <c r="G201" s="358"/>
      <c r="H201" s="358"/>
      <c r="I201" s="358"/>
      <c r="J201" s="358"/>
      <c r="K201" s="358"/>
      <c r="L201" s="358"/>
      <c r="M201" s="358"/>
      <c r="N201" s="358"/>
      <c r="O201" s="358"/>
      <c r="P201" s="358"/>
      <c r="Q201" s="358"/>
      <c r="R201" s="358"/>
      <c r="S201" s="358"/>
      <c r="T201" s="358"/>
      <c r="U201" s="358"/>
      <c r="V201" s="358"/>
      <c r="W201" s="358"/>
      <c r="X201" s="358"/>
      <c r="Y201" s="358"/>
      <c r="Z201" s="358"/>
    </row>
    <row r="202" spans="1:26" x14ac:dyDescent="0.2">
      <c r="A202" s="358"/>
      <c r="B202" s="358"/>
      <c r="C202" s="358"/>
      <c r="D202" s="358"/>
      <c r="E202" s="358"/>
      <c r="F202" s="358"/>
      <c r="G202" s="358"/>
      <c r="H202" s="358"/>
      <c r="I202" s="358"/>
      <c r="J202" s="358"/>
      <c r="K202" s="358"/>
      <c r="L202" s="358"/>
      <c r="M202" s="358"/>
      <c r="N202" s="358"/>
      <c r="O202" s="358"/>
      <c r="P202" s="358"/>
      <c r="Q202" s="358"/>
      <c r="R202" s="358"/>
      <c r="S202" s="358"/>
      <c r="T202" s="358"/>
      <c r="U202" s="358"/>
      <c r="V202" s="358"/>
      <c r="W202" s="358"/>
      <c r="X202" s="358"/>
      <c r="Y202" s="358"/>
      <c r="Z202" s="358"/>
    </row>
    <row r="203" spans="1:26" x14ac:dyDescent="0.2">
      <c r="A203" s="358"/>
      <c r="B203" s="358"/>
      <c r="C203" s="358"/>
      <c r="D203" s="358"/>
      <c r="E203" s="358"/>
      <c r="F203" s="358"/>
      <c r="G203" s="358"/>
      <c r="H203" s="358"/>
      <c r="I203" s="358"/>
      <c r="J203" s="358"/>
      <c r="K203" s="358"/>
      <c r="L203" s="358"/>
      <c r="M203" s="358"/>
      <c r="N203" s="358"/>
      <c r="O203" s="358"/>
      <c r="P203" s="358"/>
      <c r="Q203" s="358"/>
      <c r="R203" s="358"/>
      <c r="S203" s="358"/>
      <c r="T203" s="358"/>
      <c r="U203" s="358"/>
      <c r="V203" s="358"/>
      <c r="W203" s="358"/>
      <c r="X203" s="358"/>
      <c r="Y203" s="358"/>
      <c r="Z203" s="358"/>
    </row>
    <row r="204" spans="1:26" x14ac:dyDescent="0.2">
      <c r="A204" s="358"/>
      <c r="B204" s="358"/>
      <c r="C204" s="358"/>
      <c r="D204" s="358"/>
      <c r="E204" s="358"/>
      <c r="F204" s="358"/>
      <c r="G204" s="358"/>
      <c r="H204" s="358"/>
      <c r="I204" s="358"/>
      <c r="J204" s="358"/>
      <c r="K204" s="358"/>
      <c r="L204" s="358"/>
      <c r="M204" s="358"/>
      <c r="N204" s="358"/>
      <c r="O204" s="358"/>
      <c r="P204" s="358"/>
      <c r="Q204" s="358"/>
      <c r="R204" s="358"/>
      <c r="S204" s="358"/>
      <c r="T204" s="358"/>
      <c r="U204" s="358"/>
      <c r="V204" s="358"/>
      <c r="W204" s="358"/>
      <c r="X204" s="358"/>
      <c r="Y204" s="358"/>
      <c r="Z204" s="358"/>
    </row>
    <row r="205" spans="1:26" x14ac:dyDescent="0.2">
      <c r="A205" s="358"/>
      <c r="B205" s="358"/>
      <c r="C205" s="358"/>
      <c r="D205" s="358"/>
      <c r="E205" s="358"/>
      <c r="F205" s="358"/>
      <c r="G205" s="358"/>
      <c r="H205" s="358"/>
      <c r="I205" s="358"/>
      <c r="J205" s="358"/>
      <c r="K205" s="358"/>
      <c r="L205" s="358"/>
      <c r="M205" s="358"/>
      <c r="N205" s="358"/>
      <c r="O205" s="358"/>
      <c r="P205" s="358"/>
      <c r="Q205" s="358"/>
      <c r="R205" s="358"/>
      <c r="S205" s="358"/>
      <c r="T205" s="358"/>
      <c r="U205" s="358"/>
      <c r="V205" s="358"/>
      <c r="W205" s="358"/>
      <c r="X205" s="358"/>
      <c r="Y205" s="358"/>
      <c r="Z205" s="358"/>
    </row>
    <row r="206" spans="1:26" x14ac:dyDescent="0.2">
      <c r="A206" s="358"/>
      <c r="B206" s="358"/>
      <c r="C206" s="358"/>
      <c r="D206" s="358"/>
      <c r="E206" s="358"/>
      <c r="F206" s="358"/>
      <c r="G206" s="358"/>
      <c r="H206" s="358"/>
      <c r="I206" s="358"/>
      <c r="J206" s="358"/>
      <c r="K206" s="358"/>
      <c r="L206" s="358"/>
      <c r="M206" s="358"/>
      <c r="N206" s="358"/>
      <c r="O206" s="358"/>
      <c r="P206" s="358"/>
      <c r="Q206" s="358"/>
      <c r="R206" s="358"/>
      <c r="S206" s="358"/>
      <c r="T206" s="358"/>
      <c r="U206" s="358"/>
      <c r="V206" s="358"/>
      <c r="W206" s="358"/>
      <c r="X206" s="358"/>
      <c r="Y206" s="358"/>
      <c r="Z206" s="358"/>
    </row>
    <row r="207" spans="1:26" x14ac:dyDescent="0.2">
      <c r="A207" s="358"/>
      <c r="B207" s="358"/>
      <c r="C207" s="358"/>
      <c r="D207" s="358"/>
      <c r="E207" s="358"/>
      <c r="F207" s="358"/>
      <c r="G207" s="358"/>
      <c r="H207" s="358"/>
      <c r="I207" s="358"/>
      <c r="J207" s="358"/>
      <c r="K207" s="358"/>
      <c r="L207" s="358"/>
      <c r="M207" s="358"/>
      <c r="N207" s="358"/>
      <c r="O207" s="358"/>
      <c r="P207" s="358"/>
      <c r="Q207" s="358"/>
      <c r="R207" s="358"/>
      <c r="S207" s="358"/>
      <c r="T207" s="358"/>
      <c r="U207" s="358"/>
      <c r="V207" s="358"/>
      <c r="W207" s="358"/>
      <c r="X207" s="358"/>
      <c r="Y207" s="358"/>
      <c r="Z207" s="358"/>
    </row>
    <row r="208" spans="1:26" x14ac:dyDescent="0.2">
      <c r="A208" s="358"/>
      <c r="B208" s="358"/>
      <c r="C208" s="358"/>
      <c r="D208" s="358"/>
      <c r="E208" s="358"/>
      <c r="F208" s="358"/>
      <c r="G208" s="358"/>
      <c r="H208" s="358"/>
      <c r="I208" s="358"/>
      <c r="J208" s="358"/>
      <c r="K208" s="358"/>
      <c r="L208" s="358"/>
      <c r="M208" s="358"/>
      <c r="N208" s="358"/>
      <c r="O208" s="358"/>
      <c r="P208" s="358"/>
      <c r="Q208" s="358"/>
      <c r="R208" s="358"/>
      <c r="S208" s="358"/>
      <c r="T208" s="358"/>
      <c r="U208" s="358"/>
      <c r="V208" s="358"/>
      <c r="W208" s="358"/>
      <c r="X208" s="358"/>
      <c r="Y208" s="358"/>
      <c r="Z208" s="358"/>
    </row>
    <row r="209" spans="1:26" x14ac:dyDescent="0.2">
      <c r="A209" s="358"/>
      <c r="B209" s="358"/>
      <c r="C209" s="358"/>
      <c r="D209" s="358"/>
      <c r="E209" s="358"/>
      <c r="F209" s="358"/>
      <c r="G209" s="358"/>
      <c r="H209" s="358"/>
      <c r="I209" s="358"/>
      <c r="J209" s="358"/>
      <c r="K209" s="358"/>
      <c r="L209" s="358"/>
      <c r="M209" s="358"/>
      <c r="N209" s="358"/>
      <c r="O209" s="358"/>
      <c r="P209" s="358"/>
      <c r="Q209" s="358"/>
      <c r="R209" s="358"/>
      <c r="S209" s="358"/>
      <c r="T209" s="358"/>
      <c r="U209" s="358"/>
      <c r="V209" s="358"/>
      <c r="W209" s="358"/>
      <c r="X209" s="358"/>
      <c r="Y209" s="358"/>
      <c r="Z209" s="358"/>
    </row>
    <row r="210" spans="1:26" x14ac:dyDescent="0.2">
      <c r="A210" s="358"/>
      <c r="B210" s="358"/>
      <c r="C210" s="358"/>
      <c r="D210" s="358"/>
      <c r="E210" s="358"/>
      <c r="F210" s="358"/>
      <c r="G210" s="358"/>
      <c r="H210" s="358"/>
      <c r="I210" s="358"/>
      <c r="J210" s="358"/>
      <c r="K210" s="358"/>
      <c r="L210" s="358"/>
      <c r="M210" s="358"/>
      <c r="N210" s="358"/>
      <c r="O210" s="358"/>
      <c r="P210" s="358"/>
      <c r="Q210" s="358"/>
      <c r="R210" s="358"/>
      <c r="S210" s="358"/>
      <c r="T210" s="358"/>
      <c r="U210" s="358"/>
      <c r="V210" s="358"/>
      <c r="W210" s="358"/>
      <c r="X210" s="358"/>
      <c r="Y210" s="358"/>
      <c r="Z210" s="358"/>
    </row>
    <row r="211" spans="1:26" x14ac:dyDescent="0.2">
      <c r="A211" s="358"/>
      <c r="B211" s="358"/>
      <c r="C211" s="358"/>
      <c r="D211" s="358"/>
      <c r="E211" s="358"/>
      <c r="F211" s="358"/>
      <c r="G211" s="358"/>
      <c r="H211" s="358"/>
      <c r="I211" s="358"/>
      <c r="J211" s="358"/>
      <c r="K211" s="358"/>
      <c r="L211" s="358"/>
      <c r="M211" s="358"/>
      <c r="N211" s="358"/>
      <c r="O211" s="358"/>
      <c r="P211" s="358"/>
      <c r="Q211" s="358"/>
      <c r="R211" s="358"/>
      <c r="S211" s="358"/>
      <c r="T211" s="358"/>
      <c r="U211" s="358"/>
      <c r="V211" s="358"/>
      <c r="W211" s="358"/>
      <c r="X211" s="358"/>
      <c r="Y211" s="358"/>
      <c r="Z211" s="358"/>
    </row>
    <row r="212" spans="1:26" x14ac:dyDescent="0.2">
      <c r="A212" s="358"/>
      <c r="B212" s="358"/>
      <c r="C212" s="358"/>
      <c r="D212" s="358"/>
      <c r="E212" s="358"/>
      <c r="F212" s="358"/>
      <c r="G212" s="358"/>
      <c r="H212" s="358"/>
      <c r="I212" s="358"/>
      <c r="J212" s="358"/>
      <c r="K212" s="358"/>
      <c r="L212" s="358"/>
      <c r="M212" s="358"/>
      <c r="N212" s="358"/>
      <c r="O212" s="358"/>
      <c r="P212" s="358"/>
      <c r="Q212" s="358"/>
      <c r="R212" s="358"/>
      <c r="S212" s="358"/>
      <c r="T212" s="358"/>
      <c r="U212" s="358"/>
      <c r="V212" s="358"/>
      <c r="W212" s="358"/>
      <c r="X212" s="358"/>
      <c r="Y212" s="358"/>
      <c r="Z212" s="358"/>
    </row>
    <row r="213" spans="1:26" x14ac:dyDescent="0.2">
      <c r="A213" s="358"/>
      <c r="B213" s="358"/>
      <c r="C213" s="358"/>
      <c r="D213" s="358"/>
      <c r="E213" s="358"/>
      <c r="F213" s="358"/>
      <c r="G213" s="358"/>
      <c r="H213" s="358"/>
      <c r="I213" s="358"/>
      <c r="J213" s="358"/>
      <c r="K213" s="358"/>
      <c r="L213" s="358"/>
      <c r="M213" s="358"/>
      <c r="N213" s="358"/>
      <c r="O213" s="358"/>
      <c r="P213" s="358"/>
      <c r="Q213" s="358"/>
      <c r="R213" s="358"/>
      <c r="S213" s="358"/>
      <c r="T213" s="358"/>
      <c r="U213" s="358"/>
      <c r="V213" s="358"/>
      <c r="W213" s="358"/>
      <c r="X213" s="358"/>
      <c r="Y213" s="358"/>
      <c r="Z213" s="358"/>
    </row>
    <row r="214" spans="1:26" x14ac:dyDescent="0.2">
      <c r="A214" s="358"/>
      <c r="B214" s="358"/>
      <c r="C214" s="358"/>
      <c r="D214" s="358"/>
      <c r="E214" s="358"/>
      <c r="F214" s="358"/>
      <c r="G214" s="358"/>
      <c r="H214" s="358"/>
      <c r="I214" s="358"/>
      <c r="J214" s="358"/>
      <c r="K214" s="358"/>
      <c r="L214" s="358"/>
      <c r="M214" s="358"/>
      <c r="N214" s="358"/>
      <c r="O214" s="358"/>
      <c r="P214" s="358"/>
      <c r="Q214" s="358"/>
      <c r="R214" s="358"/>
      <c r="S214" s="358"/>
      <c r="T214" s="358"/>
      <c r="U214" s="358"/>
      <c r="V214" s="358"/>
      <c r="W214" s="358"/>
      <c r="X214" s="358"/>
      <c r="Y214" s="358"/>
      <c r="Z214" s="358"/>
    </row>
    <row r="215" spans="1:26" x14ac:dyDescent="0.2">
      <c r="A215" s="358"/>
      <c r="B215" s="358"/>
      <c r="C215" s="358"/>
      <c r="D215" s="358"/>
      <c r="E215" s="358"/>
      <c r="F215" s="358"/>
      <c r="G215" s="358"/>
      <c r="H215" s="358"/>
      <c r="I215" s="358"/>
      <c r="J215" s="358"/>
      <c r="K215" s="358"/>
      <c r="L215" s="358"/>
      <c r="M215" s="358"/>
      <c r="N215" s="358"/>
      <c r="O215" s="358"/>
      <c r="P215" s="358"/>
      <c r="Q215" s="358"/>
      <c r="R215" s="358"/>
      <c r="S215" s="358"/>
      <c r="T215" s="358"/>
      <c r="U215" s="358"/>
      <c r="V215" s="358"/>
      <c r="W215" s="358"/>
      <c r="X215" s="358"/>
      <c r="Y215" s="358"/>
      <c r="Z215" s="358"/>
    </row>
    <row r="216" spans="1:26" x14ac:dyDescent="0.2">
      <c r="B216" s="358"/>
      <c r="C216" s="358"/>
      <c r="D216" s="358"/>
      <c r="E216" s="358"/>
      <c r="F216" s="358"/>
      <c r="G216" s="358"/>
      <c r="H216" s="358"/>
      <c r="I216" s="358"/>
      <c r="J216" s="358"/>
      <c r="K216" s="358"/>
      <c r="L216" s="358"/>
      <c r="M216" s="358"/>
    </row>
  </sheetData>
  <sheetProtection password="C497" sheet="1" selectLockedCells="1"/>
  <mergeCells count="37">
    <mergeCell ref="D41:E41"/>
    <mergeCell ref="D42:E42"/>
    <mergeCell ref="D36:E36"/>
    <mergeCell ref="D40:E40"/>
    <mergeCell ref="B8:E8"/>
    <mergeCell ref="B9:E9"/>
    <mergeCell ref="B12:D14"/>
    <mergeCell ref="E12:E14"/>
    <mergeCell ref="D25:E25"/>
    <mergeCell ref="D35:E35"/>
    <mergeCell ref="L50:Q50"/>
    <mergeCell ref="B22:C22"/>
    <mergeCell ref="B23:C23"/>
    <mergeCell ref="G54:H54"/>
    <mergeCell ref="D22:E22"/>
    <mergeCell ref="B24:C24"/>
    <mergeCell ref="B25:C25"/>
    <mergeCell ref="D23:E23"/>
    <mergeCell ref="D24:E24"/>
    <mergeCell ref="I54:J54"/>
    <mergeCell ref="L33:Q43"/>
    <mergeCell ref="B49:C49"/>
    <mergeCell ref="D49:E49"/>
    <mergeCell ref="B50:C50"/>
    <mergeCell ref="D50:E50"/>
    <mergeCell ref="D37:E37"/>
    <mergeCell ref="L8:P15"/>
    <mergeCell ref="L22:P22"/>
    <mergeCell ref="L7:P7"/>
    <mergeCell ref="D38:E38"/>
    <mergeCell ref="F7:G7"/>
    <mergeCell ref="F8:G8"/>
    <mergeCell ref="F9:G9"/>
    <mergeCell ref="B15:D15"/>
    <mergeCell ref="F15:J15"/>
    <mergeCell ref="B7:E7"/>
    <mergeCell ref="L23:P26"/>
  </mergeCells>
  <phoneticPr fontId="35" type="noConversion"/>
  <conditionalFormatting sqref="F13:F14">
    <cfRule type="containsText" dxfId="9" priority="12" operator="containsText" text="Datum:">
      <formula>NOT(ISERROR(SEARCH("Datum:",F13)))</formula>
    </cfRule>
  </conditionalFormatting>
  <conditionalFormatting sqref="G13:G14">
    <cfRule type="expression" dxfId="8" priority="5">
      <formula>$F$13="Datum:"</formula>
    </cfRule>
    <cfRule type="cellIs" dxfId="7" priority="6" operator="equal">
      <formula>"F13=""Datum:"""</formula>
    </cfRule>
    <cfRule type="expression" dxfId="6" priority="7">
      <formula>"F13=""Datum:"""</formula>
    </cfRule>
  </conditionalFormatting>
  <conditionalFormatting sqref="B15:E15">
    <cfRule type="expression" dxfId="5" priority="86">
      <formula>$E$12="Ja"</formula>
    </cfRule>
  </conditionalFormatting>
  <conditionalFormatting sqref="E15:J15">
    <cfRule type="expression" dxfId="4" priority="88">
      <formula>$E$12="Ja"</formula>
    </cfRule>
  </conditionalFormatting>
  <dataValidations xWindow="425" yWindow="570" count="7">
    <dataValidation type="whole" operator="greaterThan" allowBlank="1" showInputMessage="1" showErrorMessage="1" sqref="F8:G9 D23:F25 B50:C50 C33">
      <formula1>0</formula1>
    </dataValidation>
    <dataValidation type="decimal" operator="greaterThan" allowBlank="1" showInputMessage="1" showErrorMessage="1" sqref="G23:G25 F50">
      <formula1>0</formula1>
    </dataValidation>
    <dataValidation type="decimal" operator="lessThanOrEqual" allowBlank="1" showInputMessage="1" showErrorMessage="1" error="Max. 130,00 Euro pro Monat pro Kind!" sqref="D50:E50">
      <formula1>130</formula1>
    </dataValidation>
    <dataValidation operator="lessThan" allowBlank="1" showInputMessage="1" showErrorMessage="1" sqref="G13"/>
    <dataValidation type="decimal" allowBlank="1" showInputMessage="1" showErrorMessage="1" sqref="E33">
      <formula1>1</formula1>
      <formula2>99999</formula2>
    </dataValidation>
    <dataValidation type="whole" allowBlank="1" showInputMessage="1" showErrorMessage="1" sqref="C36:C38 C41:C42">
      <formula1>1</formula1>
      <formula2>9999</formula2>
    </dataValidation>
    <dataValidation operator="lessThan" allowBlank="1" showInputMessage="1" showErrorMessage="1" sqref="G14"/>
  </dataValidations>
  <pageMargins left="0.7" right="0.7" top="0.78740157499999996" bottom="0.78740157499999996" header="0.3" footer="0.3"/>
  <pageSetup paperSize="9" scale="52" orientation="landscape" r:id="rId1"/>
  <headerFooter>
    <oddFooter>&amp;L&amp;8Investitions- und Förderbank Niedersachsen - NBank
Günther-Wagner-Allee 12 - 16 
30177 Hannover
Telefon: 0511.30031-333  Telefax: 0511.30031-11333  beratung@nbank.de  www.nbank.de&amp;R&amp;8Erläuterungen zum Finanzierungsplan Version 1.0 (09.03.2016)</oddFooter>
  </headerFooter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8">
    <pageSetUpPr autoPageBreaks="0"/>
  </sheetPr>
  <dimension ref="A2:Q64"/>
  <sheetViews>
    <sheetView showGridLines="0" topLeftCell="A4" zoomScale="85" zoomScaleNormal="85" workbookViewId="0">
      <selection activeCell="G8" sqref="G8"/>
    </sheetView>
  </sheetViews>
  <sheetFormatPr baseColWidth="10" defaultRowHeight="14.25" x14ac:dyDescent="0.2"/>
  <cols>
    <col min="1" max="1" width="3.375" style="469" customWidth="1"/>
    <col min="2" max="2" width="15.125" style="469" customWidth="1"/>
    <col min="3" max="3" width="12.75" style="469" customWidth="1"/>
    <col min="4" max="4" width="11" style="469"/>
    <col min="5" max="5" width="12" style="469" customWidth="1"/>
    <col min="6" max="6" width="11.625" style="469" customWidth="1"/>
    <col min="7" max="7" width="12.125" style="469" customWidth="1"/>
    <col min="8" max="8" width="13.25" style="469" customWidth="1"/>
    <col min="9" max="9" width="11" style="469"/>
    <col min="10" max="10" width="11.625" style="469" customWidth="1"/>
    <col min="11" max="11" width="11" style="469"/>
    <col min="12" max="12" width="12.5" style="469" customWidth="1"/>
    <col min="13" max="13" width="12.25" style="469" customWidth="1"/>
    <col min="14" max="14" width="12.875" style="469" customWidth="1"/>
    <col min="15" max="15" width="4.125" style="469" customWidth="1"/>
    <col min="16" max="16" width="39.125" style="469" customWidth="1"/>
    <col min="17" max="17" width="16.875" style="469" customWidth="1"/>
    <col min="18" max="16384" width="11" style="469"/>
  </cols>
  <sheetData>
    <row r="2" spans="1:17" ht="15" x14ac:dyDescent="0.25">
      <c r="A2" s="411" t="s">
        <v>106</v>
      </c>
    </row>
    <row r="5" spans="1:17" ht="15" x14ac:dyDescent="0.25">
      <c r="A5" s="375" t="s">
        <v>45</v>
      </c>
    </row>
    <row r="7" spans="1:17" ht="45" customHeight="1" x14ac:dyDescent="0.2">
      <c r="B7" s="585" t="s">
        <v>47</v>
      </c>
      <c r="C7" s="585"/>
      <c r="D7" s="585"/>
      <c r="E7" s="585"/>
      <c r="F7" s="483" t="s">
        <v>98</v>
      </c>
      <c r="G7" s="487" t="s">
        <v>94</v>
      </c>
      <c r="H7" s="487" t="s">
        <v>483</v>
      </c>
      <c r="I7" s="487" t="s">
        <v>484</v>
      </c>
      <c r="J7" s="487" t="s">
        <v>100</v>
      </c>
      <c r="K7" s="487" t="s">
        <v>95</v>
      </c>
      <c r="L7" s="487" t="s">
        <v>101</v>
      </c>
      <c r="M7" s="487" t="s">
        <v>96</v>
      </c>
      <c r="N7" s="487" t="s">
        <v>97</v>
      </c>
      <c r="O7" s="519"/>
      <c r="P7" s="558" t="s">
        <v>490</v>
      </c>
      <c r="Q7" s="577"/>
    </row>
    <row r="8" spans="1:17" x14ac:dyDescent="0.2">
      <c r="B8" s="713" t="s">
        <v>468</v>
      </c>
      <c r="C8" s="713"/>
      <c r="D8" s="713"/>
      <c r="E8" s="713"/>
      <c r="F8" s="497" t="str">
        <f>IF('Vergütungen der Teilnehmenden'!F8="","",'Vergütungen der Teilnehmenden'!F8)</f>
        <v/>
      </c>
      <c r="G8" s="488" t="str">
        <f>F8</f>
        <v/>
      </c>
      <c r="H8" s="392" t="str">
        <f>IF('Vergütungen der Teilnehmenden'!H8="","",'Vergütungen der Teilnehmenden'!H8)</f>
        <v/>
      </c>
      <c r="I8" s="488" t="str">
        <f>H8</f>
        <v/>
      </c>
      <c r="J8" s="385">
        <v>19</v>
      </c>
      <c r="K8" s="495">
        <f>J8</f>
        <v>19</v>
      </c>
      <c r="L8" s="385">
        <f>IF(F8="",0,(F8*H8*J8))</f>
        <v>0</v>
      </c>
      <c r="M8" s="385">
        <f>IF(G8="",0,(G8*I8*K8))</f>
        <v>0</v>
      </c>
      <c r="N8" s="385">
        <f>M8-L8</f>
        <v>0</v>
      </c>
      <c r="O8" s="475"/>
      <c r="P8" s="563"/>
      <c r="Q8" s="565"/>
    </row>
    <row r="9" spans="1:17" x14ac:dyDescent="0.2">
      <c r="B9" s="498"/>
      <c r="C9" s="498"/>
      <c r="D9" s="498"/>
      <c r="E9" s="498"/>
      <c r="F9" s="449"/>
      <c r="G9" s="449"/>
      <c r="J9" s="410"/>
      <c r="K9" s="368" t="s">
        <v>102</v>
      </c>
      <c r="L9" s="385">
        <f>SUM(L8:L8)</f>
        <v>0</v>
      </c>
      <c r="M9" s="399">
        <f>SUM(M8:M8)</f>
        <v>0</v>
      </c>
      <c r="N9" s="385">
        <f>SUM(N8:N8)</f>
        <v>0</v>
      </c>
      <c r="O9" s="475"/>
      <c r="P9" s="566"/>
      <c r="Q9" s="568"/>
    </row>
    <row r="10" spans="1:17" x14ac:dyDescent="0.2">
      <c r="B10" s="498"/>
      <c r="C10" s="498"/>
      <c r="D10" s="498"/>
      <c r="E10" s="498"/>
      <c r="F10" s="449"/>
      <c r="G10" s="449"/>
      <c r="P10" s="566"/>
      <c r="Q10" s="568"/>
    </row>
    <row r="11" spans="1:17" ht="14.25" hidden="1" customHeight="1" x14ac:dyDescent="0.2">
      <c r="B11" s="498"/>
      <c r="C11" s="498"/>
      <c r="D11" s="498"/>
      <c r="E11" s="498"/>
      <c r="F11" s="449"/>
      <c r="G11" s="449"/>
      <c r="P11" s="566"/>
      <c r="Q11" s="568"/>
    </row>
    <row r="12" spans="1:17" ht="14.25" hidden="1" customHeight="1" x14ac:dyDescent="0.2">
      <c r="B12" s="593" t="s">
        <v>50</v>
      </c>
      <c r="C12" s="593"/>
      <c r="D12" s="593"/>
      <c r="E12" s="482"/>
      <c r="F12" s="410" t="str">
        <f>IF(E12="ja","Datum:","")</f>
        <v/>
      </c>
      <c r="G12" s="514"/>
      <c r="H12" s="446" t="str">
        <f>IF(E12="nein","keine Bewilligung ohne Kofinanzierungsbestätigung!","")</f>
        <v/>
      </c>
      <c r="P12" s="566"/>
      <c r="Q12" s="568"/>
    </row>
    <row r="13" spans="1:17" ht="14.25" hidden="1" customHeight="1" x14ac:dyDescent="0.2">
      <c r="B13" s="499"/>
      <c r="C13" s="499"/>
      <c r="D13" s="499"/>
      <c r="E13" s="500"/>
      <c r="F13" s="501" t="str">
        <f>IF(E13="ja","Kofinanzierungsbestätigung bitte zeitnah einreichen!",IF(E13="nein","Ohne Kofinazierungsbestätigung muss der Antrag abgelehnt werden!",""))</f>
        <v/>
      </c>
      <c r="G13" s="501"/>
      <c r="H13" s="501"/>
      <c r="I13" s="501"/>
      <c r="J13" s="501"/>
      <c r="P13" s="566"/>
      <c r="Q13" s="568"/>
    </row>
    <row r="14" spans="1:17" x14ac:dyDescent="0.2">
      <c r="P14" s="569"/>
      <c r="Q14" s="571"/>
    </row>
    <row r="17" spans="1:17" x14ac:dyDescent="0.2">
      <c r="O17" s="519"/>
    </row>
    <row r="18" spans="1:17" ht="15" x14ac:dyDescent="0.25">
      <c r="A18" s="758" t="s">
        <v>51</v>
      </c>
      <c r="B18" s="758"/>
      <c r="C18" s="758"/>
      <c r="O18" s="475"/>
    </row>
    <row r="19" spans="1:17" x14ac:dyDescent="0.2">
      <c r="O19" s="475"/>
    </row>
    <row r="20" spans="1:17" ht="47.25" customHeight="1" x14ac:dyDescent="0.2">
      <c r="B20" s="585" t="s">
        <v>52</v>
      </c>
      <c r="C20" s="585"/>
      <c r="D20" s="561" t="s">
        <v>48</v>
      </c>
      <c r="E20" s="561"/>
      <c r="F20" s="487" t="s">
        <v>94</v>
      </c>
      <c r="G20" s="487" t="s">
        <v>99</v>
      </c>
      <c r="H20" s="487" t="s">
        <v>103</v>
      </c>
      <c r="I20" s="487" t="s">
        <v>104</v>
      </c>
      <c r="J20" s="487" t="s">
        <v>105</v>
      </c>
      <c r="K20" s="487" t="s">
        <v>101</v>
      </c>
      <c r="L20" s="487" t="s">
        <v>96</v>
      </c>
      <c r="M20" s="487" t="s">
        <v>97</v>
      </c>
      <c r="P20" s="558" t="s">
        <v>490</v>
      </c>
      <c r="Q20" s="577"/>
    </row>
    <row r="21" spans="1:17" x14ac:dyDescent="0.2">
      <c r="B21" s="759" t="str">
        <f>IF('Vergütungen der Teilnehmenden'!B23="","",'Vergütungen der Teilnehmenden'!B23)</f>
        <v/>
      </c>
      <c r="C21" s="759"/>
      <c r="D21" s="760" t="str">
        <f>IF('Vergütungen der Teilnehmenden'!D23="","",'Vergütungen der Teilnehmenden'!D23)</f>
        <v/>
      </c>
      <c r="E21" s="760"/>
      <c r="F21" s="489" t="str">
        <f>D21</f>
        <v/>
      </c>
      <c r="G21" s="502" t="str">
        <f>IF('Vergütungen der Teilnehmenden'!F23="","",'Vergütungen der Teilnehmenden'!F23)</f>
        <v/>
      </c>
      <c r="H21" s="489" t="str">
        <f>G21</f>
        <v/>
      </c>
      <c r="I21" s="385">
        <f>'Vergütungen der Teilnehmenden'!G23</f>
        <v>0</v>
      </c>
      <c r="J21" s="391">
        <f>I21</f>
        <v>0</v>
      </c>
      <c r="K21" s="385">
        <f>IF(B21="",0,(D21*G21*I21))</f>
        <v>0</v>
      </c>
      <c r="L21" s="385">
        <f>IF(F21="",0,(F21*H21*J21))</f>
        <v>0</v>
      </c>
      <c r="M21" s="385">
        <f>L21-K21</f>
        <v>0</v>
      </c>
      <c r="P21" s="563"/>
      <c r="Q21" s="750"/>
    </row>
    <row r="22" spans="1:17" x14ac:dyDescent="0.2">
      <c r="B22" s="759" t="str">
        <f>IF('Vergütungen der Teilnehmenden'!B24="","",'Vergütungen der Teilnehmenden'!B24)</f>
        <v/>
      </c>
      <c r="C22" s="759"/>
      <c r="D22" s="760" t="str">
        <f>IF('Vergütungen der Teilnehmenden'!D24="","",'Vergütungen der Teilnehmenden'!D24)</f>
        <v/>
      </c>
      <c r="E22" s="760"/>
      <c r="F22" s="489" t="str">
        <f>D22</f>
        <v/>
      </c>
      <c r="G22" s="502" t="str">
        <f>IF('Vergütungen der Teilnehmenden'!F24="","",'Vergütungen der Teilnehmenden'!F24)</f>
        <v/>
      </c>
      <c r="H22" s="489" t="str">
        <f>G22</f>
        <v/>
      </c>
      <c r="I22" s="385">
        <f>'Vergütungen der Teilnehmenden'!G24</f>
        <v>0</v>
      </c>
      <c r="J22" s="391">
        <f>I22</f>
        <v>0</v>
      </c>
      <c r="K22" s="385">
        <f>IF(B22="",0,(D22*G22*I22))</f>
        <v>0</v>
      </c>
      <c r="L22" s="385">
        <f>IF(F22="",0,(F22*H22*J22))</f>
        <v>0</v>
      </c>
      <c r="M22" s="385">
        <f>L22-K22</f>
        <v>0</v>
      </c>
      <c r="P22" s="707"/>
      <c r="Q22" s="709"/>
    </row>
    <row r="23" spans="1:17" x14ac:dyDescent="0.2">
      <c r="B23" s="759" t="str">
        <f>IF('Vergütungen der Teilnehmenden'!B25="","",'Vergütungen der Teilnehmenden'!B25)</f>
        <v/>
      </c>
      <c r="C23" s="759"/>
      <c r="D23" s="760" t="str">
        <f>IF('Vergütungen der Teilnehmenden'!D25="","",'Vergütungen der Teilnehmenden'!D25)</f>
        <v/>
      </c>
      <c r="E23" s="760"/>
      <c r="F23" s="489" t="str">
        <f>D23</f>
        <v/>
      </c>
      <c r="G23" s="502" t="str">
        <f>IF('Vergütungen der Teilnehmenden'!F25="","",'Vergütungen der Teilnehmenden'!F25)</f>
        <v/>
      </c>
      <c r="H23" s="489" t="str">
        <f>G23</f>
        <v/>
      </c>
      <c r="I23" s="385">
        <f>'Vergütungen der Teilnehmenden'!G25</f>
        <v>0</v>
      </c>
      <c r="J23" s="391">
        <f>I23</f>
        <v>0</v>
      </c>
      <c r="K23" s="385">
        <f>IF(B23="",0,(D23*G23*I23))</f>
        <v>0</v>
      </c>
      <c r="L23" s="385">
        <f>IF(F23="",0,(F23*H23*J23))</f>
        <v>0</v>
      </c>
      <c r="M23" s="385">
        <f>L23-K23</f>
        <v>0</v>
      </c>
      <c r="P23" s="707"/>
      <c r="Q23" s="709"/>
    </row>
    <row r="24" spans="1:17" x14ac:dyDescent="0.2">
      <c r="J24" s="368" t="s">
        <v>102</v>
      </c>
      <c r="K24" s="385">
        <f>SUM(K21:K23)</f>
        <v>0</v>
      </c>
      <c r="L24" s="399">
        <f>SUM(L21:L23)</f>
        <v>0</v>
      </c>
      <c r="M24" s="385">
        <f>SUM(M21:M23)</f>
        <v>0</v>
      </c>
      <c r="P24" s="751"/>
      <c r="Q24" s="606"/>
    </row>
    <row r="25" spans="1:17" x14ac:dyDescent="0.2">
      <c r="J25" s="410"/>
      <c r="K25" s="472"/>
      <c r="L25" s="493"/>
      <c r="M25" s="472"/>
    </row>
    <row r="26" spans="1:17" x14ac:dyDescent="0.2">
      <c r="J26" s="410"/>
      <c r="K26" s="472"/>
      <c r="L26" s="493"/>
      <c r="M26" s="472"/>
    </row>
    <row r="27" spans="1:17" x14ac:dyDescent="0.2">
      <c r="J27" s="410"/>
      <c r="K27" s="472"/>
      <c r="L27" s="493"/>
      <c r="M27" s="472"/>
    </row>
    <row r="28" spans="1:17" ht="15" x14ac:dyDescent="0.25">
      <c r="A28" s="370" t="s">
        <v>481</v>
      </c>
    </row>
    <row r="29" spans="1:17" ht="15" x14ac:dyDescent="0.25">
      <c r="A29" s="375"/>
    </row>
    <row r="30" spans="1:17" ht="22.5" x14ac:dyDescent="0.2">
      <c r="B30" s="376"/>
      <c r="C30" s="487" t="s">
        <v>480</v>
      </c>
      <c r="D30" s="487" t="s">
        <v>128</v>
      </c>
      <c r="E30" s="487" t="s">
        <v>30</v>
      </c>
      <c r="F30" s="487" t="s">
        <v>39</v>
      </c>
      <c r="G30" s="487" t="s">
        <v>101</v>
      </c>
      <c r="H30" s="487" t="s">
        <v>96</v>
      </c>
      <c r="I30" s="481" t="s">
        <v>97</v>
      </c>
      <c r="K30" s="752"/>
      <c r="L30" s="753"/>
      <c r="M30" s="753"/>
      <c r="N30" s="754"/>
      <c r="P30" s="558" t="s">
        <v>490</v>
      </c>
      <c r="Q30" s="602"/>
    </row>
    <row r="31" spans="1:17" x14ac:dyDescent="0.2">
      <c r="B31" s="490" t="s">
        <v>486</v>
      </c>
      <c r="C31" s="392">
        <f>'Vergütungen der Teilnehmenden'!C33</f>
        <v>0</v>
      </c>
      <c r="D31" s="488">
        <f>C31</f>
        <v>0</v>
      </c>
      <c r="E31" s="377">
        <f>'Vergütungen der Teilnehmenden'!D33</f>
        <v>0</v>
      </c>
      <c r="F31" s="377">
        <f>'Vergütungen der Teilnehmenden'!E33</f>
        <v>0</v>
      </c>
      <c r="G31" s="377">
        <f>'Vergütungen der Teilnehmenden'!F33</f>
        <v>0</v>
      </c>
      <c r="H31" s="385">
        <f>IF(D31="",0,(D31*E31)+F31)</f>
        <v>0</v>
      </c>
      <c r="I31" s="385">
        <f>G31-H31</f>
        <v>0</v>
      </c>
      <c r="K31" s="755"/>
      <c r="L31" s="755"/>
      <c r="M31" s="755"/>
      <c r="N31" s="755"/>
      <c r="P31" s="563"/>
      <c r="Q31" s="565"/>
    </row>
    <row r="32" spans="1:17" ht="14.25" hidden="1" customHeight="1" x14ac:dyDescent="0.2">
      <c r="B32" s="490" t="s">
        <v>29</v>
      </c>
      <c r="C32" s="392" t="e">
        <f>IF('Bildungs- und Beratungspersonal'!#REF!="","",'Bildungs- und Beratungspersonal'!#REF!)</f>
        <v>#REF!</v>
      </c>
      <c r="D32" s="494" t="e">
        <f>C32</f>
        <v>#REF!</v>
      </c>
      <c r="E32" s="377" t="e">
        <f>'Bildungs- und Beratungspersonal'!#REF!</f>
        <v>#REF!</v>
      </c>
      <c r="F32" s="377" t="e">
        <f>'Bildungs- und Beratungspersonal'!#REF!</f>
        <v>#REF!</v>
      </c>
      <c r="G32" s="377" t="e">
        <f>'Bildungs- und Beratungspersonal'!#REF!</f>
        <v>#REF!</v>
      </c>
      <c r="H32" s="385" t="e">
        <f>IF(D32="",0,(D32*E32)+F32)</f>
        <v>#REF!</v>
      </c>
      <c r="I32" s="385" t="e">
        <f>G32-H32</f>
        <v>#REF!</v>
      </c>
      <c r="K32" s="755"/>
      <c r="L32" s="755"/>
      <c r="M32" s="755"/>
      <c r="N32" s="475"/>
      <c r="P32" s="707"/>
      <c r="Q32" s="709"/>
    </row>
    <row r="33" spans="1:17" x14ac:dyDescent="0.2">
      <c r="B33" s="393"/>
      <c r="C33" s="394"/>
      <c r="D33" s="394"/>
      <c r="E33" s="394"/>
      <c r="F33" s="394"/>
      <c r="G33" s="395"/>
      <c r="H33" s="358"/>
      <c r="I33" s="358"/>
      <c r="K33" s="755"/>
      <c r="L33" s="755"/>
      <c r="M33" s="755"/>
      <c r="N33" s="755"/>
      <c r="P33" s="707"/>
      <c r="Q33" s="709"/>
    </row>
    <row r="34" spans="1:17" ht="22.5" x14ac:dyDescent="0.2">
      <c r="B34" s="481" t="s">
        <v>36</v>
      </c>
      <c r="C34" s="487" t="s">
        <v>130</v>
      </c>
      <c r="D34" s="483" t="s">
        <v>129</v>
      </c>
      <c r="E34" s="590" t="s">
        <v>31</v>
      </c>
      <c r="F34" s="715"/>
      <c r="G34" s="487" t="s">
        <v>101</v>
      </c>
      <c r="H34" s="487" t="s">
        <v>96</v>
      </c>
      <c r="I34" s="481" t="s">
        <v>97</v>
      </c>
      <c r="K34" s="755"/>
      <c r="L34" s="755"/>
      <c r="M34" s="755"/>
      <c r="N34" s="755"/>
      <c r="P34" s="707"/>
      <c r="Q34" s="709"/>
    </row>
    <row r="35" spans="1:17" x14ac:dyDescent="0.2">
      <c r="B35" s="379" t="s">
        <v>33</v>
      </c>
      <c r="C35" s="396" t="str">
        <f>IF('Vergütungen der Teilnehmenden'!C36="","",'Vergütungen der Teilnehmenden'!C36)</f>
        <v/>
      </c>
      <c r="D35" s="534" t="str">
        <f>C35</f>
        <v/>
      </c>
      <c r="E35" s="588">
        <v>12</v>
      </c>
      <c r="F35" s="714"/>
      <c r="G35" s="380">
        <f>'Vergütungen der Teilnehmenden'!F36</f>
        <v>0</v>
      </c>
      <c r="H35" s="385">
        <f>IF(D35="",0,D35*E35)</f>
        <v>0</v>
      </c>
      <c r="I35" s="385">
        <f>G35-H35</f>
        <v>0</v>
      </c>
      <c r="K35" s="755"/>
      <c r="L35" s="755"/>
      <c r="M35" s="755"/>
      <c r="N35" s="755"/>
      <c r="P35" s="707"/>
      <c r="Q35" s="709"/>
    </row>
    <row r="36" spans="1:17" x14ac:dyDescent="0.2">
      <c r="B36" s="379" t="s">
        <v>34</v>
      </c>
      <c r="C36" s="396" t="str">
        <f>IF('Vergütungen der Teilnehmenden'!C37="","",'Vergütungen der Teilnehmenden'!C37)</f>
        <v/>
      </c>
      <c r="D36" s="534" t="str">
        <f>C36</f>
        <v/>
      </c>
      <c r="E36" s="588">
        <v>24</v>
      </c>
      <c r="F36" s="714"/>
      <c r="G36" s="380">
        <f>'Vergütungen der Teilnehmenden'!F37</f>
        <v>0</v>
      </c>
      <c r="H36" s="385">
        <f>IF(D36="",0,D36*E36)</f>
        <v>0</v>
      </c>
      <c r="I36" s="385">
        <f>G36-H36</f>
        <v>0</v>
      </c>
      <c r="K36" s="755"/>
      <c r="L36" s="755"/>
      <c r="M36" s="755"/>
      <c r="N36" s="755"/>
      <c r="P36" s="707"/>
      <c r="Q36" s="709"/>
    </row>
    <row r="37" spans="1:17" x14ac:dyDescent="0.2">
      <c r="B37" s="379" t="s">
        <v>35</v>
      </c>
      <c r="C37" s="396" t="str">
        <f>IF('Vergütungen der Teilnehmenden'!C38="","",'Vergütungen der Teilnehmenden'!C38)</f>
        <v/>
      </c>
      <c r="D37" s="534" t="str">
        <f>C37</f>
        <v/>
      </c>
      <c r="E37" s="588">
        <v>12</v>
      </c>
      <c r="F37" s="714"/>
      <c r="G37" s="380">
        <f>'Vergütungen der Teilnehmenden'!F38</f>
        <v>0</v>
      </c>
      <c r="H37" s="385">
        <f>IF(D37="",0,D37*E37)</f>
        <v>0</v>
      </c>
      <c r="I37" s="385">
        <f>G37-H37</f>
        <v>0</v>
      </c>
      <c r="K37" s="755"/>
      <c r="L37" s="755"/>
      <c r="M37" s="755"/>
      <c r="N37" s="755"/>
      <c r="P37" s="707"/>
      <c r="Q37" s="709"/>
    </row>
    <row r="38" spans="1:17" x14ac:dyDescent="0.2">
      <c r="B38" s="394"/>
      <c r="C38" s="394"/>
      <c r="D38" s="393"/>
      <c r="E38" s="394"/>
      <c r="F38" s="394"/>
      <c r="G38" s="358"/>
      <c r="H38" s="358"/>
      <c r="I38" s="358"/>
      <c r="K38" s="755"/>
      <c r="L38" s="755"/>
      <c r="M38" s="755"/>
      <c r="N38" s="755"/>
      <c r="P38" s="707"/>
      <c r="Q38" s="709"/>
    </row>
    <row r="39" spans="1:17" ht="22.5" x14ac:dyDescent="0.2">
      <c r="B39" s="381" t="s">
        <v>37</v>
      </c>
      <c r="C39" s="481" t="s">
        <v>131</v>
      </c>
      <c r="D39" s="483" t="s">
        <v>132</v>
      </c>
      <c r="E39" s="590" t="s">
        <v>40</v>
      </c>
      <c r="F39" s="715"/>
      <c r="G39" s="487" t="s">
        <v>101</v>
      </c>
      <c r="H39" s="487" t="s">
        <v>96</v>
      </c>
      <c r="I39" s="487" t="s">
        <v>97</v>
      </c>
      <c r="K39" s="755"/>
      <c r="L39" s="755"/>
      <c r="M39" s="755"/>
      <c r="N39" s="755"/>
      <c r="P39" s="707"/>
      <c r="Q39" s="709"/>
    </row>
    <row r="40" spans="1:17" x14ac:dyDescent="0.2">
      <c r="B40" s="397"/>
      <c r="C40" s="396" t="str">
        <f>IF('Vergütungen der Teilnehmenden'!C41="","",'Vergütungen der Teilnehmenden'!C41)</f>
        <v/>
      </c>
      <c r="D40" s="407" t="str">
        <f>C40</f>
        <v/>
      </c>
      <c r="E40" s="588">
        <v>20</v>
      </c>
      <c r="F40" s="714"/>
      <c r="G40" s="382">
        <f>'Vergütungen der Teilnehmenden'!F41</f>
        <v>0</v>
      </c>
      <c r="H40" s="385">
        <f>IF(D40="",0,(D40*E40))</f>
        <v>0</v>
      </c>
      <c r="I40" s="385">
        <f>G40-H40</f>
        <v>0</v>
      </c>
      <c r="K40" s="755"/>
      <c r="L40" s="755"/>
      <c r="M40" s="755"/>
      <c r="N40" s="755"/>
      <c r="P40" s="707"/>
      <c r="Q40" s="709"/>
    </row>
    <row r="41" spans="1:17" x14ac:dyDescent="0.2">
      <c r="B41" s="397"/>
      <c r="C41" s="396" t="str">
        <f>IF('Vergütungen der Teilnehmenden'!C42="","",'Vergütungen der Teilnehmenden'!C42)</f>
        <v/>
      </c>
      <c r="D41" s="407" t="str">
        <f>C41</f>
        <v/>
      </c>
      <c r="E41" s="588">
        <v>60</v>
      </c>
      <c r="F41" s="592"/>
      <c r="G41" s="382">
        <f>'Vergütungen der Teilnehmenden'!F42</f>
        <v>0</v>
      </c>
      <c r="H41" s="385">
        <f>IF(D41="",0,(D41*E41))</f>
        <v>0</v>
      </c>
      <c r="I41" s="385">
        <f>G41-H41</f>
        <v>0</v>
      </c>
      <c r="K41" s="755"/>
      <c r="L41" s="755"/>
      <c r="M41" s="755"/>
      <c r="N41" s="755"/>
      <c r="P41" s="707"/>
      <c r="Q41" s="709"/>
    </row>
    <row r="42" spans="1:17" x14ac:dyDescent="0.2">
      <c r="B42" s="395"/>
      <c r="C42" s="395"/>
      <c r="D42" s="395"/>
      <c r="E42" s="398"/>
      <c r="F42" s="368" t="s">
        <v>102</v>
      </c>
      <c r="G42" s="371">
        <f>SUM(G31,G35,G36,G37,G40:G41)</f>
        <v>0</v>
      </c>
      <c r="H42" s="371">
        <f>SUM(H31,H35,H36,H37,H40:H41)</f>
        <v>0</v>
      </c>
      <c r="I42" s="371">
        <f>SUM(I31,I35,I36,I37,I40:I41)</f>
        <v>0</v>
      </c>
      <c r="J42" s="410"/>
      <c r="K42" s="755"/>
      <c r="L42" s="755"/>
      <c r="M42" s="755"/>
      <c r="N42" s="755"/>
      <c r="P42" s="710"/>
      <c r="Q42" s="712"/>
    </row>
    <row r="43" spans="1:17" x14ac:dyDescent="0.2">
      <c r="J43" s="410"/>
      <c r="K43" s="472"/>
      <c r="L43" s="493"/>
      <c r="M43" s="472"/>
    </row>
    <row r="44" spans="1:17" x14ac:dyDescent="0.2">
      <c r="J44" s="503"/>
      <c r="K44" s="504"/>
      <c r="L44" s="505"/>
      <c r="M44" s="504"/>
    </row>
    <row r="45" spans="1:17" ht="15" x14ac:dyDescent="0.25">
      <c r="A45" s="756" t="s">
        <v>447</v>
      </c>
      <c r="B45" s="756"/>
      <c r="C45" s="756"/>
      <c r="D45" s="756"/>
      <c r="E45" s="756"/>
      <c r="F45" s="757"/>
      <c r="G45" s="515"/>
      <c r="H45" s="358"/>
      <c r="J45" s="503"/>
      <c r="K45" s="504"/>
      <c r="L45" s="505"/>
      <c r="M45" s="504"/>
    </row>
    <row r="46" spans="1:17" x14ac:dyDescent="0.2">
      <c r="A46" s="358"/>
      <c r="B46" s="358"/>
      <c r="C46" s="358"/>
      <c r="D46" s="358"/>
      <c r="E46" s="358"/>
      <c r="F46" s="358"/>
      <c r="G46" s="358"/>
      <c r="H46" s="358"/>
    </row>
    <row r="47" spans="1:17" ht="31.5" customHeight="1" x14ac:dyDescent="0.2">
      <c r="A47" s="358"/>
      <c r="B47" s="590" t="s">
        <v>448</v>
      </c>
      <c r="C47" s="603"/>
      <c r="D47" s="558" t="s">
        <v>449</v>
      </c>
      <c r="E47" s="560"/>
      <c r="F47" s="487" t="s">
        <v>453</v>
      </c>
      <c r="G47" s="487" t="s">
        <v>450</v>
      </c>
      <c r="H47" s="487" t="s">
        <v>101</v>
      </c>
      <c r="I47" s="487" t="s">
        <v>96</v>
      </c>
      <c r="J47" s="487" t="s">
        <v>97</v>
      </c>
      <c r="L47" s="518"/>
      <c r="M47" s="518"/>
      <c r="P47" s="748" t="s">
        <v>490</v>
      </c>
      <c r="Q47" s="749"/>
    </row>
    <row r="48" spans="1:17" x14ac:dyDescent="0.2">
      <c r="A48" s="358"/>
      <c r="B48" s="761" t="str">
        <f>IF('Vergütungen der Teilnehmenden'!B50="","",'Vergütungen der Teilnehmenden'!B50)</f>
        <v/>
      </c>
      <c r="C48" s="761"/>
      <c r="D48" s="762">
        <f>'Vergütungen der Teilnehmenden'!D50</f>
        <v>0</v>
      </c>
      <c r="E48" s="762"/>
      <c r="F48" s="506" t="str">
        <f>IF('Vergütungen der Teilnehmenden'!F50="","",'Vergütungen der Teilnehmenden'!F50)</f>
        <v/>
      </c>
      <c r="G48" s="496" t="str">
        <f>IF('Vergütungen der Teilnehmenden'!F50="","",'Vergütungen der Teilnehmenden'!F50)</f>
        <v/>
      </c>
      <c r="H48" s="385">
        <f>IF('Vergütungen der Teilnehmenden'!G50="",0,'Vergütungen der Teilnehmenden'!G50)</f>
        <v>0</v>
      </c>
      <c r="I48" s="386">
        <f>IF(B48="",0,(B48*D48*G48))</f>
        <v>0</v>
      </c>
      <c r="J48" s="507">
        <f>IF(I48="",0,H48-I48)</f>
        <v>0</v>
      </c>
      <c r="L48" s="518"/>
      <c r="M48" s="518"/>
      <c r="P48" s="563"/>
      <c r="Q48" s="565"/>
    </row>
    <row r="49" spans="9:17" x14ac:dyDescent="0.2">
      <c r="P49" s="730"/>
      <c r="Q49" s="584"/>
    </row>
    <row r="51" spans="9:17" x14ac:dyDescent="0.2">
      <c r="I51" s="593" t="s">
        <v>482</v>
      </c>
      <c r="J51" s="593"/>
      <c r="K51" s="594">
        <f>SUM(M9+L24+H42+I48)</f>
        <v>0</v>
      </c>
      <c r="L51" s="593"/>
    </row>
    <row r="52" spans="9:17" x14ac:dyDescent="0.2">
      <c r="P52" s="752"/>
      <c r="Q52" s="753"/>
    </row>
    <row r="53" spans="9:17" x14ac:dyDescent="0.2">
      <c r="P53" s="747"/>
      <c r="Q53" s="747"/>
    </row>
    <row r="54" spans="9:17" x14ac:dyDescent="0.2">
      <c r="P54" s="747"/>
      <c r="Q54" s="747"/>
    </row>
    <row r="55" spans="9:17" x14ac:dyDescent="0.2">
      <c r="P55" s="747"/>
      <c r="Q55" s="747"/>
    </row>
    <row r="56" spans="9:17" x14ac:dyDescent="0.2">
      <c r="P56" s="747"/>
      <c r="Q56" s="747"/>
    </row>
    <row r="57" spans="9:17" x14ac:dyDescent="0.2">
      <c r="P57" s="747"/>
      <c r="Q57" s="747"/>
    </row>
    <row r="58" spans="9:17" x14ac:dyDescent="0.2">
      <c r="P58" s="747"/>
      <c r="Q58" s="747"/>
    </row>
    <row r="59" spans="9:17" x14ac:dyDescent="0.2">
      <c r="P59" s="747"/>
      <c r="Q59" s="747"/>
    </row>
    <row r="60" spans="9:17" x14ac:dyDescent="0.2">
      <c r="P60" s="747"/>
      <c r="Q60" s="747"/>
    </row>
    <row r="61" spans="9:17" x14ac:dyDescent="0.2">
      <c r="P61" s="747"/>
      <c r="Q61" s="747"/>
    </row>
    <row r="62" spans="9:17" x14ac:dyDescent="0.2">
      <c r="P62" s="747"/>
      <c r="Q62" s="747"/>
    </row>
    <row r="63" spans="9:17" x14ac:dyDescent="0.2">
      <c r="P63" s="747"/>
      <c r="Q63" s="747"/>
    </row>
    <row r="64" spans="9:17" x14ac:dyDescent="0.2">
      <c r="P64" s="747"/>
      <c r="Q64" s="747"/>
    </row>
  </sheetData>
  <sheetProtection password="C497" sheet="1" objects="1" scenarios="1" selectLockedCells="1"/>
  <mergeCells count="60">
    <mergeCell ref="I51:J51"/>
    <mergeCell ref="K51:L51"/>
    <mergeCell ref="B21:C21"/>
    <mergeCell ref="D21:E21"/>
    <mergeCell ref="B22:C22"/>
    <mergeCell ref="D22:E22"/>
    <mergeCell ref="B23:C23"/>
    <mergeCell ref="D23:E23"/>
    <mergeCell ref="B47:C47"/>
    <mergeCell ref="D47:E47"/>
    <mergeCell ref="B48:C48"/>
    <mergeCell ref="D48:E48"/>
    <mergeCell ref="E41:F41"/>
    <mergeCell ref="E35:F35"/>
    <mergeCell ref="E36:F36"/>
    <mergeCell ref="E37:F37"/>
    <mergeCell ref="B7:E7"/>
    <mergeCell ref="B8:E8"/>
    <mergeCell ref="E39:F39"/>
    <mergeCell ref="B12:D12"/>
    <mergeCell ref="A18:C18"/>
    <mergeCell ref="B20:C20"/>
    <mergeCell ref="D20:E20"/>
    <mergeCell ref="K41:N41"/>
    <mergeCell ref="K42:N42"/>
    <mergeCell ref="K32:M32"/>
    <mergeCell ref="A45:F45"/>
    <mergeCell ref="E40:F40"/>
    <mergeCell ref="E34:F34"/>
    <mergeCell ref="K36:N36"/>
    <mergeCell ref="K37:N37"/>
    <mergeCell ref="K38:N38"/>
    <mergeCell ref="K39:N39"/>
    <mergeCell ref="K40:N40"/>
    <mergeCell ref="K30:N30"/>
    <mergeCell ref="K31:N31"/>
    <mergeCell ref="K33:N33"/>
    <mergeCell ref="K34:N34"/>
    <mergeCell ref="K35:N35"/>
    <mergeCell ref="P64:Q64"/>
    <mergeCell ref="P61:Q61"/>
    <mergeCell ref="P62:Q62"/>
    <mergeCell ref="P63:Q63"/>
    <mergeCell ref="P7:Q7"/>
    <mergeCell ref="P20:Q20"/>
    <mergeCell ref="P47:Q47"/>
    <mergeCell ref="P8:Q14"/>
    <mergeCell ref="P21:Q24"/>
    <mergeCell ref="P59:Q59"/>
    <mergeCell ref="P52:Q52"/>
    <mergeCell ref="P53:Q53"/>
    <mergeCell ref="P30:Q30"/>
    <mergeCell ref="P31:Q42"/>
    <mergeCell ref="P48:Q49"/>
    <mergeCell ref="P58:Q58"/>
    <mergeCell ref="P60:Q60"/>
    <mergeCell ref="P54:Q54"/>
    <mergeCell ref="P55:Q55"/>
    <mergeCell ref="P56:Q56"/>
    <mergeCell ref="P57:Q57"/>
  </mergeCells>
  <phoneticPr fontId="35" type="noConversion"/>
  <conditionalFormatting sqref="F12">
    <cfRule type="containsText" dxfId="3" priority="5" operator="containsText" text="Datum:">
      <formula>NOT(ISERROR(SEARCH("Datum:",F12)))</formula>
    </cfRule>
  </conditionalFormatting>
  <conditionalFormatting sqref="G12">
    <cfRule type="expression" dxfId="2" priority="1">
      <formula>$F$12="Datum:"</formula>
    </cfRule>
  </conditionalFormatting>
  <dataValidations count="3">
    <dataValidation allowBlank="1" showInputMessage="1" showErrorMessage="1" prompt="Bitte Auswahl treffen!" sqref="E13"/>
    <dataValidation type="whole" operator="greaterThanOrEqual" allowBlank="1" showInputMessage="1" showErrorMessage="1" sqref="G8">
      <formula1>0</formula1>
    </dataValidation>
    <dataValidation operator="greaterThan" allowBlank="1" showInputMessage="1" showErrorMessage="1" sqref="D21:F23 B48:C48 F48:G48"/>
  </dataValidations>
  <pageMargins left="0.7" right="0.7" top="0.78740157499999996" bottom="0.78740157499999996" header="0.3" footer="0.3"/>
  <pageSetup paperSize="9" scale="48" orientation="landscape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9">
    <pageSetUpPr autoPageBreaks="0"/>
  </sheetPr>
  <dimension ref="A2:P100"/>
  <sheetViews>
    <sheetView showGridLines="0" zoomScaleNormal="100" workbookViewId="0">
      <selection activeCell="B13" sqref="B13:C13"/>
    </sheetView>
  </sheetViews>
  <sheetFormatPr baseColWidth="10" defaultRowHeight="14.25" x14ac:dyDescent="0.2"/>
  <cols>
    <col min="1" max="1" width="3.375" style="469" customWidth="1"/>
    <col min="2" max="2" width="11" style="469"/>
    <col min="3" max="3" width="20.25" style="469" customWidth="1"/>
    <col min="4" max="4" width="12.125" style="469" customWidth="1"/>
    <col min="5" max="5" width="11.25" style="469" customWidth="1"/>
    <col min="6" max="16384" width="11" style="469"/>
  </cols>
  <sheetData>
    <row r="2" spans="1:16" ht="15" x14ac:dyDescent="0.25">
      <c r="A2" s="411" t="s">
        <v>54</v>
      </c>
    </row>
    <row r="3" spans="1:16" ht="15" x14ac:dyDescent="0.25">
      <c r="A3" s="411"/>
    </row>
    <row r="5" spans="1:16" hidden="1" x14ac:dyDescent="0.2">
      <c r="B5" s="766" t="s">
        <v>56</v>
      </c>
      <c r="C5" s="766"/>
      <c r="D5" s="767"/>
      <c r="E5" s="767"/>
      <c r="F5" s="767"/>
      <c r="H5" s="766" t="s">
        <v>59</v>
      </c>
      <c r="I5" s="766"/>
      <c r="J5" s="767"/>
      <c r="K5" s="767"/>
      <c r="L5" s="767"/>
    </row>
    <row r="6" spans="1:16" hidden="1" x14ac:dyDescent="0.2">
      <c r="B6" s="766" t="s">
        <v>57</v>
      </c>
      <c r="C6" s="766"/>
      <c r="D6" s="767"/>
      <c r="E6" s="767"/>
      <c r="F6" s="767"/>
      <c r="H6" s="766" t="s">
        <v>60</v>
      </c>
      <c r="I6" s="766"/>
      <c r="J6" s="767"/>
      <c r="K6" s="767"/>
      <c r="L6" s="767"/>
    </row>
    <row r="7" spans="1:16" hidden="1" x14ac:dyDescent="0.2">
      <c r="B7" s="766" t="s">
        <v>58</v>
      </c>
      <c r="C7" s="766"/>
      <c r="D7" s="767"/>
      <c r="E7" s="767"/>
      <c r="F7" s="767"/>
      <c r="H7" s="766" t="s">
        <v>61</v>
      </c>
      <c r="I7" s="766"/>
      <c r="J7" s="767"/>
      <c r="K7" s="767"/>
      <c r="L7" s="767"/>
    </row>
    <row r="10" spans="1:16" ht="15" x14ac:dyDescent="0.25">
      <c r="A10" s="375" t="s">
        <v>55</v>
      </c>
    </row>
    <row r="12" spans="1:16" ht="30" customHeight="1" x14ac:dyDescent="0.2">
      <c r="B12" s="561" t="s">
        <v>62</v>
      </c>
      <c r="C12" s="561"/>
      <c r="D12" s="487" t="s">
        <v>38</v>
      </c>
      <c r="E12" s="487" t="s">
        <v>114</v>
      </c>
      <c r="F12" s="487" t="s">
        <v>63</v>
      </c>
      <c r="G12" s="487" t="s">
        <v>25</v>
      </c>
      <c r="H12" s="590" t="s">
        <v>76</v>
      </c>
      <c r="I12" s="607"/>
      <c r="J12" s="607"/>
      <c r="K12" s="607"/>
      <c r="L12" s="607"/>
      <c r="M12" s="607"/>
      <c r="N12" s="607"/>
      <c r="O12" s="607"/>
      <c r="P12" s="603"/>
    </row>
    <row r="13" spans="1:16" x14ac:dyDescent="0.2">
      <c r="B13" s="557"/>
      <c r="C13" s="557"/>
      <c r="D13" s="414"/>
      <c r="E13" s="391"/>
      <c r="F13" s="415"/>
      <c r="G13" s="385">
        <f>IF(B13="",0,(D13*E13*F13))</f>
        <v>0</v>
      </c>
      <c r="H13" s="763"/>
      <c r="I13" s="764"/>
      <c r="J13" s="764"/>
      <c r="K13" s="764"/>
      <c r="L13" s="764"/>
      <c r="M13" s="764"/>
      <c r="N13" s="764"/>
      <c r="O13" s="764"/>
      <c r="P13" s="765"/>
    </row>
    <row r="14" spans="1:16" x14ac:dyDescent="0.2">
      <c r="B14" s="557"/>
      <c r="C14" s="557"/>
      <c r="D14" s="414"/>
      <c r="E14" s="391"/>
      <c r="F14" s="415"/>
      <c r="G14" s="385">
        <f t="shared" ref="G14:G42" si="0">IF(B14="",0,(D14*E14*F14))</f>
        <v>0</v>
      </c>
      <c r="H14" s="763"/>
      <c r="I14" s="764"/>
      <c r="J14" s="764"/>
      <c r="K14" s="764"/>
      <c r="L14" s="764"/>
      <c r="M14" s="764"/>
      <c r="N14" s="764"/>
      <c r="O14" s="764"/>
      <c r="P14" s="765"/>
    </row>
    <row r="15" spans="1:16" x14ac:dyDescent="0.2">
      <c r="B15" s="557"/>
      <c r="C15" s="557"/>
      <c r="D15" s="414"/>
      <c r="E15" s="391"/>
      <c r="F15" s="415"/>
      <c r="G15" s="385">
        <f t="shared" si="0"/>
        <v>0</v>
      </c>
      <c r="H15" s="763"/>
      <c r="I15" s="764"/>
      <c r="J15" s="764"/>
      <c r="K15" s="764"/>
      <c r="L15" s="764"/>
      <c r="M15" s="764"/>
      <c r="N15" s="764"/>
      <c r="O15" s="764"/>
      <c r="P15" s="765"/>
    </row>
    <row r="16" spans="1:16" x14ac:dyDescent="0.2">
      <c r="B16" s="557"/>
      <c r="C16" s="557"/>
      <c r="D16" s="414"/>
      <c r="E16" s="391"/>
      <c r="F16" s="415"/>
      <c r="G16" s="385">
        <f t="shared" si="0"/>
        <v>0</v>
      </c>
      <c r="H16" s="763"/>
      <c r="I16" s="764"/>
      <c r="J16" s="764"/>
      <c r="K16" s="764"/>
      <c r="L16" s="764"/>
      <c r="M16" s="764"/>
      <c r="N16" s="764"/>
      <c r="O16" s="764"/>
      <c r="P16" s="765"/>
    </row>
    <row r="17" spans="2:16" x14ac:dyDescent="0.2">
      <c r="B17" s="557"/>
      <c r="C17" s="557"/>
      <c r="D17" s="414"/>
      <c r="E17" s="391"/>
      <c r="F17" s="415"/>
      <c r="G17" s="385">
        <f t="shared" si="0"/>
        <v>0</v>
      </c>
      <c r="H17" s="763"/>
      <c r="I17" s="764"/>
      <c r="J17" s="764"/>
      <c r="K17" s="764"/>
      <c r="L17" s="764"/>
      <c r="M17" s="764"/>
      <c r="N17" s="764"/>
      <c r="O17" s="764"/>
      <c r="P17" s="765"/>
    </row>
    <row r="18" spans="2:16" x14ac:dyDescent="0.2">
      <c r="B18" s="557"/>
      <c r="C18" s="557"/>
      <c r="D18" s="414"/>
      <c r="E18" s="391"/>
      <c r="F18" s="415"/>
      <c r="G18" s="385">
        <f t="shared" si="0"/>
        <v>0</v>
      </c>
      <c r="H18" s="763"/>
      <c r="I18" s="764"/>
      <c r="J18" s="764"/>
      <c r="K18" s="764"/>
      <c r="L18" s="764"/>
      <c r="M18" s="764"/>
      <c r="N18" s="764"/>
      <c r="O18" s="764"/>
      <c r="P18" s="765"/>
    </row>
    <row r="19" spans="2:16" x14ac:dyDescent="0.2">
      <c r="B19" s="557"/>
      <c r="C19" s="557"/>
      <c r="D19" s="414"/>
      <c r="E19" s="391"/>
      <c r="F19" s="415"/>
      <c r="G19" s="385">
        <f t="shared" si="0"/>
        <v>0</v>
      </c>
      <c r="H19" s="763"/>
      <c r="I19" s="764"/>
      <c r="J19" s="764"/>
      <c r="K19" s="764"/>
      <c r="L19" s="764"/>
      <c r="M19" s="764"/>
      <c r="N19" s="764"/>
      <c r="O19" s="764"/>
      <c r="P19" s="765"/>
    </row>
    <row r="20" spans="2:16" x14ac:dyDescent="0.2">
      <c r="B20" s="557"/>
      <c r="C20" s="557"/>
      <c r="D20" s="414"/>
      <c r="E20" s="391"/>
      <c r="F20" s="415"/>
      <c r="G20" s="385">
        <f t="shared" si="0"/>
        <v>0</v>
      </c>
      <c r="H20" s="763"/>
      <c r="I20" s="764"/>
      <c r="J20" s="764"/>
      <c r="K20" s="764"/>
      <c r="L20" s="764"/>
      <c r="M20" s="764"/>
      <c r="N20" s="764"/>
      <c r="O20" s="764"/>
      <c r="P20" s="765"/>
    </row>
    <row r="21" spans="2:16" x14ac:dyDescent="0.2">
      <c r="B21" s="557"/>
      <c r="C21" s="557"/>
      <c r="D21" s="414"/>
      <c r="E21" s="391"/>
      <c r="F21" s="415"/>
      <c r="G21" s="385">
        <f t="shared" si="0"/>
        <v>0</v>
      </c>
      <c r="H21" s="763"/>
      <c r="I21" s="764"/>
      <c r="J21" s="764"/>
      <c r="K21" s="764"/>
      <c r="L21" s="764"/>
      <c r="M21" s="764"/>
      <c r="N21" s="764"/>
      <c r="O21" s="764"/>
      <c r="P21" s="765"/>
    </row>
    <row r="22" spans="2:16" x14ac:dyDescent="0.2">
      <c r="B22" s="557"/>
      <c r="C22" s="557"/>
      <c r="D22" s="414"/>
      <c r="E22" s="391"/>
      <c r="F22" s="415"/>
      <c r="G22" s="385">
        <f t="shared" si="0"/>
        <v>0</v>
      </c>
      <c r="H22" s="763"/>
      <c r="I22" s="764"/>
      <c r="J22" s="764"/>
      <c r="K22" s="764"/>
      <c r="L22" s="764"/>
      <c r="M22" s="764"/>
      <c r="N22" s="764"/>
      <c r="O22" s="764"/>
      <c r="P22" s="765"/>
    </row>
    <row r="23" spans="2:16" x14ac:dyDescent="0.2">
      <c r="B23" s="557"/>
      <c r="C23" s="557"/>
      <c r="D23" s="414"/>
      <c r="E23" s="391"/>
      <c r="F23" s="415"/>
      <c r="G23" s="385">
        <f t="shared" si="0"/>
        <v>0</v>
      </c>
      <c r="H23" s="763"/>
      <c r="I23" s="764"/>
      <c r="J23" s="764"/>
      <c r="K23" s="764"/>
      <c r="L23" s="764"/>
      <c r="M23" s="764"/>
      <c r="N23" s="764"/>
      <c r="O23" s="764"/>
      <c r="P23" s="765"/>
    </row>
    <row r="24" spans="2:16" x14ac:dyDescent="0.2">
      <c r="B24" s="557"/>
      <c r="C24" s="557"/>
      <c r="D24" s="414"/>
      <c r="E24" s="391"/>
      <c r="F24" s="415"/>
      <c r="G24" s="385">
        <f t="shared" si="0"/>
        <v>0</v>
      </c>
      <c r="H24" s="763"/>
      <c r="I24" s="764"/>
      <c r="J24" s="764"/>
      <c r="K24" s="764"/>
      <c r="L24" s="764"/>
      <c r="M24" s="764"/>
      <c r="N24" s="764"/>
      <c r="O24" s="764"/>
      <c r="P24" s="765"/>
    </row>
    <row r="25" spans="2:16" x14ac:dyDescent="0.2">
      <c r="B25" s="557"/>
      <c r="C25" s="557"/>
      <c r="D25" s="414"/>
      <c r="E25" s="391"/>
      <c r="F25" s="415"/>
      <c r="G25" s="385">
        <f t="shared" si="0"/>
        <v>0</v>
      </c>
      <c r="H25" s="763"/>
      <c r="I25" s="764"/>
      <c r="J25" s="764"/>
      <c r="K25" s="764"/>
      <c r="L25" s="764"/>
      <c r="M25" s="764"/>
      <c r="N25" s="764"/>
      <c r="O25" s="764"/>
      <c r="P25" s="765"/>
    </row>
    <row r="26" spans="2:16" x14ac:dyDescent="0.2">
      <c r="B26" s="557"/>
      <c r="C26" s="557"/>
      <c r="D26" s="414"/>
      <c r="E26" s="391"/>
      <c r="F26" s="415"/>
      <c r="G26" s="385">
        <f t="shared" si="0"/>
        <v>0</v>
      </c>
      <c r="H26" s="763"/>
      <c r="I26" s="764"/>
      <c r="J26" s="764"/>
      <c r="K26" s="764"/>
      <c r="L26" s="764"/>
      <c r="M26" s="764"/>
      <c r="N26" s="764"/>
      <c r="O26" s="764"/>
      <c r="P26" s="765"/>
    </row>
    <row r="27" spans="2:16" x14ac:dyDescent="0.2">
      <c r="B27" s="557"/>
      <c r="C27" s="557"/>
      <c r="D27" s="414"/>
      <c r="E27" s="391"/>
      <c r="F27" s="415"/>
      <c r="G27" s="385">
        <f t="shared" si="0"/>
        <v>0</v>
      </c>
      <c r="H27" s="763"/>
      <c r="I27" s="764"/>
      <c r="J27" s="764"/>
      <c r="K27" s="764"/>
      <c r="L27" s="764"/>
      <c r="M27" s="764"/>
      <c r="N27" s="764"/>
      <c r="O27" s="764"/>
      <c r="P27" s="765"/>
    </row>
    <row r="28" spans="2:16" x14ac:dyDescent="0.2">
      <c r="B28" s="557"/>
      <c r="C28" s="557"/>
      <c r="D28" s="414"/>
      <c r="E28" s="391"/>
      <c r="F28" s="415"/>
      <c r="G28" s="385">
        <f t="shared" si="0"/>
        <v>0</v>
      </c>
      <c r="H28" s="763"/>
      <c r="I28" s="764"/>
      <c r="J28" s="764"/>
      <c r="K28" s="764"/>
      <c r="L28" s="764"/>
      <c r="M28" s="764"/>
      <c r="N28" s="764"/>
      <c r="O28" s="764"/>
      <c r="P28" s="765"/>
    </row>
    <row r="29" spans="2:16" x14ac:dyDescent="0.2">
      <c r="B29" s="557"/>
      <c r="C29" s="557"/>
      <c r="D29" s="414"/>
      <c r="E29" s="391"/>
      <c r="F29" s="415"/>
      <c r="G29" s="385">
        <f t="shared" si="0"/>
        <v>0</v>
      </c>
      <c r="H29" s="763"/>
      <c r="I29" s="764"/>
      <c r="J29" s="764"/>
      <c r="K29" s="764"/>
      <c r="L29" s="764"/>
      <c r="M29" s="764"/>
      <c r="N29" s="764"/>
      <c r="O29" s="764"/>
      <c r="P29" s="765"/>
    </row>
    <row r="30" spans="2:16" x14ac:dyDescent="0.2">
      <c r="B30" s="557"/>
      <c r="C30" s="557"/>
      <c r="D30" s="414"/>
      <c r="E30" s="391"/>
      <c r="F30" s="415"/>
      <c r="G30" s="385">
        <f t="shared" si="0"/>
        <v>0</v>
      </c>
      <c r="H30" s="763"/>
      <c r="I30" s="764"/>
      <c r="J30" s="764"/>
      <c r="K30" s="764"/>
      <c r="L30" s="764"/>
      <c r="M30" s="764"/>
      <c r="N30" s="764"/>
      <c r="O30" s="764"/>
      <c r="P30" s="765"/>
    </row>
    <row r="31" spans="2:16" x14ac:dyDescent="0.2">
      <c r="B31" s="557"/>
      <c r="C31" s="557"/>
      <c r="D31" s="414"/>
      <c r="E31" s="391"/>
      <c r="F31" s="415"/>
      <c r="G31" s="385">
        <f t="shared" si="0"/>
        <v>0</v>
      </c>
      <c r="H31" s="763"/>
      <c r="I31" s="764"/>
      <c r="J31" s="764"/>
      <c r="K31" s="764"/>
      <c r="L31" s="764"/>
      <c r="M31" s="764"/>
      <c r="N31" s="764"/>
      <c r="O31" s="764"/>
      <c r="P31" s="765"/>
    </row>
    <row r="32" spans="2:16" x14ac:dyDescent="0.2">
      <c r="B32" s="557"/>
      <c r="C32" s="557"/>
      <c r="D32" s="414"/>
      <c r="E32" s="391"/>
      <c r="F32" s="415"/>
      <c r="G32" s="385">
        <f t="shared" si="0"/>
        <v>0</v>
      </c>
      <c r="H32" s="763"/>
      <c r="I32" s="764"/>
      <c r="J32" s="764"/>
      <c r="K32" s="764"/>
      <c r="L32" s="764"/>
      <c r="M32" s="764"/>
      <c r="N32" s="764"/>
      <c r="O32" s="764"/>
      <c r="P32" s="765"/>
    </row>
    <row r="33" spans="1:16" x14ac:dyDescent="0.2">
      <c r="B33" s="557"/>
      <c r="C33" s="557"/>
      <c r="D33" s="414"/>
      <c r="E33" s="391"/>
      <c r="F33" s="415"/>
      <c r="G33" s="385">
        <f t="shared" si="0"/>
        <v>0</v>
      </c>
      <c r="H33" s="763"/>
      <c r="I33" s="764"/>
      <c r="J33" s="764"/>
      <c r="K33" s="764"/>
      <c r="L33" s="764"/>
      <c r="M33" s="764"/>
      <c r="N33" s="764"/>
      <c r="O33" s="764"/>
      <c r="P33" s="765"/>
    </row>
    <row r="34" spans="1:16" x14ac:dyDescent="0.2">
      <c r="B34" s="557"/>
      <c r="C34" s="557"/>
      <c r="D34" s="414"/>
      <c r="E34" s="391"/>
      <c r="F34" s="415"/>
      <c r="G34" s="385">
        <f t="shared" si="0"/>
        <v>0</v>
      </c>
      <c r="H34" s="763"/>
      <c r="I34" s="764"/>
      <c r="J34" s="764"/>
      <c r="K34" s="764"/>
      <c r="L34" s="764"/>
      <c r="M34" s="764"/>
      <c r="N34" s="764"/>
      <c r="O34" s="764"/>
      <c r="P34" s="765"/>
    </row>
    <row r="35" spans="1:16" x14ac:dyDescent="0.2">
      <c r="B35" s="557"/>
      <c r="C35" s="557"/>
      <c r="D35" s="414"/>
      <c r="E35" s="391"/>
      <c r="F35" s="415"/>
      <c r="G35" s="385">
        <f t="shared" si="0"/>
        <v>0</v>
      </c>
      <c r="H35" s="763"/>
      <c r="I35" s="764"/>
      <c r="J35" s="764"/>
      <c r="K35" s="764"/>
      <c r="L35" s="764"/>
      <c r="M35" s="764"/>
      <c r="N35" s="764"/>
      <c r="O35" s="764"/>
      <c r="P35" s="765"/>
    </row>
    <row r="36" spans="1:16" x14ac:dyDescent="0.2">
      <c r="B36" s="557"/>
      <c r="C36" s="557"/>
      <c r="D36" s="414"/>
      <c r="E36" s="391"/>
      <c r="F36" s="415"/>
      <c r="G36" s="385">
        <f t="shared" si="0"/>
        <v>0</v>
      </c>
      <c r="H36" s="763"/>
      <c r="I36" s="764"/>
      <c r="J36" s="764"/>
      <c r="K36" s="764"/>
      <c r="L36" s="764"/>
      <c r="M36" s="764"/>
      <c r="N36" s="764"/>
      <c r="O36" s="764"/>
      <c r="P36" s="765"/>
    </row>
    <row r="37" spans="1:16" x14ac:dyDescent="0.2">
      <c r="B37" s="557"/>
      <c r="C37" s="557"/>
      <c r="D37" s="414"/>
      <c r="E37" s="391"/>
      <c r="F37" s="415"/>
      <c r="G37" s="385">
        <f t="shared" si="0"/>
        <v>0</v>
      </c>
      <c r="H37" s="763"/>
      <c r="I37" s="764"/>
      <c r="J37" s="764"/>
      <c r="K37" s="764"/>
      <c r="L37" s="764"/>
      <c r="M37" s="764"/>
      <c r="N37" s="764"/>
      <c r="O37" s="764"/>
      <c r="P37" s="765"/>
    </row>
    <row r="38" spans="1:16" x14ac:dyDescent="0.2">
      <c r="B38" s="557"/>
      <c r="C38" s="557"/>
      <c r="D38" s="414"/>
      <c r="E38" s="391"/>
      <c r="F38" s="415"/>
      <c r="G38" s="385">
        <f t="shared" si="0"/>
        <v>0</v>
      </c>
      <c r="H38" s="763"/>
      <c r="I38" s="764"/>
      <c r="J38" s="764"/>
      <c r="K38" s="764"/>
      <c r="L38" s="764"/>
      <c r="M38" s="764"/>
      <c r="N38" s="764"/>
      <c r="O38" s="764"/>
      <c r="P38" s="765"/>
    </row>
    <row r="39" spans="1:16" x14ac:dyDescent="0.2">
      <c r="B39" s="557"/>
      <c r="C39" s="557"/>
      <c r="D39" s="414"/>
      <c r="E39" s="391"/>
      <c r="F39" s="415"/>
      <c r="G39" s="385">
        <f t="shared" si="0"/>
        <v>0</v>
      </c>
      <c r="H39" s="763"/>
      <c r="I39" s="764"/>
      <c r="J39" s="764"/>
      <c r="K39" s="764"/>
      <c r="L39" s="764"/>
      <c r="M39" s="764"/>
      <c r="N39" s="764"/>
      <c r="O39" s="764"/>
      <c r="P39" s="765"/>
    </row>
    <row r="40" spans="1:16" x14ac:dyDescent="0.2">
      <c r="B40" s="557"/>
      <c r="C40" s="557"/>
      <c r="D40" s="414"/>
      <c r="E40" s="391"/>
      <c r="F40" s="415"/>
      <c r="G40" s="385">
        <f t="shared" si="0"/>
        <v>0</v>
      </c>
      <c r="H40" s="763"/>
      <c r="I40" s="764"/>
      <c r="J40" s="764"/>
      <c r="K40" s="764"/>
      <c r="L40" s="764"/>
      <c r="M40" s="764"/>
      <c r="N40" s="764"/>
      <c r="O40" s="764"/>
      <c r="P40" s="765"/>
    </row>
    <row r="41" spans="1:16" x14ac:dyDescent="0.2">
      <c r="B41" s="557"/>
      <c r="C41" s="557"/>
      <c r="D41" s="414"/>
      <c r="E41" s="391"/>
      <c r="F41" s="415"/>
      <c r="G41" s="385">
        <f t="shared" si="0"/>
        <v>0</v>
      </c>
      <c r="H41" s="763"/>
      <c r="I41" s="764"/>
      <c r="J41" s="764"/>
      <c r="K41" s="764"/>
      <c r="L41" s="764"/>
      <c r="M41" s="764"/>
      <c r="N41" s="764"/>
      <c r="O41" s="764"/>
      <c r="P41" s="765"/>
    </row>
    <row r="42" spans="1:16" x14ac:dyDescent="0.2">
      <c r="B42" s="557"/>
      <c r="C42" s="557"/>
      <c r="D42" s="414"/>
      <c r="E42" s="391"/>
      <c r="F42" s="415"/>
      <c r="G42" s="385">
        <f t="shared" si="0"/>
        <v>0</v>
      </c>
      <c r="H42" s="763"/>
      <c r="I42" s="764"/>
      <c r="J42" s="764"/>
      <c r="K42" s="764"/>
      <c r="L42" s="764"/>
      <c r="M42" s="764"/>
      <c r="N42" s="764"/>
      <c r="O42" s="764"/>
      <c r="P42" s="765"/>
    </row>
    <row r="43" spans="1:16" x14ac:dyDescent="0.2">
      <c r="F43" s="412" t="s">
        <v>22</v>
      </c>
      <c r="G43" s="399">
        <f>SUM(G13:G42)</f>
        <v>0</v>
      </c>
    </row>
    <row r="47" spans="1:16" ht="15" x14ac:dyDescent="0.25">
      <c r="A47" s="375" t="s">
        <v>64</v>
      </c>
    </row>
    <row r="49" spans="2:16" ht="46.5" customHeight="1" x14ac:dyDescent="0.2">
      <c r="B49" s="558" t="s">
        <v>65</v>
      </c>
      <c r="C49" s="560"/>
      <c r="D49" s="487" t="s">
        <v>69</v>
      </c>
      <c r="E49" s="487" t="s">
        <v>70</v>
      </c>
      <c r="F49" s="487" t="s">
        <v>66</v>
      </c>
      <c r="G49" s="487" t="s">
        <v>67</v>
      </c>
      <c r="H49" s="487" t="s">
        <v>63</v>
      </c>
      <c r="I49" s="487" t="s">
        <v>68</v>
      </c>
      <c r="J49" s="487" t="s">
        <v>28</v>
      </c>
      <c r="K49" s="561" t="s">
        <v>76</v>
      </c>
      <c r="L49" s="561"/>
      <c r="M49" s="561"/>
      <c r="N49" s="561"/>
      <c r="O49" s="561"/>
      <c r="P49" s="561"/>
    </row>
    <row r="50" spans="2:16" x14ac:dyDescent="0.2">
      <c r="B50" s="769"/>
      <c r="C50" s="770"/>
      <c r="D50" s="416"/>
      <c r="E50" s="416"/>
      <c r="F50" s="486" t="str">
        <f>IF(E50="","",DATEDIF(D50,E50,"m")+1)</f>
        <v/>
      </c>
      <c r="G50" s="391"/>
      <c r="H50" s="415"/>
      <c r="I50" s="414"/>
      <c r="J50" s="385">
        <f>IF(B50="",0,(G50*I50*H50))</f>
        <v>0</v>
      </c>
      <c r="K50" s="768"/>
      <c r="L50" s="768"/>
      <c r="M50" s="768"/>
      <c r="N50" s="768"/>
      <c r="O50" s="768"/>
      <c r="P50" s="768"/>
    </row>
    <row r="51" spans="2:16" x14ac:dyDescent="0.2">
      <c r="B51" s="769"/>
      <c r="C51" s="770"/>
      <c r="D51" s="416"/>
      <c r="E51" s="416"/>
      <c r="F51" s="486" t="str">
        <f t="shared" ref="F51:F69" si="1">IF(E51="","",DATEDIF(D51,E51,"m")+1)</f>
        <v/>
      </c>
      <c r="G51" s="391"/>
      <c r="H51" s="415"/>
      <c r="I51" s="414"/>
      <c r="J51" s="385">
        <f t="shared" ref="J51:J69" si="2">IF(B51="",0,(G51*I51*H51))</f>
        <v>0</v>
      </c>
      <c r="K51" s="768"/>
      <c r="L51" s="768"/>
      <c r="M51" s="768"/>
      <c r="N51" s="768"/>
      <c r="O51" s="768"/>
      <c r="P51" s="768"/>
    </row>
    <row r="52" spans="2:16" x14ac:dyDescent="0.2">
      <c r="B52" s="769"/>
      <c r="C52" s="770"/>
      <c r="D52" s="416"/>
      <c r="E52" s="416"/>
      <c r="F52" s="486" t="str">
        <f t="shared" si="1"/>
        <v/>
      </c>
      <c r="G52" s="391"/>
      <c r="H52" s="415"/>
      <c r="I52" s="414"/>
      <c r="J52" s="385">
        <f t="shared" si="2"/>
        <v>0</v>
      </c>
      <c r="K52" s="768"/>
      <c r="L52" s="768"/>
      <c r="M52" s="768"/>
      <c r="N52" s="768"/>
      <c r="O52" s="768"/>
      <c r="P52" s="768"/>
    </row>
    <row r="53" spans="2:16" x14ac:dyDescent="0.2">
      <c r="B53" s="769"/>
      <c r="C53" s="770"/>
      <c r="D53" s="416"/>
      <c r="E53" s="416"/>
      <c r="F53" s="486" t="str">
        <f t="shared" si="1"/>
        <v/>
      </c>
      <c r="G53" s="391"/>
      <c r="H53" s="415"/>
      <c r="I53" s="414"/>
      <c r="J53" s="385">
        <f t="shared" si="2"/>
        <v>0</v>
      </c>
      <c r="K53" s="768"/>
      <c r="L53" s="768"/>
      <c r="M53" s="768"/>
      <c r="N53" s="768"/>
      <c r="O53" s="768"/>
      <c r="P53" s="768"/>
    </row>
    <row r="54" spans="2:16" x14ac:dyDescent="0.2">
      <c r="B54" s="769"/>
      <c r="C54" s="770"/>
      <c r="D54" s="416"/>
      <c r="E54" s="416"/>
      <c r="F54" s="486" t="str">
        <f t="shared" si="1"/>
        <v/>
      </c>
      <c r="G54" s="391"/>
      <c r="H54" s="415"/>
      <c r="I54" s="414"/>
      <c r="J54" s="385">
        <f t="shared" si="2"/>
        <v>0</v>
      </c>
      <c r="K54" s="768"/>
      <c r="L54" s="768"/>
      <c r="M54" s="768"/>
      <c r="N54" s="768"/>
      <c r="O54" s="768"/>
      <c r="P54" s="768"/>
    </row>
    <row r="55" spans="2:16" x14ac:dyDescent="0.2">
      <c r="B55" s="769"/>
      <c r="C55" s="770"/>
      <c r="D55" s="416"/>
      <c r="E55" s="416"/>
      <c r="F55" s="486" t="str">
        <f t="shared" si="1"/>
        <v/>
      </c>
      <c r="G55" s="391"/>
      <c r="H55" s="415"/>
      <c r="I55" s="414"/>
      <c r="J55" s="385">
        <f t="shared" si="2"/>
        <v>0</v>
      </c>
      <c r="K55" s="768"/>
      <c r="L55" s="768"/>
      <c r="M55" s="768"/>
      <c r="N55" s="768"/>
      <c r="O55" s="768"/>
      <c r="P55" s="768"/>
    </row>
    <row r="56" spans="2:16" x14ac:dyDescent="0.2">
      <c r="B56" s="769"/>
      <c r="C56" s="770"/>
      <c r="D56" s="416"/>
      <c r="E56" s="416"/>
      <c r="F56" s="486" t="str">
        <f t="shared" si="1"/>
        <v/>
      </c>
      <c r="G56" s="391"/>
      <c r="H56" s="415"/>
      <c r="I56" s="414"/>
      <c r="J56" s="385">
        <f t="shared" si="2"/>
        <v>0</v>
      </c>
      <c r="K56" s="768"/>
      <c r="L56" s="768"/>
      <c r="M56" s="768"/>
      <c r="N56" s="768"/>
      <c r="O56" s="768"/>
      <c r="P56" s="768"/>
    </row>
    <row r="57" spans="2:16" x14ac:dyDescent="0.2">
      <c r="B57" s="769"/>
      <c r="C57" s="770"/>
      <c r="D57" s="416"/>
      <c r="E57" s="416"/>
      <c r="F57" s="486" t="str">
        <f t="shared" si="1"/>
        <v/>
      </c>
      <c r="G57" s="391"/>
      <c r="H57" s="415"/>
      <c r="I57" s="414"/>
      <c r="J57" s="385">
        <f t="shared" si="2"/>
        <v>0</v>
      </c>
      <c r="K57" s="768"/>
      <c r="L57" s="768"/>
      <c r="M57" s="768"/>
      <c r="N57" s="768"/>
      <c r="O57" s="768"/>
      <c r="P57" s="768"/>
    </row>
    <row r="58" spans="2:16" x14ac:dyDescent="0.2">
      <c r="B58" s="769"/>
      <c r="C58" s="770"/>
      <c r="D58" s="416"/>
      <c r="E58" s="416"/>
      <c r="F58" s="486" t="str">
        <f t="shared" si="1"/>
        <v/>
      </c>
      <c r="G58" s="391"/>
      <c r="H58" s="415"/>
      <c r="I58" s="414"/>
      <c r="J58" s="385">
        <f t="shared" si="2"/>
        <v>0</v>
      </c>
      <c r="K58" s="768"/>
      <c r="L58" s="768"/>
      <c r="M58" s="768"/>
      <c r="N58" s="768"/>
      <c r="O58" s="768"/>
      <c r="P58" s="768"/>
    </row>
    <row r="59" spans="2:16" x14ac:dyDescent="0.2">
      <c r="B59" s="769"/>
      <c r="C59" s="770"/>
      <c r="D59" s="416"/>
      <c r="E59" s="416"/>
      <c r="F59" s="486" t="str">
        <f t="shared" si="1"/>
        <v/>
      </c>
      <c r="G59" s="391"/>
      <c r="H59" s="415"/>
      <c r="I59" s="414"/>
      <c r="J59" s="385">
        <f t="shared" si="2"/>
        <v>0</v>
      </c>
      <c r="K59" s="768"/>
      <c r="L59" s="768"/>
      <c r="M59" s="768"/>
      <c r="N59" s="768"/>
      <c r="O59" s="768"/>
      <c r="P59" s="768"/>
    </row>
    <row r="60" spans="2:16" x14ac:dyDescent="0.2">
      <c r="B60" s="769"/>
      <c r="C60" s="770"/>
      <c r="D60" s="416"/>
      <c r="E60" s="416"/>
      <c r="F60" s="486" t="str">
        <f t="shared" si="1"/>
        <v/>
      </c>
      <c r="G60" s="391"/>
      <c r="H60" s="415"/>
      <c r="I60" s="414"/>
      <c r="J60" s="385">
        <f t="shared" si="2"/>
        <v>0</v>
      </c>
      <c r="K60" s="768"/>
      <c r="L60" s="768"/>
      <c r="M60" s="768"/>
      <c r="N60" s="768"/>
      <c r="O60" s="768"/>
      <c r="P60" s="768"/>
    </row>
    <row r="61" spans="2:16" x14ac:dyDescent="0.2">
      <c r="B61" s="769"/>
      <c r="C61" s="770"/>
      <c r="D61" s="416"/>
      <c r="E61" s="416"/>
      <c r="F61" s="486" t="str">
        <f t="shared" si="1"/>
        <v/>
      </c>
      <c r="G61" s="391"/>
      <c r="H61" s="415"/>
      <c r="I61" s="414"/>
      <c r="J61" s="385">
        <f t="shared" si="2"/>
        <v>0</v>
      </c>
      <c r="K61" s="768"/>
      <c r="L61" s="768"/>
      <c r="M61" s="768"/>
      <c r="N61" s="768"/>
      <c r="O61" s="768"/>
      <c r="P61" s="768"/>
    </row>
    <row r="62" spans="2:16" x14ac:dyDescent="0.2">
      <c r="B62" s="769"/>
      <c r="C62" s="770"/>
      <c r="D62" s="416"/>
      <c r="E62" s="416"/>
      <c r="F62" s="486" t="str">
        <f t="shared" si="1"/>
        <v/>
      </c>
      <c r="G62" s="391"/>
      <c r="H62" s="415"/>
      <c r="I62" s="414"/>
      <c r="J62" s="385">
        <f t="shared" si="2"/>
        <v>0</v>
      </c>
      <c r="K62" s="768"/>
      <c r="L62" s="768"/>
      <c r="M62" s="768"/>
      <c r="N62" s="768"/>
      <c r="O62" s="768"/>
      <c r="P62" s="768"/>
    </row>
    <row r="63" spans="2:16" x14ac:dyDescent="0.2">
      <c r="B63" s="769"/>
      <c r="C63" s="770"/>
      <c r="D63" s="416"/>
      <c r="E63" s="416"/>
      <c r="F63" s="486" t="str">
        <f t="shared" si="1"/>
        <v/>
      </c>
      <c r="G63" s="391"/>
      <c r="H63" s="415"/>
      <c r="I63" s="414"/>
      <c r="J63" s="385">
        <f t="shared" si="2"/>
        <v>0</v>
      </c>
      <c r="K63" s="768"/>
      <c r="L63" s="768"/>
      <c r="M63" s="768"/>
      <c r="N63" s="768"/>
      <c r="O63" s="768"/>
      <c r="P63" s="768"/>
    </row>
    <row r="64" spans="2:16" x14ac:dyDescent="0.2">
      <c r="B64" s="769"/>
      <c r="C64" s="770"/>
      <c r="D64" s="416"/>
      <c r="E64" s="416"/>
      <c r="F64" s="486" t="str">
        <f t="shared" si="1"/>
        <v/>
      </c>
      <c r="G64" s="391"/>
      <c r="H64" s="415"/>
      <c r="I64" s="414"/>
      <c r="J64" s="385">
        <f t="shared" si="2"/>
        <v>0</v>
      </c>
      <c r="K64" s="768"/>
      <c r="L64" s="768"/>
      <c r="M64" s="768"/>
      <c r="N64" s="768"/>
      <c r="O64" s="768"/>
      <c r="P64" s="768"/>
    </row>
    <row r="65" spans="1:16" x14ac:dyDescent="0.2">
      <c r="B65" s="769"/>
      <c r="C65" s="770"/>
      <c r="D65" s="416"/>
      <c r="E65" s="416"/>
      <c r="F65" s="486" t="str">
        <f t="shared" si="1"/>
        <v/>
      </c>
      <c r="G65" s="391"/>
      <c r="H65" s="415"/>
      <c r="I65" s="414"/>
      <c r="J65" s="385">
        <f t="shared" si="2"/>
        <v>0</v>
      </c>
      <c r="K65" s="768"/>
      <c r="L65" s="768"/>
      <c r="M65" s="768"/>
      <c r="N65" s="768"/>
      <c r="O65" s="768"/>
      <c r="P65" s="768"/>
    </row>
    <row r="66" spans="1:16" x14ac:dyDescent="0.2">
      <c r="B66" s="769"/>
      <c r="C66" s="770"/>
      <c r="D66" s="416"/>
      <c r="E66" s="416"/>
      <c r="F66" s="486" t="str">
        <f t="shared" si="1"/>
        <v/>
      </c>
      <c r="G66" s="391"/>
      <c r="H66" s="415"/>
      <c r="I66" s="414"/>
      <c r="J66" s="385">
        <f t="shared" si="2"/>
        <v>0</v>
      </c>
      <c r="K66" s="768"/>
      <c r="L66" s="768"/>
      <c r="M66" s="768"/>
      <c r="N66" s="768"/>
      <c r="O66" s="768"/>
      <c r="P66" s="768"/>
    </row>
    <row r="67" spans="1:16" x14ac:dyDescent="0.2">
      <c r="B67" s="769"/>
      <c r="C67" s="770"/>
      <c r="D67" s="416"/>
      <c r="E67" s="416"/>
      <c r="F67" s="486" t="str">
        <f t="shared" si="1"/>
        <v/>
      </c>
      <c r="G67" s="391"/>
      <c r="H67" s="415"/>
      <c r="I67" s="414"/>
      <c r="J67" s="385">
        <f t="shared" si="2"/>
        <v>0</v>
      </c>
      <c r="K67" s="768"/>
      <c r="L67" s="768"/>
      <c r="M67" s="768"/>
      <c r="N67" s="768"/>
      <c r="O67" s="768"/>
      <c r="P67" s="768"/>
    </row>
    <row r="68" spans="1:16" x14ac:dyDescent="0.2">
      <c r="B68" s="769"/>
      <c r="C68" s="770"/>
      <c r="D68" s="416"/>
      <c r="E68" s="416"/>
      <c r="F68" s="486" t="str">
        <f t="shared" si="1"/>
        <v/>
      </c>
      <c r="G68" s="391"/>
      <c r="H68" s="415"/>
      <c r="I68" s="414"/>
      <c r="J68" s="385">
        <f t="shared" si="2"/>
        <v>0</v>
      </c>
      <c r="K68" s="768"/>
      <c r="L68" s="768"/>
      <c r="M68" s="768"/>
      <c r="N68" s="768"/>
      <c r="O68" s="768"/>
      <c r="P68" s="768"/>
    </row>
    <row r="69" spans="1:16" x14ac:dyDescent="0.2">
      <c r="B69" s="769"/>
      <c r="C69" s="770"/>
      <c r="D69" s="416"/>
      <c r="E69" s="416"/>
      <c r="F69" s="486" t="str">
        <f t="shared" si="1"/>
        <v/>
      </c>
      <c r="G69" s="391"/>
      <c r="H69" s="415"/>
      <c r="I69" s="414"/>
      <c r="J69" s="385">
        <f t="shared" si="2"/>
        <v>0</v>
      </c>
      <c r="K69" s="768"/>
      <c r="L69" s="768"/>
      <c r="M69" s="768"/>
      <c r="N69" s="768"/>
      <c r="O69" s="768"/>
      <c r="P69" s="768"/>
    </row>
    <row r="70" spans="1:16" x14ac:dyDescent="0.2">
      <c r="I70" s="412" t="s">
        <v>22</v>
      </c>
      <c r="J70" s="399">
        <f>SUM(J50:J69)</f>
        <v>0</v>
      </c>
    </row>
    <row r="74" spans="1:16" ht="15" x14ac:dyDescent="0.25">
      <c r="A74" s="375" t="s">
        <v>71</v>
      </c>
    </row>
    <row r="76" spans="1:16" ht="46.5" customHeight="1" x14ac:dyDescent="0.2">
      <c r="B76" s="558" t="s">
        <v>65</v>
      </c>
      <c r="C76" s="560"/>
      <c r="D76" s="487" t="s">
        <v>73</v>
      </c>
      <c r="E76" s="487" t="s">
        <v>79</v>
      </c>
      <c r="F76" s="487" t="s">
        <v>72</v>
      </c>
      <c r="G76" s="487" t="s">
        <v>74</v>
      </c>
      <c r="H76" s="487" t="s">
        <v>63</v>
      </c>
      <c r="I76" s="487" t="s">
        <v>75</v>
      </c>
      <c r="J76" s="487" t="s">
        <v>28</v>
      </c>
      <c r="K76" s="585" t="s">
        <v>76</v>
      </c>
      <c r="L76" s="585"/>
      <c r="M76" s="585"/>
      <c r="N76" s="585"/>
      <c r="O76" s="585"/>
      <c r="P76" s="585"/>
    </row>
    <row r="77" spans="1:16" x14ac:dyDescent="0.2">
      <c r="B77" s="769"/>
      <c r="C77" s="770"/>
      <c r="D77" s="416"/>
      <c r="E77" s="414"/>
      <c r="F77" s="413" t="str">
        <f>IF(E77="","",IF(D77=(EOMONTH(D77,1)),EOMONTH(D77,E77),EOMONTH(D77,E77-1)))</f>
        <v/>
      </c>
      <c r="G77" s="391"/>
      <c r="H77" s="415"/>
      <c r="I77" s="482"/>
      <c r="J77" s="385">
        <f>IF(B77="",0,(G77/E77*H77*I77))</f>
        <v>0</v>
      </c>
      <c r="K77" s="763"/>
      <c r="L77" s="764"/>
      <c r="M77" s="764"/>
      <c r="N77" s="764"/>
      <c r="O77" s="764"/>
      <c r="P77" s="765"/>
    </row>
    <row r="78" spans="1:16" x14ac:dyDescent="0.2">
      <c r="B78" s="769"/>
      <c r="C78" s="770"/>
      <c r="D78" s="416"/>
      <c r="E78" s="414"/>
      <c r="F78" s="413" t="str">
        <f t="shared" ref="F78:F96" si="3">IF(E78="","",IF(D78=(EOMONTH(D78,1)),EOMONTH(D78,E78),EOMONTH(D78,E78-1)))</f>
        <v/>
      </c>
      <c r="G78" s="391"/>
      <c r="H78" s="415"/>
      <c r="I78" s="482"/>
      <c r="J78" s="385">
        <f t="shared" ref="J78:J96" si="4">IF(B78="",0,(G78/E78*H78*I78))</f>
        <v>0</v>
      </c>
      <c r="K78" s="763"/>
      <c r="L78" s="764"/>
      <c r="M78" s="764"/>
      <c r="N78" s="764"/>
      <c r="O78" s="764"/>
      <c r="P78" s="765"/>
    </row>
    <row r="79" spans="1:16" x14ac:dyDescent="0.2">
      <c r="B79" s="769"/>
      <c r="C79" s="770"/>
      <c r="D79" s="416"/>
      <c r="E79" s="414"/>
      <c r="F79" s="413" t="str">
        <f t="shared" si="3"/>
        <v/>
      </c>
      <c r="G79" s="391"/>
      <c r="H79" s="415"/>
      <c r="I79" s="482"/>
      <c r="J79" s="385">
        <f t="shared" si="4"/>
        <v>0</v>
      </c>
      <c r="K79" s="763"/>
      <c r="L79" s="764"/>
      <c r="M79" s="764"/>
      <c r="N79" s="764"/>
      <c r="O79" s="764"/>
      <c r="P79" s="765"/>
    </row>
    <row r="80" spans="1:16" x14ac:dyDescent="0.2">
      <c r="B80" s="769"/>
      <c r="C80" s="770"/>
      <c r="D80" s="416"/>
      <c r="E80" s="414"/>
      <c r="F80" s="413" t="str">
        <f t="shared" si="3"/>
        <v/>
      </c>
      <c r="G80" s="391"/>
      <c r="H80" s="415"/>
      <c r="I80" s="482"/>
      <c r="J80" s="385">
        <f t="shared" si="4"/>
        <v>0</v>
      </c>
      <c r="K80" s="763"/>
      <c r="L80" s="764"/>
      <c r="M80" s="764"/>
      <c r="N80" s="764"/>
      <c r="O80" s="764"/>
      <c r="P80" s="765"/>
    </row>
    <row r="81" spans="2:16" x14ac:dyDescent="0.2">
      <c r="B81" s="769"/>
      <c r="C81" s="770"/>
      <c r="D81" s="416"/>
      <c r="E81" s="414"/>
      <c r="F81" s="413" t="str">
        <f t="shared" si="3"/>
        <v/>
      </c>
      <c r="G81" s="391"/>
      <c r="H81" s="415"/>
      <c r="I81" s="482"/>
      <c r="J81" s="385">
        <f t="shared" si="4"/>
        <v>0</v>
      </c>
      <c r="K81" s="763"/>
      <c r="L81" s="764"/>
      <c r="M81" s="764"/>
      <c r="N81" s="764"/>
      <c r="O81" s="764"/>
      <c r="P81" s="765"/>
    </row>
    <row r="82" spans="2:16" x14ac:dyDescent="0.2">
      <c r="B82" s="769"/>
      <c r="C82" s="770"/>
      <c r="D82" s="416"/>
      <c r="E82" s="414"/>
      <c r="F82" s="413" t="str">
        <f t="shared" si="3"/>
        <v/>
      </c>
      <c r="G82" s="391"/>
      <c r="H82" s="415"/>
      <c r="I82" s="482"/>
      <c r="J82" s="385">
        <f t="shared" si="4"/>
        <v>0</v>
      </c>
      <c r="K82" s="763"/>
      <c r="L82" s="764"/>
      <c r="M82" s="764"/>
      <c r="N82" s="764"/>
      <c r="O82" s="764"/>
      <c r="P82" s="765"/>
    </row>
    <row r="83" spans="2:16" x14ac:dyDescent="0.2">
      <c r="B83" s="769"/>
      <c r="C83" s="770"/>
      <c r="D83" s="416"/>
      <c r="E83" s="414"/>
      <c r="F83" s="413" t="str">
        <f t="shared" si="3"/>
        <v/>
      </c>
      <c r="G83" s="391"/>
      <c r="H83" s="415"/>
      <c r="I83" s="482"/>
      <c r="J83" s="385">
        <f t="shared" si="4"/>
        <v>0</v>
      </c>
      <c r="K83" s="763"/>
      <c r="L83" s="764"/>
      <c r="M83" s="764"/>
      <c r="N83" s="764"/>
      <c r="O83" s="764"/>
      <c r="P83" s="765"/>
    </row>
    <row r="84" spans="2:16" x14ac:dyDescent="0.2">
      <c r="B84" s="769"/>
      <c r="C84" s="770"/>
      <c r="D84" s="416"/>
      <c r="E84" s="414"/>
      <c r="F84" s="413" t="str">
        <f t="shared" si="3"/>
        <v/>
      </c>
      <c r="G84" s="391"/>
      <c r="H84" s="415"/>
      <c r="I84" s="482"/>
      <c r="J84" s="385">
        <f t="shared" si="4"/>
        <v>0</v>
      </c>
      <c r="K84" s="763"/>
      <c r="L84" s="764"/>
      <c r="M84" s="764"/>
      <c r="N84" s="764"/>
      <c r="O84" s="764"/>
      <c r="P84" s="765"/>
    </row>
    <row r="85" spans="2:16" x14ac:dyDescent="0.2">
      <c r="B85" s="769"/>
      <c r="C85" s="770"/>
      <c r="D85" s="416"/>
      <c r="E85" s="414"/>
      <c r="F85" s="413" t="str">
        <f t="shared" si="3"/>
        <v/>
      </c>
      <c r="G85" s="391"/>
      <c r="H85" s="415"/>
      <c r="I85" s="482"/>
      <c r="J85" s="385">
        <f t="shared" si="4"/>
        <v>0</v>
      </c>
      <c r="K85" s="763"/>
      <c r="L85" s="764"/>
      <c r="M85" s="764"/>
      <c r="N85" s="764"/>
      <c r="O85" s="764"/>
      <c r="P85" s="765"/>
    </row>
    <row r="86" spans="2:16" x14ac:dyDescent="0.2">
      <c r="B86" s="769"/>
      <c r="C86" s="770"/>
      <c r="D86" s="416"/>
      <c r="E86" s="414"/>
      <c r="F86" s="413" t="str">
        <f t="shared" si="3"/>
        <v/>
      </c>
      <c r="G86" s="391"/>
      <c r="H86" s="415"/>
      <c r="I86" s="482"/>
      <c r="J86" s="385">
        <f t="shared" si="4"/>
        <v>0</v>
      </c>
      <c r="K86" s="763"/>
      <c r="L86" s="764"/>
      <c r="M86" s="764"/>
      <c r="N86" s="764"/>
      <c r="O86" s="764"/>
      <c r="P86" s="765"/>
    </row>
    <row r="87" spans="2:16" x14ac:dyDescent="0.2">
      <c r="B87" s="769"/>
      <c r="C87" s="770"/>
      <c r="D87" s="416"/>
      <c r="E87" s="414"/>
      <c r="F87" s="413" t="str">
        <f t="shared" si="3"/>
        <v/>
      </c>
      <c r="G87" s="391"/>
      <c r="H87" s="415"/>
      <c r="I87" s="482"/>
      <c r="J87" s="385">
        <f t="shared" si="4"/>
        <v>0</v>
      </c>
      <c r="K87" s="763"/>
      <c r="L87" s="764"/>
      <c r="M87" s="764"/>
      <c r="N87" s="764"/>
      <c r="O87" s="764"/>
      <c r="P87" s="765"/>
    </row>
    <row r="88" spans="2:16" x14ac:dyDescent="0.2">
      <c r="B88" s="769"/>
      <c r="C88" s="770"/>
      <c r="D88" s="416"/>
      <c r="E88" s="414"/>
      <c r="F88" s="413" t="str">
        <f t="shared" si="3"/>
        <v/>
      </c>
      <c r="G88" s="391"/>
      <c r="H88" s="415"/>
      <c r="I88" s="482"/>
      <c r="J88" s="385">
        <f t="shared" si="4"/>
        <v>0</v>
      </c>
      <c r="K88" s="763"/>
      <c r="L88" s="764"/>
      <c r="M88" s="764"/>
      <c r="N88" s="764"/>
      <c r="O88" s="764"/>
      <c r="P88" s="765"/>
    </row>
    <row r="89" spans="2:16" x14ac:dyDescent="0.2">
      <c r="B89" s="769"/>
      <c r="C89" s="770"/>
      <c r="D89" s="416"/>
      <c r="E89" s="414"/>
      <c r="F89" s="413" t="str">
        <f t="shared" si="3"/>
        <v/>
      </c>
      <c r="G89" s="391"/>
      <c r="H89" s="415"/>
      <c r="I89" s="482"/>
      <c r="J89" s="385">
        <f t="shared" si="4"/>
        <v>0</v>
      </c>
      <c r="K89" s="763"/>
      <c r="L89" s="764"/>
      <c r="M89" s="764"/>
      <c r="N89" s="764"/>
      <c r="O89" s="764"/>
      <c r="P89" s="765"/>
    </row>
    <row r="90" spans="2:16" x14ac:dyDescent="0.2">
      <c r="B90" s="769"/>
      <c r="C90" s="770"/>
      <c r="D90" s="416"/>
      <c r="E90" s="414"/>
      <c r="F90" s="413" t="str">
        <f t="shared" si="3"/>
        <v/>
      </c>
      <c r="G90" s="391"/>
      <c r="H90" s="415"/>
      <c r="I90" s="482"/>
      <c r="J90" s="385">
        <f t="shared" si="4"/>
        <v>0</v>
      </c>
      <c r="K90" s="763"/>
      <c r="L90" s="764"/>
      <c r="M90" s="764"/>
      <c r="N90" s="764"/>
      <c r="O90" s="764"/>
      <c r="P90" s="765"/>
    </row>
    <row r="91" spans="2:16" x14ac:dyDescent="0.2">
      <c r="B91" s="769"/>
      <c r="C91" s="770"/>
      <c r="D91" s="416"/>
      <c r="E91" s="414"/>
      <c r="F91" s="413" t="str">
        <f t="shared" si="3"/>
        <v/>
      </c>
      <c r="G91" s="391"/>
      <c r="H91" s="415"/>
      <c r="I91" s="482"/>
      <c r="J91" s="385">
        <f t="shared" si="4"/>
        <v>0</v>
      </c>
      <c r="K91" s="763"/>
      <c r="L91" s="764"/>
      <c r="M91" s="764"/>
      <c r="N91" s="764"/>
      <c r="O91" s="764"/>
      <c r="P91" s="765"/>
    </row>
    <row r="92" spans="2:16" x14ac:dyDescent="0.2">
      <c r="B92" s="769"/>
      <c r="C92" s="770"/>
      <c r="D92" s="416"/>
      <c r="E92" s="414"/>
      <c r="F92" s="413" t="str">
        <f t="shared" si="3"/>
        <v/>
      </c>
      <c r="G92" s="391"/>
      <c r="H92" s="415"/>
      <c r="I92" s="482"/>
      <c r="J92" s="385">
        <f t="shared" si="4"/>
        <v>0</v>
      </c>
      <c r="K92" s="763"/>
      <c r="L92" s="764"/>
      <c r="M92" s="764"/>
      <c r="N92" s="764"/>
      <c r="O92" s="764"/>
      <c r="P92" s="765"/>
    </row>
    <row r="93" spans="2:16" x14ac:dyDescent="0.2">
      <c r="B93" s="769"/>
      <c r="C93" s="770"/>
      <c r="D93" s="416"/>
      <c r="E93" s="414"/>
      <c r="F93" s="413" t="str">
        <f t="shared" si="3"/>
        <v/>
      </c>
      <c r="G93" s="391"/>
      <c r="H93" s="415"/>
      <c r="I93" s="482"/>
      <c r="J93" s="385">
        <f t="shared" si="4"/>
        <v>0</v>
      </c>
      <c r="K93" s="763"/>
      <c r="L93" s="764"/>
      <c r="M93" s="764"/>
      <c r="N93" s="764"/>
      <c r="O93" s="764"/>
      <c r="P93" s="765"/>
    </row>
    <row r="94" spans="2:16" x14ac:dyDescent="0.2">
      <c r="B94" s="769"/>
      <c r="C94" s="770"/>
      <c r="D94" s="416"/>
      <c r="E94" s="414"/>
      <c r="F94" s="413" t="str">
        <f t="shared" si="3"/>
        <v/>
      </c>
      <c r="G94" s="391"/>
      <c r="H94" s="415"/>
      <c r="I94" s="482"/>
      <c r="J94" s="385">
        <f t="shared" si="4"/>
        <v>0</v>
      </c>
      <c r="K94" s="763"/>
      <c r="L94" s="764"/>
      <c r="M94" s="764"/>
      <c r="N94" s="764"/>
      <c r="O94" s="764"/>
      <c r="P94" s="765"/>
    </row>
    <row r="95" spans="2:16" x14ac:dyDescent="0.2">
      <c r="B95" s="769"/>
      <c r="C95" s="770"/>
      <c r="D95" s="416"/>
      <c r="E95" s="414"/>
      <c r="F95" s="413" t="str">
        <f t="shared" si="3"/>
        <v/>
      </c>
      <c r="G95" s="391"/>
      <c r="H95" s="415"/>
      <c r="I95" s="482"/>
      <c r="J95" s="385">
        <f t="shared" si="4"/>
        <v>0</v>
      </c>
      <c r="K95" s="763"/>
      <c r="L95" s="764"/>
      <c r="M95" s="764"/>
      <c r="N95" s="764"/>
      <c r="O95" s="764"/>
      <c r="P95" s="765"/>
    </row>
    <row r="96" spans="2:16" x14ac:dyDescent="0.2">
      <c r="B96" s="769"/>
      <c r="C96" s="770"/>
      <c r="D96" s="416"/>
      <c r="E96" s="414"/>
      <c r="F96" s="413" t="str">
        <f t="shared" si="3"/>
        <v/>
      </c>
      <c r="G96" s="391"/>
      <c r="H96" s="415"/>
      <c r="I96" s="482"/>
      <c r="J96" s="385">
        <f t="shared" si="4"/>
        <v>0</v>
      </c>
      <c r="K96" s="763"/>
      <c r="L96" s="764"/>
      <c r="M96" s="764"/>
      <c r="N96" s="764"/>
      <c r="O96" s="764"/>
      <c r="P96" s="765"/>
    </row>
    <row r="97" spans="9:16" x14ac:dyDescent="0.2">
      <c r="I97" s="412" t="s">
        <v>22</v>
      </c>
      <c r="J97" s="399">
        <f>SUM(J77:J96)</f>
        <v>0</v>
      </c>
    </row>
    <row r="100" spans="9:16" x14ac:dyDescent="0.2">
      <c r="M100" s="593" t="s">
        <v>78</v>
      </c>
      <c r="N100" s="593"/>
      <c r="O100" s="594">
        <f>SUM(G43,J70,J97)</f>
        <v>0</v>
      </c>
      <c r="P100" s="593"/>
    </row>
  </sheetData>
  <sheetProtection password="C497" sheet="1" selectLockedCells="1"/>
  <mergeCells count="160">
    <mergeCell ref="D5:F5"/>
    <mergeCell ref="B6:C6"/>
    <mergeCell ref="B7:C7"/>
    <mergeCell ref="B16:C16"/>
    <mergeCell ref="B17:C17"/>
    <mergeCell ref="D6:F6"/>
    <mergeCell ref="D7:F7"/>
    <mergeCell ref="B18:C18"/>
    <mergeCell ref="B12:C12"/>
    <mergeCell ref="B13:C13"/>
    <mergeCell ref="B14:C14"/>
    <mergeCell ref="B15:C15"/>
    <mergeCell ref="B22:C22"/>
    <mergeCell ref="B23:C23"/>
    <mergeCell ref="B31:C31"/>
    <mergeCell ref="B32:C32"/>
    <mergeCell ref="B33:C33"/>
    <mergeCell ref="B34:C34"/>
    <mergeCell ref="B27:C27"/>
    <mergeCell ref="B26:C26"/>
    <mergeCell ref="B5:C5"/>
    <mergeCell ref="B25:C25"/>
    <mergeCell ref="B24:C24"/>
    <mergeCell ref="B19:C19"/>
    <mergeCell ref="B20:C20"/>
    <mergeCell ref="B21:C21"/>
    <mergeCell ref="B35:C35"/>
    <mergeCell ref="K51:P51"/>
    <mergeCell ref="K52:P52"/>
    <mergeCell ref="K53:P53"/>
    <mergeCell ref="K54:P54"/>
    <mergeCell ref="B39:C39"/>
    <mergeCell ref="K49:P49"/>
    <mergeCell ref="H27:P27"/>
    <mergeCell ref="H28:P28"/>
    <mergeCell ref="H29:P29"/>
    <mergeCell ref="B36:C36"/>
    <mergeCell ref="B37:C37"/>
    <mergeCell ref="B30:C30"/>
    <mergeCell ref="H40:P40"/>
    <mergeCell ref="H41:P41"/>
    <mergeCell ref="H38:P38"/>
    <mergeCell ref="B38:C38"/>
    <mergeCell ref="B28:C28"/>
    <mergeCell ref="B29:C29"/>
    <mergeCell ref="B40:C40"/>
    <mergeCell ref="B41:C41"/>
    <mergeCell ref="B42:C42"/>
    <mergeCell ref="B49:C49"/>
    <mergeCell ref="H36:P36"/>
    <mergeCell ref="B60:C60"/>
    <mergeCell ref="B61:C61"/>
    <mergeCell ref="B62:C62"/>
    <mergeCell ref="K50:P50"/>
    <mergeCell ref="B63:C63"/>
    <mergeCell ref="K55:P55"/>
    <mergeCell ref="K56:P56"/>
    <mergeCell ref="B58:C58"/>
    <mergeCell ref="B59:C59"/>
    <mergeCell ref="K59:P59"/>
    <mergeCell ref="K60:P60"/>
    <mergeCell ref="K61:P61"/>
    <mergeCell ref="K62:P62"/>
    <mergeCell ref="K57:P57"/>
    <mergeCell ref="K58:P58"/>
    <mergeCell ref="B50:C50"/>
    <mergeCell ref="B51:C51"/>
    <mergeCell ref="B52:C52"/>
    <mergeCell ref="B53:C53"/>
    <mergeCell ref="B54:C54"/>
    <mergeCell ref="B55:C55"/>
    <mergeCell ref="B56:C56"/>
    <mergeCell ref="B57:C57"/>
    <mergeCell ref="K68:P68"/>
    <mergeCell ref="K76:P76"/>
    <mergeCell ref="K77:P77"/>
    <mergeCell ref="K78:P78"/>
    <mergeCell ref="K79:P79"/>
    <mergeCell ref="K69:P69"/>
    <mergeCell ref="K63:P63"/>
    <mergeCell ref="K64:P64"/>
    <mergeCell ref="K65:P65"/>
    <mergeCell ref="K66:P66"/>
    <mergeCell ref="B64:C64"/>
    <mergeCell ref="B65:C65"/>
    <mergeCell ref="B66:C66"/>
    <mergeCell ref="B67:C67"/>
    <mergeCell ref="B68:C68"/>
    <mergeCell ref="B69:C69"/>
    <mergeCell ref="B76:C76"/>
    <mergeCell ref="B77:C77"/>
    <mergeCell ref="B80:C80"/>
    <mergeCell ref="B78:C78"/>
    <mergeCell ref="B79:C79"/>
    <mergeCell ref="B95:C95"/>
    <mergeCell ref="B96:C96"/>
    <mergeCell ref="B89:C89"/>
    <mergeCell ref="B90:C90"/>
    <mergeCell ref="B91:C91"/>
    <mergeCell ref="B92:C92"/>
    <mergeCell ref="B93:C93"/>
    <mergeCell ref="K96:P96"/>
    <mergeCell ref="B81:C81"/>
    <mergeCell ref="B88:C88"/>
    <mergeCell ref="B82:C82"/>
    <mergeCell ref="B83:C83"/>
    <mergeCell ref="B84:C84"/>
    <mergeCell ref="B85:C85"/>
    <mergeCell ref="B86:C86"/>
    <mergeCell ref="B87:C87"/>
    <mergeCell ref="K86:P86"/>
    <mergeCell ref="B94:C94"/>
    <mergeCell ref="M100:N100"/>
    <mergeCell ref="O100:P100"/>
    <mergeCell ref="H42:P42"/>
    <mergeCell ref="K83:P83"/>
    <mergeCell ref="K84:P84"/>
    <mergeCell ref="K85:P85"/>
    <mergeCell ref="K95:P95"/>
    <mergeCell ref="K89:P89"/>
    <mergeCell ref="H16:P16"/>
    <mergeCell ref="H17:P17"/>
    <mergeCell ref="H18:P18"/>
    <mergeCell ref="H19:P19"/>
    <mergeCell ref="K91:P91"/>
    <mergeCell ref="K92:P92"/>
    <mergeCell ref="K93:P93"/>
    <mergeCell ref="H39:P39"/>
    <mergeCell ref="K94:P94"/>
    <mergeCell ref="K80:P80"/>
    <mergeCell ref="K81:P81"/>
    <mergeCell ref="K82:P82"/>
    <mergeCell ref="K88:P88"/>
    <mergeCell ref="K90:P90"/>
    <mergeCell ref="K87:P87"/>
    <mergeCell ref="K67:P67"/>
    <mergeCell ref="H37:P37"/>
    <mergeCell ref="H30:P30"/>
    <mergeCell ref="H31:P31"/>
    <mergeCell ref="H32:P32"/>
    <mergeCell ref="H20:P20"/>
    <mergeCell ref="H21:P21"/>
    <mergeCell ref="H22:P22"/>
    <mergeCell ref="H5:I5"/>
    <mergeCell ref="J5:L5"/>
    <mergeCell ref="H6:I6"/>
    <mergeCell ref="J6:L6"/>
    <mergeCell ref="H12:P12"/>
    <mergeCell ref="H13:P13"/>
    <mergeCell ref="H14:P14"/>
    <mergeCell ref="H15:P15"/>
    <mergeCell ref="H33:P33"/>
    <mergeCell ref="H34:P34"/>
    <mergeCell ref="H35:P35"/>
    <mergeCell ref="H23:P23"/>
    <mergeCell ref="H24:P24"/>
    <mergeCell ref="H25:P25"/>
    <mergeCell ref="H26:P26"/>
    <mergeCell ref="H7:I7"/>
    <mergeCell ref="J7:L7"/>
  </mergeCells>
  <phoneticPr fontId="35" type="noConversion"/>
  <dataValidations count="5">
    <dataValidation type="decimal" operator="greaterThanOrEqual" allowBlank="1" showInputMessage="1" showErrorMessage="1" sqref="E13:E42 I77:I96">
      <formula1>0</formula1>
    </dataValidation>
    <dataValidation type="whole" operator="greaterThanOrEqual" allowBlank="1" showInputMessage="1" showErrorMessage="1" sqref="D13:D42 E77:E96">
      <formula1>0</formula1>
    </dataValidation>
    <dataValidation type="date" allowBlank="1" showInputMessage="1" showErrorMessage="1" error="Bitte ein gültiges Datum eintragen!" sqref="D50:D69">
      <formula1>36526</formula1>
      <formula2>44196</formula2>
    </dataValidation>
    <dataValidation type="date" allowBlank="1" showInputMessage="1" showErrorMessage="1" error="Bitte ein gültiges Datum eintragen!" sqref="E50:E69">
      <formula1>36526</formula1>
      <formula2>47848</formula2>
    </dataValidation>
    <dataValidation type="date" operator="greaterThanOrEqual" allowBlank="1" showInputMessage="1" showErrorMessage="1" sqref="D77:D96">
      <formula1>36526</formula1>
    </dataValidation>
  </dataValidations>
  <pageMargins left="0.7" right="0.7" top="0.78740157499999996" bottom="0.78740157499999996" header="0.3" footer="0.3"/>
  <pageSetup paperSize="9" scale="52" orientation="landscape" r:id="rId1"/>
  <headerFooter>
    <oddFooter>&amp;L&amp;8Investitions- und Förderbank Niedersachsen - NBank
Günther-Wagner-Allee 12 - 16 
30177 Hannover
Telefon: 0511.30031-333  Telefax: 0511.30031-11333  beratung@nbank.de  www.nbank.de&amp;R&amp;8Erläuterungen zum Finanzierungsplan Version 1.0 (09.03.2016)</oddFooter>
  </headerFooter>
  <rowBreaks count="2" manualBreakCount="2">
    <brk id="45" max="16" man="1"/>
    <brk id="72" max="16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13</vt:i4>
      </vt:variant>
      <vt:variant>
        <vt:lpstr>Benannte Bereiche</vt:lpstr>
      </vt:variant>
      <vt:variant>
        <vt:i4>13</vt:i4>
      </vt:variant>
    </vt:vector>
  </HeadingPairs>
  <TitlesOfParts>
    <vt:vector size="26" baseType="lpstr">
      <vt:lpstr>Allgemeine Angaben</vt:lpstr>
      <vt:lpstr>Bildungs- und Beratungspersonal</vt:lpstr>
      <vt:lpstr>Eingruppierung</vt:lpstr>
      <vt:lpstr>Ausdruck für ZE</vt:lpstr>
      <vt:lpstr>Durchschnittssätze</vt:lpstr>
      <vt:lpstr>Prüfung 1.3 u. 1.4</vt:lpstr>
      <vt:lpstr>Vergütungen der Teilnehmenden</vt:lpstr>
      <vt:lpstr>Prüfung Teilnehmer</vt:lpstr>
      <vt:lpstr>Verbrauchsgüter und Ausstattung</vt:lpstr>
      <vt:lpstr>Prüfung Verbrauchsgüter</vt:lpstr>
      <vt:lpstr>Pauschale u. Einnahmen</vt:lpstr>
      <vt:lpstr>Prüfung Pauschale u. Einnahmen</vt:lpstr>
      <vt:lpstr>F-Plan geprüft</vt:lpstr>
      <vt:lpstr>'Allgemeine Angaben'!Druckbereich</vt:lpstr>
      <vt:lpstr>'Ausdruck für ZE'!Druckbereich</vt:lpstr>
      <vt:lpstr>'Bildungs- und Beratungspersonal'!Druckbereich</vt:lpstr>
      <vt:lpstr>Eingruppierung!Druckbereich</vt:lpstr>
      <vt:lpstr>'F-Plan geprüft'!Druckbereich</vt:lpstr>
      <vt:lpstr>'Pauschale u. Einnahmen'!Druckbereich</vt:lpstr>
      <vt:lpstr>'Prüfung 1.3 u. 1.4'!Druckbereich</vt:lpstr>
      <vt:lpstr>'Prüfung Pauschale u. Einnahmen'!Druckbereich</vt:lpstr>
      <vt:lpstr>'Prüfung Teilnehmer'!Druckbereich</vt:lpstr>
      <vt:lpstr>'Prüfung Verbrauchsgüter'!Druckbereich</vt:lpstr>
      <vt:lpstr>'Verbrauchsgüter und Ausstattung'!Druckbereich</vt:lpstr>
      <vt:lpstr>'Vergütungen der Teilnehmenden'!Druckbereich</vt:lpstr>
      <vt:lpstr>Nachbetreuung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Reiter, Sebastian</dc:creator>
  <cp:lastModifiedBy>Westphal, Monika</cp:lastModifiedBy>
  <cp:lastPrinted>2017-02-15T12:57:09Z</cp:lastPrinted>
  <dcterms:created xsi:type="dcterms:W3CDTF">2015-01-28T10:11:31Z</dcterms:created>
  <dcterms:modified xsi:type="dcterms:W3CDTF">2018-02-06T08:35:04Z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S_LastOpenTime">
    <vt:lpwstr>3/9/2016 3:49:34 PM</vt:lpwstr>
  </property>
  <property fmtid="{D5CDD505-2E9C-101B-9397-08002B2CF9AE}" pid="3" name="OS_LastOpenUser">
    <vt:lpwstr>KATHARINA.MAUTGREVE</vt:lpwstr>
  </property>
  <property fmtid="{D5CDD505-2E9C-101B-9397-08002B2CF9AE}" pid="4" name="os_autosavelastposition82534">
    <vt:lpwstr>Allgemeine Angaben|17|4</vt:lpwstr>
  </property>
  <property fmtid="{D5CDD505-2E9C-101B-9397-08002B2CF9AE}" pid="5" name="OS_LastSave">
    <vt:lpwstr>3/9/2016 3:53:02 PM</vt:lpwstr>
  </property>
  <property fmtid="{D5CDD505-2E9C-101B-9397-08002B2CF9AE}" pid="6" name="OS_LastSaveUser">
    <vt:lpwstr>KATHARINA.MAUTGREVE</vt:lpwstr>
  </property>
  <property fmtid="{D5CDD505-2E9C-101B-9397-08002B2CF9AE}" pid="7" name="OS_LastDocumentSaved">
    <vt:bool>false</vt:bool>
  </property>
  <property fmtid="{D5CDD505-2E9C-101B-9397-08002B2CF9AE}" pid="8" name="MustSave">
    <vt:bool>false</vt:bool>
  </property>
</Properties>
</file>