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jana.reisener\Desktop\"/>
    </mc:Choice>
  </mc:AlternateContent>
  <workbookProtection workbookAlgorithmName="SHA-512" workbookHashValue="it2sUSt8NwOCV+YKk1Dsp/YrTGDrjUdsRZdwcU6XtupAdi48MdDlfybA8/yJGFf4GmAem+zZOnkDvyrXZpJLaQ==" workbookSaltValue="15JIRVj4mo9NLygisGcTQQ==" workbookSpinCount="100000" lockStructure="1"/>
  <bookViews>
    <workbookView xWindow="120" yWindow="312" windowWidth="15600" windowHeight="7752" tabRatio="805"/>
  </bookViews>
  <sheets>
    <sheet name="Allgemeine Angaben" sheetId="1" r:id="rId1"/>
    <sheet name="Bildungs- und Beratungspersonal" sheetId="2" r:id="rId2"/>
    <sheet name="Durchschnittssätze" sheetId="15" state="hidden" r:id="rId3"/>
    <sheet name="Prüfung 1.3 u. 1.4" sheetId="12" state="hidden" r:id="rId4"/>
    <sheet name="Vergütungen der Teilnehmenden" sheetId="3" r:id="rId5"/>
    <sheet name="Prüfung Teilnehmer" sheetId="10" state="hidden" r:id="rId6"/>
    <sheet name="Verbrauchsgüter und Ausstattung" sheetId="4" r:id="rId7"/>
    <sheet name="Prüfung Verbrauchsgüter" sheetId="11" state="hidden" r:id="rId8"/>
    <sheet name="Pauschale u. Kofinanzierung" sheetId="8" r:id="rId9"/>
    <sheet name="Prüfung Pauschale u. Kofi" sheetId="5" state="hidden" r:id="rId10"/>
    <sheet name="F-Plan geprüft" sheetId="18" state="hidden" r:id="rId11"/>
  </sheets>
  <definedNames>
    <definedName name="_xlnm.Print_Area" localSheetId="0">'Allgemeine Angaben'!$A$1:$N$36</definedName>
    <definedName name="_xlnm.Print_Area" localSheetId="1">'Bildungs- und Beratungspersonal'!$A$1:$P$109</definedName>
    <definedName name="_xlnm.Print_Area" localSheetId="10">'F-Plan geprüft'!$A$1:$F$76</definedName>
    <definedName name="_xlnm.Print_Area" localSheetId="8">'Pauschale u. Kofinanzierung'!$A$1:$O$53</definedName>
    <definedName name="_xlnm.Print_Area" localSheetId="3">'Prüfung 1.3 u. 1.4'!$A$2:$N$40</definedName>
    <definedName name="_xlnm.Print_Area" localSheetId="9">'Prüfung Pauschale u. Kofi'!$A$1:$M$57</definedName>
    <definedName name="_xlnm.Print_Area" localSheetId="5">'Prüfung Teilnehmer'!$A$1:$O$38</definedName>
    <definedName name="_xlnm.Print_Area" localSheetId="7">'Prüfung Verbrauchsgüter'!$A$1:$Q$120</definedName>
    <definedName name="_xlnm.Print_Area" localSheetId="6">'Verbrauchsgüter und Ausstattung'!$A$1:$Q$101</definedName>
    <definedName name="_xlnm.Print_Area" localSheetId="4">'Vergütungen der Teilnehmenden'!$A$1:$K$35</definedName>
  </definedNames>
  <calcPr calcId="162913"/>
</workbook>
</file>

<file path=xl/calcChain.xml><?xml version="1.0" encoding="utf-8"?>
<calcChain xmlns="http://schemas.openxmlformats.org/spreadsheetml/2006/main">
  <c r="E6" i="5" l="1"/>
  <c r="H10" i="5"/>
  <c r="B41" i="8"/>
  <c r="D12" i="18" l="1"/>
  <c r="D11" i="18"/>
  <c r="D10" i="18"/>
  <c r="J78" i="4" l="1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77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50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13" i="4"/>
  <c r="G31" i="3"/>
  <c r="H23" i="3"/>
  <c r="H24" i="3"/>
  <c r="H22" i="3"/>
  <c r="J9" i="3"/>
  <c r="J8" i="3"/>
  <c r="P28" i="2"/>
  <c r="L4" i="5"/>
  <c r="D4" i="5" l="1"/>
  <c r="D4" i="8"/>
  <c r="E39" i="8"/>
  <c r="I39" i="8" l="1"/>
  <c r="G39" i="8"/>
  <c r="H30" i="10"/>
  <c r="G23" i="10"/>
  <c r="G24" i="10"/>
  <c r="G22" i="10"/>
  <c r="D23" i="10"/>
  <c r="D24" i="10"/>
  <c r="D22" i="10"/>
  <c r="B23" i="10"/>
  <c r="B24" i="10"/>
  <c r="B22" i="10"/>
  <c r="H9" i="10"/>
  <c r="H8" i="10"/>
  <c r="F9" i="10"/>
  <c r="F8" i="10"/>
  <c r="F30" i="10"/>
  <c r="E15" i="5" l="1"/>
  <c r="D33" i="18" s="1"/>
  <c r="C7" i="18" l="1"/>
  <c r="C6" i="18"/>
  <c r="C5" i="18"/>
  <c r="C4" i="18"/>
  <c r="C3" i="18"/>
  <c r="G30" i="10"/>
  <c r="D30" i="10"/>
  <c r="B30" i="10"/>
  <c r="I30" i="10" s="1"/>
  <c r="I51" i="5"/>
  <c r="D56" i="18"/>
  <c r="D54" i="18"/>
  <c r="D55" i="18" l="1"/>
  <c r="D22" i="18"/>
  <c r="J30" i="10"/>
  <c r="D48" i="18"/>
  <c r="G31" i="5" l="1"/>
  <c r="I31" i="5" s="1"/>
  <c r="G32" i="5"/>
  <c r="I32" i="5" s="1"/>
  <c r="G33" i="5"/>
  <c r="I33" i="5" s="1"/>
  <c r="G30" i="5"/>
  <c r="G25" i="5"/>
  <c r="G26" i="5"/>
  <c r="G27" i="5"/>
  <c r="I27" i="5" s="1"/>
  <c r="G24" i="5"/>
  <c r="I24" i="5" s="1"/>
  <c r="G23" i="5" l="1"/>
  <c r="G29" i="5"/>
  <c r="I30" i="5"/>
  <c r="D37" i="18"/>
  <c r="I23" i="5"/>
  <c r="K24" i="5"/>
  <c r="D45" i="18"/>
  <c r="K33" i="5"/>
  <c r="D40" i="18"/>
  <c r="K27" i="5"/>
  <c r="D44" i="18"/>
  <c r="K32" i="5"/>
  <c r="D39" i="18"/>
  <c r="K26" i="5"/>
  <c r="D38" i="18"/>
  <c r="K25" i="5"/>
  <c r="D43" i="18"/>
  <c r="K31" i="5"/>
  <c r="G35" i="5" l="1"/>
  <c r="D42" i="18"/>
  <c r="I29" i="5"/>
  <c r="I35" i="5" s="1"/>
  <c r="K30" i="5"/>
  <c r="K29" i="5" s="1"/>
  <c r="K23" i="5"/>
  <c r="D36" i="18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21" i="12"/>
  <c r="H21" i="12" s="1"/>
  <c r="D22" i="12"/>
  <c r="E22" i="12" s="1"/>
  <c r="H22" i="12" s="1"/>
  <c r="D23" i="12"/>
  <c r="E23" i="12" s="1"/>
  <c r="H23" i="12" s="1"/>
  <c r="D24" i="12"/>
  <c r="E24" i="12" s="1"/>
  <c r="H24" i="12" s="1"/>
  <c r="D25" i="12"/>
  <c r="E25" i="12" s="1"/>
  <c r="H25" i="12" s="1"/>
  <c r="D26" i="12"/>
  <c r="E26" i="12" s="1"/>
  <c r="H26" i="12" s="1"/>
  <c r="D27" i="12"/>
  <c r="E27" i="12" s="1"/>
  <c r="H27" i="12" s="1"/>
  <c r="D28" i="12"/>
  <c r="E28" i="12" s="1"/>
  <c r="H28" i="12" s="1"/>
  <c r="D29" i="12"/>
  <c r="E29" i="12" s="1"/>
  <c r="H29" i="12" s="1"/>
  <c r="D30" i="12"/>
  <c r="E30" i="12" s="1"/>
  <c r="H30" i="12" s="1"/>
  <c r="D31" i="12"/>
  <c r="E31" i="12" s="1"/>
  <c r="H31" i="12" s="1"/>
  <c r="D32" i="12"/>
  <c r="E32" i="12" s="1"/>
  <c r="H32" i="12" s="1"/>
  <c r="D33" i="12"/>
  <c r="E33" i="12" s="1"/>
  <c r="H33" i="12" s="1"/>
  <c r="D34" i="12"/>
  <c r="E34" i="12" s="1"/>
  <c r="H34" i="12" s="1"/>
  <c r="D35" i="12"/>
  <c r="E35" i="12" s="1"/>
  <c r="H35" i="12" s="1"/>
  <c r="D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21" i="12"/>
  <c r="C14" i="12"/>
  <c r="D14" i="12" s="1"/>
  <c r="H14" i="12" s="1"/>
  <c r="C13" i="12"/>
  <c r="D13" i="12" s="1"/>
  <c r="H13" i="12" s="1"/>
  <c r="C9" i="12"/>
  <c r="D9" i="12" s="1"/>
  <c r="H9" i="12" s="1"/>
  <c r="C10" i="12"/>
  <c r="D10" i="12" s="1"/>
  <c r="H10" i="12" s="1"/>
  <c r="C8" i="12"/>
  <c r="D8" i="12" s="1"/>
  <c r="H8" i="12" s="1"/>
  <c r="H36" i="12" l="1"/>
  <c r="D41" i="18"/>
  <c r="D51" i="18" s="1"/>
  <c r="K35" i="5"/>
  <c r="F5" i="12"/>
  <c r="E5" i="12"/>
  <c r="C5" i="12"/>
  <c r="L90" i="11"/>
  <c r="L91" i="11"/>
  <c r="L92" i="11"/>
  <c r="L93" i="11"/>
  <c r="L94" i="11"/>
  <c r="L95" i="11"/>
  <c r="L96" i="11"/>
  <c r="L97" i="11"/>
  <c r="L98" i="11"/>
  <c r="L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104" i="11"/>
  <c r="K105" i="11"/>
  <c r="K106" i="11"/>
  <c r="K107" i="11"/>
  <c r="K108" i="11"/>
  <c r="K89" i="11"/>
  <c r="J90" i="11"/>
  <c r="J91" i="11"/>
  <c r="J92" i="11"/>
  <c r="J93" i="11"/>
  <c r="J94" i="11"/>
  <c r="J95" i="11"/>
  <c r="J96" i="11"/>
  <c r="J97" i="11"/>
  <c r="J98" i="11"/>
  <c r="J99" i="11"/>
  <c r="J100" i="11"/>
  <c r="J101" i="11"/>
  <c r="J102" i="11"/>
  <c r="J103" i="11"/>
  <c r="J104" i="11"/>
  <c r="J105" i="11"/>
  <c r="J106" i="11"/>
  <c r="J107" i="11"/>
  <c r="J108" i="11"/>
  <c r="J89" i="11"/>
  <c r="H90" i="11"/>
  <c r="I90" i="11" s="1"/>
  <c r="H91" i="11"/>
  <c r="I91" i="11" s="1"/>
  <c r="H92" i="11"/>
  <c r="I92" i="11" s="1"/>
  <c r="H93" i="11"/>
  <c r="I93" i="11" s="1"/>
  <c r="H94" i="11"/>
  <c r="I94" i="11" s="1"/>
  <c r="H95" i="11"/>
  <c r="I95" i="11" s="1"/>
  <c r="H96" i="11"/>
  <c r="I96" i="11" s="1"/>
  <c r="H97" i="11"/>
  <c r="I97" i="11" s="1"/>
  <c r="H98" i="11"/>
  <c r="I98" i="11" s="1"/>
  <c r="H99" i="11"/>
  <c r="I99" i="11" s="1"/>
  <c r="H100" i="11"/>
  <c r="I100" i="11" s="1"/>
  <c r="H101" i="11"/>
  <c r="I101" i="11" s="1"/>
  <c r="H102" i="11"/>
  <c r="I102" i="11" s="1"/>
  <c r="H103" i="11"/>
  <c r="I103" i="11" s="1"/>
  <c r="H104" i="11"/>
  <c r="I104" i="11" s="1"/>
  <c r="H105" i="11"/>
  <c r="I105" i="11" s="1"/>
  <c r="H106" i="11"/>
  <c r="I106" i="11" s="1"/>
  <c r="H107" i="11"/>
  <c r="I107" i="11" s="1"/>
  <c r="H108" i="11"/>
  <c r="I108" i="11" s="1"/>
  <c r="H89" i="11"/>
  <c r="I89" i="11" s="1"/>
  <c r="H5" i="12" l="1"/>
  <c r="H15" i="12"/>
  <c r="D13" i="18"/>
  <c r="E7" i="5"/>
  <c r="D68" i="18"/>
  <c r="E90" i="11"/>
  <c r="F90" i="11" s="1"/>
  <c r="G90" i="11" s="1"/>
  <c r="E91" i="11"/>
  <c r="F91" i="11" s="1"/>
  <c r="G91" i="11" s="1"/>
  <c r="E92" i="11"/>
  <c r="F92" i="11" s="1"/>
  <c r="G92" i="11" s="1"/>
  <c r="E93" i="11"/>
  <c r="F93" i="11" s="1"/>
  <c r="G93" i="11" s="1"/>
  <c r="E94" i="11"/>
  <c r="F94" i="11" s="1"/>
  <c r="G94" i="11" s="1"/>
  <c r="E95" i="11"/>
  <c r="F95" i="11" s="1"/>
  <c r="G95" i="11" s="1"/>
  <c r="E96" i="11"/>
  <c r="F96" i="11" s="1"/>
  <c r="G96" i="11" s="1"/>
  <c r="E97" i="11"/>
  <c r="F97" i="11" s="1"/>
  <c r="G97" i="11" s="1"/>
  <c r="E98" i="11"/>
  <c r="F98" i="11" s="1"/>
  <c r="G98" i="11" s="1"/>
  <c r="E99" i="11"/>
  <c r="F99" i="11" s="1"/>
  <c r="G99" i="11" s="1"/>
  <c r="E100" i="11"/>
  <c r="F100" i="11" s="1"/>
  <c r="G100" i="11" s="1"/>
  <c r="E101" i="11"/>
  <c r="F101" i="11" s="1"/>
  <c r="G101" i="11" s="1"/>
  <c r="E102" i="11"/>
  <c r="F102" i="11" s="1"/>
  <c r="G102" i="11" s="1"/>
  <c r="E103" i="11"/>
  <c r="F103" i="11" s="1"/>
  <c r="G103" i="11" s="1"/>
  <c r="E104" i="11"/>
  <c r="F104" i="11" s="1"/>
  <c r="G104" i="11" s="1"/>
  <c r="E105" i="11"/>
  <c r="F105" i="11" s="1"/>
  <c r="G105" i="11" s="1"/>
  <c r="E106" i="11"/>
  <c r="F106" i="11" s="1"/>
  <c r="G106" i="11" s="1"/>
  <c r="E107" i="11"/>
  <c r="F107" i="11" s="1"/>
  <c r="G107" i="11" s="1"/>
  <c r="E108" i="11"/>
  <c r="F108" i="11" s="1"/>
  <c r="G108" i="11" s="1"/>
  <c r="E89" i="11"/>
  <c r="F89" i="11" s="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89" i="11"/>
  <c r="L39" i="12" l="1"/>
  <c r="G89" i="11"/>
  <c r="B90" i="11"/>
  <c r="B91" i="11"/>
  <c r="B92" i="11"/>
  <c r="B93" i="11"/>
  <c r="B94" i="11"/>
  <c r="B95" i="11"/>
  <c r="B96" i="11"/>
  <c r="B97" i="11"/>
  <c r="B98" i="11"/>
  <c r="B99" i="11"/>
  <c r="M99" i="11" s="1"/>
  <c r="B100" i="11"/>
  <c r="M100" i="11" s="1"/>
  <c r="B101" i="11"/>
  <c r="M101" i="11" s="1"/>
  <c r="B102" i="11"/>
  <c r="M102" i="11" s="1"/>
  <c r="B103" i="11"/>
  <c r="M103" i="11" s="1"/>
  <c r="B104" i="11"/>
  <c r="M104" i="11" s="1"/>
  <c r="B105" i="11"/>
  <c r="M105" i="11" s="1"/>
  <c r="B106" i="11"/>
  <c r="M106" i="11" s="1"/>
  <c r="B107" i="11"/>
  <c r="M107" i="11" s="1"/>
  <c r="B108" i="11"/>
  <c r="M108" i="11" s="1"/>
  <c r="B89" i="11"/>
  <c r="J6" i="11"/>
  <c r="J7" i="11"/>
  <c r="J5" i="11"/>
  <c r="D6" i="11"/>
  <c r="D7" i="11"/>
  <c r="D5" i="11"/>
  <c r="J57" i="11"/>
  <c r="K57" i="11" s="1"/>
  <c r="J58" i="11"/>
  <c r="K58" i="11" s="1"/>
  <c r="J59" i="11"/>
  <c r="K59" i="11" s="1"/>
  <c r="J60" i="11"/>
  <c r="K60" i="11" s="1"/>
  <c r="J61" i="11"/>
  <c r="K61" i="11" s="1"/>
  <c r="J62" i="11"/>
  <c r="K62" i="11" s="1"/>
  <c r="J63" i="11"/>
  <c r="K63" i="11" s="1"/>
  <c r="J64" i="11"/>
  <c r="K64" i="11" s="1"/>
  <c r="J65" i="11"/>
  <c r="K65" i="11" s="1"/>
  <c r="J66" i="11"/>
  <c r="K66" i="11" s="1"/>
  <c r="J67" i="11"/>
  <c r="J68" i="11"/>
  <c r="K68" i="11" s="1"/>
  <c r="J69" i="11"/>
  <c r="K69" i="11" s="1"/>
  <c r="J70" i="11"/>
  <c r="K70" i="11" s="1"/>
  <c r="J71" i="11"/>
  <c r="J72" i="11"/>
  <c r="K72" i="11" s="1"/>
  <c r="J73" i="11"/>
  <c r="J74" i="11"/>
  <c r="K74" i="11" s="1"/>
  <c r="J75" i="11"/>
  <c r="K75" i="11" s="1"/>
  <c r="J56" i="11"/>
  <c r="K56" i="11" s="1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50" i="4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56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13" i="11"/>
  <c r="E13" i="11" s="1"/>
  <c r="B14" i="11"/>
  <c r="J14" i="11" s="1"/>
  <c r="B15" i="11"/>
  <c r="J15" i="11" s="1"/>
  <c r="B16" i="11"/>
  <c r="J16" i="11" s="1"/>
  <c r="B17" i="11"/>
  <c r="J17" i="11" s="1"/>
  <c r="B18" i="11"/>
  <c r="J18" i="11" s="1"/>
  <c r="B19" i="11"/>
  <c r="J19" i="11" s="1"/>
  <c r="B20" i="11"/>
  <c r="J20" i="11" s="1"/>
  <c r="B21" i="11"/>
  <c r="J21" i="11" s="1"/>
  <c r="B22" i="11"/>
  <c r="J22" i="11" s="1"/>
  <c r="B23" i="11"/>
  <c r="J23" i="11" s="1"/>
  <c r="B24" i="11"/>
  <c r="J24" i="11" s="1"/>
  <c r="B25" i="11"/>
  <c r="J25" i="11" s="1"/>
  <c r="B26" i="11"/>
  <c r="J26" i="11" s="1"/>
  <c r="B27" i="11"/>
  <c r="J27" i="11" s="1"/>
  <c r="B28" i="11"/>
  <c r="J28" i="11" s="1"/>
  <c r="B29" i="11"/>
  <c r="J29" i="11" s="1"/>
  <c r="B30" i="11"/>
  <c r="J30" i="11" s="1"/>
  <c r="B31" i="11"/>
  <c r="J31" i="11" s="1"/>
  <c r="B32" i="11"/>
  <c r="J32" i="11" s="1"/>
  <c r="B33" i="11"/>
  <c r="J33" i="11" s="1"/>
  <c r="B34" i="11"/>
  <c r="J34" i="11" s="1"/>
  <c r="B35" i="11"/>
  <c r="J35" i="11" s="1"/>
  <c r="B36" i="11"/>
  <c r="J36" i="11" s="1"/>
  <c r="B37" i="11"/>
  <c r="J37" i="11" s="1"/>
  <c r="B38" i="11"/>
  <c r="J38" i="11" s="1"/>
  <c r="B39" i="11"/>
  <c r="J39" i="11" s="1"/>
  <c r="B40" i="11"/>
  <c r="J40" i="11" s="1"/>
  <c r="B41" i="11"/>
  <c r="J41" i="11" s="1"/>
  <c r="B42" i="11"/>
  <c r="J42" i="11" s="1"/>
  <c r="B13" i="11"/>
  <c r="J13" i="11" s="1"/>
  <c r="B57" i="11"/>
  <c r="M57" i="11" s="1"/>
  <c r="B58" i="11"/>
  <c r="M58" i="11" s="1"/>
  <c r="B59" i="11"/>
  <c r="M59" i="11" s="1"/>
  <c r="B60" i="11"/>
  <c r="M60" i="11" s="1"/>
  <c r="B61" i="11"/>
  <c r="M61" i="11" s="1"/>
  <c r="B62" i="11"/>
  <c r="M62" i="11" s="1"/>
  <c r="B63" i="11"/>
  <c r="M63" i="11" s="1"/>
  <c r="B64" i="11"/>
  <c r="M64" i="11" s="1"/>
  <c r="B65" i="11"/>
  <c r="M65" i="11" s="1"/>
  <c r="B66" i="11"/>
  <c r="M66" i="11" s="1"/>
  <c r="B67" i="11"/>
  <c r="M67" i="11" s="1"/>
  <c r="B68" i="11"/>
  <c r="M68" i="11" s="1"/>
  <c r="B69" i="11"/>
  <c r="M69" i="11" s="1"/>
  <c r="B70" i="11"/>
  <c r="M70" i="11" s="1"/>
  <c r="B71" i="11"/>
  <c r="M71" i="11" s="1"/>
  <c r="B72" i="11"/>
  <c r="M72" i="11" s="1"/>
  <c r="B73" i="11"/>
  <c r="M73" i="11" s="1"/>
  <c r="B74" i="11"/>
  <c r="M74" i="11" s="1"/>
  <c r="B75" i="11"/>
  <c r="M75" i="11" s="1"/>
  <c r="B56" i="11"/>
  <c r="M56" i="11" s="1"/>
  <c r="E57" i="11"/>
  <c r="F57" i="11" s="1"/>
  <c r="E58" i="11"/>
  <c r="F58" i="11" s="1"/>
  <c r="E59" i="11"/>
  <c r="F59" i="11" s="1"/>
  <c r="E60" i="11"/>
  <c r="F60" i="11" s="1"/>
  <c r="E61" i="11"/>
  <c r="F61" i="11" s="1"/>
  <c r="E62" i="11"/>
  <c r="F62" i="11" s="1"/>
  <c r="E63" i="11"/>
  <c r="F63" i="11" s="1"/>
  <c r="E64" i="11"/>
  <c r="F64" i="11" s="1"/>
  <c r="E65" i="11"/>
  <c r="F65" i="11" s="1"/>
  <c r="E66" i="11"/>
  <c r="F66" i="11" s="1"/>
  <c r="E67" i="11"/>
  <c r="F67" i="11" s="1"/>
  <c r="E68" i="11"/>
  <c r="F68" i="11" s="1"/>
  <c r="E69" i="11"/>
  <c r="F69" i="11" s="1"/>
  <c r="E70" i="11"/>
  <c r="F70" i="11" s="1"/>
  <c r="E71" i="11"/>
  <c r="F71" i="11" s="1"/>
  <c r="E72" i="11"/>
  <c r="F72" i="11" s="1"/>
  <c r="E73" i="11"/>
  <c r="F73" i="11" s="1"/>
  <c r="E74" i="11"/>
  <c r="F74" i="11" s="1"/>
  <c r="E75" i="11"/>
  <c r="F75" i="11" s="1"/>
  <c r="E56" i="11"/>
  <c r="F56" i="11" s="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56" i="11"/>
  <c r="K67" i="11"/>
  <c r="K71" i="11"/>
  <c r="K73" i="11"/>
  <c r="G57" i="11"/>
  <c r="H57" i="11" s="1"/>
  <c r="G58" i="11"/>
  <c r="H58" i="11" s="1"/>
  <c r="G59" i="11"/>
  <c r="H59" i="11" s="1"/>
  <c r="G60" i="11"/>
  <c r="H60" i="11" s="1"/>
  <c r="G61" i="11"/>
  <c r="H61" i="11" s="1"/>
  <c r="G62" i="11"/>
  <c r="H62" i="11" s="1"/>
  <c r="G63" i="11"/>
  <c r="H63" i="11" s="1"/>
  <c r="G64" i="11"/>
  <c r="H64" i="11" s="1"/>
  <c r="G65" i="11"/>
  <c r="H65" i="11" s="1"/>
  <c r="G66" i="11"/>
  <c r="H66" i="11" s="1"/>
  <c r="G67" i="11"/>
  <c r="H67" i="11" s="1"/>
  <c r="G68" i="11"/>
  <c r="H68" i="11" s="1"/>
  <c r="G69" i="11"/>
  <c r="H69" i="11" s="1"/>
  <c r="G70" i="11"/>
  <c r="H70" i="11" s="1"/>
  <c r="G71" i="11"/>
  <c r="H71" i="11" s="1"/>
  <c r="G72" i="11"/>
  <c r="H72" i="11" s="1"/>
  <c r="G73" i="11"/>
  <c r="H73" i="11" s="1"/>
  <c r="G74" i="11"/>
  <c r="H74" i="11" s="1"/>
  <c r="G75" i="11"/>
  <c r="H75" i="11" s="1"/>
  <c r="G56" i="11"/>
  <c r="H56" i="11" s="1"/>
  <c r="M95" i="11" l="1"/>
  <c r="N95" i="11" s="1"/>
  <c r="N91" i="11"/>
  <c r="M91" i="11"/>
  <c r="M98" i="11"/>
  <c r="N98" i="11" s="1"/>
  <c r="N94" i="11"/>
  <c r="M94" i="11"/>
  <c r="M90" i="11"/>
  <c r="N90" i="11" s="1"/>
  <c r="N89" i="11"/>
  <c r="M89" i="11"/>
  <c r="M97" i="11"/>
  <c r="N97" i="11" s="1"/>
  <c r="N93" i="11"/>
  <c r="M93" i="11"/>
  <c r="M96" i="11"/>
  <c r="N96" i="11" s="1"/>
  <c r="N92" i="11"/>
  <c r="M92" i="11"/>
  <c r="D14" i="18"/>
  <c r="M76" i="11"/>
  <c r="D26" i="18" s="1"/>
  <c r="M109" i="11" l="1"/>
  <c r="D27" i="18" s="1"/>
  <c r="F14" i="11"/>
  <c r="G14" i="11" s="1"/>
  <c r="F15" i="11"/>
  <c r="G15" i="11" s="1"/>
  <c r="F16" i="11"/>
  <c r="G16" i="11" s="1"/>
  <c r="F17" i="11"/>
  <c r="G17" i="11" s="1"/>
  <c r="F18" i="11"/>
  <c r="G18" i="11" s="1"/>
  <c r="F19" i="11"/>
  <c r="G19" i="11" s="1"/>
  <c r="F20" i="11"/>
  <c r="G20" i="11" s="1"/>
  <c r="F21" i="11"/>
  <c r="G21" i="11" s="1"/>
  <c r="F22" i="11"/>
  <c r="G22" i="11" s="1"/>
  <c r="F23" i="11"/>
  <c r="G23" i="11" s="1"/>
  <c r="F24" i="11"/>
  <c r="G24" i="11" s="1"/>
  <c r="F25" i="11"/>
  <c r="G25" i="11" s="1"/>
  <c r="F26" i="11"/>
  <c r="G26" i="11" s="1"/>
  <c r="F27" i="11"/>
  <c r="G27" i="11" s="1"/>
  <c r="F28" i="11"/>
  <c r="G28" i="11" s="1"/>
  <c r="F29" i="11"/>
  <c r="G29" i="11" s="1"/>
  <c r="F30" i="11"/>
  <c r="G30" i="11" s="1"/>
  <c r="F31" i="11"/>
  <c r="G31" i="11" s="1"/>
  <c r="F32" i="11"/>
  <c r="G32" i="11" s="1"/>
  <c r="F33" i="11"/>
  <c r="G33" i="11" s="1"/>
  <c r="F34" i="11"/>
  <c r="G34" i="11" s="1"/>
  <c r="F35" i="11"/>
  <c r="G35" i="11" s="1"/>
  <c r="F36" i="11"/>
  <c r="G36" i="11" s="1"/>
  <c r="F37" i="11"/>
  <c r="G37" i="11" s="1"/>
  <c r="F38" i="11"/>
  <c r="G38" i="11" s="1"/>
  <c r="F39" i="11"/>
  <c r="G39" i="11" s="1"/>
  <c r="F40" i="11"/>
  <c r="G40" i="11" s="1"/>
  <c r="F41" i="11"/>
  <c r="G41" i="11" s="1"/>
  <c r="F42" i="11"/>
  <c r="G42" i="11" s="1"/>
  <c r="F13" i="11"/>
  <c r="G13" i="11" s="1"/>
  <c r="E14" i="11"/>
  <c r="E15" i="11"/>
  <c r="E16" i="11"/>
  <c r="E17" i="11"/>
  <c r="E19" i="11"/>
  <c r="E20" i="11"/>
  <c r="E21" i="11"/>
  <c r="E22" i="11"/>
  <c r="E23" i="11"/>
  <c r="E24" i="11"/>
  <c r="E25" i="11"/>
  <c r="E27" i="11"/>
  <c r="E28" i="11"/>
  <c r="E29" i="11"/>
  <c r="E31" i="11"/>
  <c r="E32" i="11"/>
  <c r="E33" i="11"/>
  <c r="E35" i="11"/>
  <c r="E36" i="11"/>
  <c r="E38" i="11"/>
  <c r="E39" i="11"/>
  <c r="E40" i="11"/>
  <c r="E41" i="11"/>
  <c r="I29" i="11"/>
  <c r="K29" i="11" s="1"/>
  <c r="L75" i="11"/>
  <c r="N75" i="11" s="1"/>
  <c r="L74" i="11"/>
  <c r="N74" i="11" s="1"/>
  <c r="L73" i="11"/>
  <c r="N73" i="11" s="1"/>
  <c r="L72" i="11"/>
  <c r="N72" i="11" s="1"/>
  <c r="L71" i="11"/>
  <c r="N71" i="11" s="1"/>
  <c r="L70" i="11"/>
  <c r="N70" i="11" s="1"/>
  <c r="L69" i="11"/>
  <c r="N69" i="11" s="1"/>
  <c r="L68" i="11"/>
  <c r="N68" i="11" s="1"/>
  <c r="L67" i="11"/>
  <c r="N67" i="11" s="1"/>
  <c r="L66" i="11"/>
  <c r="N66" i="11" s="1"/>
  <c r="L65" i="11"/>
  <c r="N65" i="11" s="1"/>
  <c r="L64" i="11"/>
  <c r="N64" i="11" s="1"/>
  <c r="L63" i="11"/>
  <c r="N63" i="11" s="1"/>
  <c r="L62" i="11"/>
  <c r="N62" i="11" s="1"/>
  <c r="L61" i="11"/>
  <c r="N61" i="11" s="1"/>
  <c r="L60" i="11"/>
  <c r="N60" i="11" s="1"/>
  <c r="L59" i="11"/>
  <c r="N59" i="11" s="1"/>
  <c r="L58" i="11"/>
  <c r="N58" i="11" s="1"/>
  <c r="L57" i="11"/>
  <c r="N57" i="11" s="1"/>
  <c r="L56" i="11"/>
  <c r="N56" i="11" s="1"/>
  <c r="H13" i="10"/>
  <c r="I23" i="10"/>
  <c r="J23" i="10" s="1"/>
  <c r="I24" i="10"/>
  <c r="J24" i="10" s="1"/>
  <c r="I22" i="10"/>
  <c r="J22" i="10" s="1"/>
  <c r="H23" i="10"/>
  <c r="H24" i="10"/>
  <c r="H22" i="10"/>
  <c r="F24" i="10"/>
  <c r="L24" i="10" s="1"/>
  <c r="F23" i="10"/>
  <c r="L23" i="10" s="1"/>
  <c r="F22" i="10"/>
  <c r="L22" i="10" s="1"/>
  <c r="K9" i="10"/>
  <c r="K8" i="10"/>
  <c r="I9" i="10"/>
  <c r="I8" i="10"/>
  <c r="G8" i="10"/>
  <c r="F14" i="10"/>
  <c r="F13" i="10"/>
  <c r="G24" i="8"/>
  <c r="G18" i="8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44" i="2"/>
  <c r="L99" i="11"/>
  <c r="N99" i="11" s="1"/>
  <c r="L100" i="11"/>
  <c r="N100" i="11" s="1"/>
  <c r="L101" i="11"/>
  <c r="N101" i="11" s="1"/>
  <c r="L102" i="11"/>
  <c r="N102" i="11" s="1"/>
  <c r="L103" i="11"/>
  <c r="N103" i="11" s="1"/>
  <c r="L104" i="11"/>
  <c r="N104" i="11" s="1"/>
  <c r="L105" i="11"/>
  <c r="N105" i="11" s="1"/>
  <c r="L106" i="11"/>
  <c r="N106" i="11" s="1"/>
  <c r="L107" i="11"/>
  <c r="N107" i="11" s="1"/>
  <c r="L108" i="11"/>
  <c r="N108" i="11" s="1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77" i="4"/>
  <c r="M8" i="10" l="1"/>
  <c r="L60" i="2"/>
  <c r="D5" i="5" s="1"/>
  <c r="N109" i="11"/>
  <c r="N76" i="11"/>
  <c r="L76" i="11"/>
  <c r="I14" i="11"/>
  <c r="K14" i="11" s="1"/>
  <c r="I38" i="11"/>
  <c r="K38" i="11" s="1"/>
  <c r="I17" i="11"/>
  <c r="K17" i="11" s="1"/>
  <c r="I37" i="11"/>
  <c r="K37" i="11" s="1"/>
  <c r="I13" i="11"/>
  <c r="K13" i="11" s="1"/>
  <c r="I41" i="11"/>
  <c r="K41" i="11" s="1"/>
  <c r="I30" i="11"/>
  <c r="K30" i="11" s="1"/>
  <c r="I21" i="11"/>
  <c r="K21" i="11" s="1"/>
  <c r="I42" i="11"/>
  <c r="K42" i="11" s="1"/>
  <c r="I34" i="11"/>
  <c r="K34" i="11" s="1"/>
  <c r="I26" i="11"/>
  <c r="K26" i="11" s="1"/>
  <c r="I18" i="11"/>
  <c r="K18" i="11" s="1"/>
  <c r="I22" i="11"/>
  <c r="K22" i="11" s="1"/>
  <c r="E30" i="11"/>
  <c r="I25" i="11"/>
  <c r="K25" i="11" s="1"/>
  <c r="E37" i="11"/>
  <c r="I33" i="11"/>
  <c r="K33" i="11" s="1"/>
  <c r="E42" i="11"/>
  <c r="E34" i="11"/>
  <c r="E26" i="11"/>
  <c r="E18" i="11"/>
  <c r="I40" i="11"/>
  <c r="K40" i="11" s="1"/>
  <c r="I32" i="11"/>
  <c r="K32" i="11" s="1"/>
  <c r="I24" i="11"/>
  <c r="K24" i="11" s="1"/>
  <c r="I16" i="11"/>
  <c r="K16" i="11" s="1"/>
  <c r="I39" i="11"/>
  <c r="K39" i="11" s="1"/>
  <c r="I31" i="11"/>
  <c r="K31" i="11" s="1"/>
  <c r="I23" i="11"/>
  <c r="K23" i="11" s="1"/>
  <c r="I15" i="11"/>
  <c r="K15" i="11" s="1"/>
  <c r="I36" i="11"/>
  <c r="K36" i="11" s="1"/>
  <c r="I28" i="11"/>
  <c r="K28" i="11" s="1"/>
  <c r="I20" i="11"/>
  <c r="K20" i="11" s="1"/>
  <c r="I35" i="11"/>
  <c r="K35" i="11" s="1"/>
  <c r="I27" i="11"/>
  <c r="K27" i="11" s="1"/>
  <c r="I19" i="11"/>
  <c r="K19" i="11" s="1"/>
  <c r="L109" i="11"/>
  <c r="K23" i="10"/>
  <c r="K24" i="10"/>
  <c r="K22" i="10"/>
  <c r="L9" i="10"/>
  <c r="G9" i="10"/>
  <c r="L8" i="10"/>
  <c r="G29" i="8"/>
  <c r="J97" i="4"/>
  <c r="J70" i="4"/>
  <c r="G43" i="4"/>
  <c r="M9" i="10" l="1"/>
  <c r="N9" i="10" s="1"/>
  <c r="M23" i="10"/>
  <c r="M24" i="10"/>
  <c r="J43" i="11"/>
  <c r="I43" i="11"/>
  <c r="M22" i="10"/>
  <c r="L25" i="10"/>
  <c r="L10" i="10"/>
  <c r="K25" i="10"/>
  <c r="N8" i="10"/>
  <c r="O100" i="4"/>
  <c r="N10" i="10" l="1"/>
  <c r="M10" i="10"/>
  <c r="D16" i="18" s="1"/>
  <c r="D19" i="18"/>
  <c r="D23" i="18" s="1"/>
  <c r="M25" i="10"/>
  <c r="O118" i="11"/>
  <c r="E9" i="5" s="1"/>
  <c r="D25" i="18"/>
  <c r="D28" i="18" s="1"/>
  <c r="D7" i="8"/>
  <c r="D9" i="5"/>
  <c r="K43" i="11"/>
  <c r="K33" i="10" l="1"/>
  <c r="E8" i="5" s="1"/>
  <c r="E11" i="5"/>
  <c r="F9" i="5"/>
  <c r="D30" i="18"/>
  <c r="D32" i="18" s="1"/>
  <c r="D34" i="18" s="1"/>
  <c r="D66" i="18" s="1"/>
  <c r="C72" i="18" s="1"/>
  <c r="H25" i="3"/>
  <c r="F14" i="3"/>
  <c r="B14" i="3"/>
  <c r="F13" i="3"/>
  <c r="F74" i="2"/>
  <c r="G5" i="12" s="1"/>
  <c r="F83" i="2"/>
  <c r="G14" i="12" s="1"/>
  <c r="I14" i="12" s="1"/>
  <c r="F82" i="2"/>
  <c r="G13" i="12" s="1"/>
  <c r="I13" i="12" s="1"/>
  <c r="F78" i="2"/>
  <c r="G9" i="12" s="1"/>
  <c r="I9" i="12" s="1"/>
  <c r="F79" i="2"/>
  <c r="G10" i="12" s="1"/>
  <c r="I10" i="12" s="1"/>
  <c r="F77" i="2"/>
  <c r="G8" i="12" s="1"/>
  <c r="I8" i="12" s="1"/>
  <c r="F91" i="2"/>
  <c r="G22" i="12" s="1"/>
  <c r="I22" i="12" s="1"/>
  <c r="F92" i="2"/>
  <c r="G23" i="12" s="1"/>
  <c r="I23" i="12" s="1"/>
  <c r="F93" i="2"/>
  <c r="G24" i="12" s="1"/>
  <c r="I24" i="12" s="1"/>
  <c r="F94" i="2"/>
  <c r="G25" i="12" s="1"/>
  <c r="I25" i="12" s="1"/>
  <c r="F95" i="2"/>
  <c r="G26" i="12" s="1"/>
  <c r="I26" i="12" s="1"/>
  <c r="F96" i="2"/>
  <c r="G27" i="12" s="1"/>
  <c r="I27" i="12" s="1"/>
  <c r="F97" i="2"/>
  <c r="G28" i="12" s="1"/>
  <c r="I28" i="12" s="1"/>
  <c r="F98" i="2"/>
  <c r="G29" i="12" s="1"/>
  <c r="I29" i="12" s="1"/>
  <c r="F99" i="2"/>
  <c r="G30" i="12" s="1"/>
  <c r="I30" i="12" s="1"/>
  <c r="F100" i="2"/>
  <c r="G31" i="12" s="1"/>
  <c r="I31" i="12" s="1"/>
  <c r="F101" i="2"/>
  <c r="G32" i="12" s="1"/>
  <c r="I32" i="12" s="1"/>
  <c r="F102" i="2"/>
  <c r="G33" i="12" s="1"/>
  <c r="I33" i="12" s="1"/>
  <c r="F103" i="2"/>
  <c r="G34" i="12" s="1"/>
  <c r="I34" i="12" s="1"/>
  <c r="F104" i="2"/>
  <c r="G35" i="12" s="1"/>
  <c r="I35" i="12" s="1"/>
  <c r="F90" i="2"/>
  <c r="G21" i="12" l="1"/>
  <c r="F105" i="2"/>
  <c r="D69" i="18"/>
  <c r="C75" i="18" s="1"/>
  <c r="D65" i="18"/>
  <c r="D67" i="18"/>
  <c r="D61" i="18"/>
  <c r="D62" i="18"/>
  <c r="D63" i="18"/>
  <c r="D60" i="18"/>
  <c r="D58" i="18"/>
  <c r="C71" i="18"/>
  <c r="I21" i="12"/>
  <c r="I36" i="12" s="1"/>
  <c r="G36" i="12"/>
  <c r="G15" i="12"/>
  <c r="I5" i="12"/>
  <c r="I15" i="12" s="1"/>
  <c r="J10" i="3"/>
  <c r="I35" i="3" s="1"/>
  <c r="F84" i="2"/>
  <c r="D6" i="5" s="1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8" i="2"/>
  <c r="L8" i="2" s="1"/>
  <c r="C74" i="18" l="1"/>
  <c r="C73" i="18"/>
  <c r="D5" i="8"/>
  <c r="D7" i="5"/>
  <c r="F7" i="5" s="1"/>
  <c r="D6" i="8"/>
  <c r="D8" i="5"/>
  <c r="F8" i="5" s="1"/>
  <c r="L108" i="2"/>
  <c r="D8" i="8" l="1"/>
  <c r="D9" i="8" s="1"/>
  <c r="D11" i="8" l="1"/>
  <c r="D11" i="5"/>
  <c r="D13" i="5" s="1"/>
  <c r="E42" i="8" l="1"/>
  <c r="B14" i="8"/>
  <c r="E40" i="8"/>
  <c r="G40" i="8" s="1"/>
  <c r="I40" i="8" s="1"/>
  <c r="E41" i="8"/>
  <c r="D17" i="5"/>
  <c r="D19" i="5" s="1"/>
  <c r="E13" i="5"/>
  <c r="G41" i="8" l="1"/>
  <c r="I41" i="8" s="1"/>
  <c r="I42" i="8"/>
  <c r="G42" i="8"/>
  <c r="E17" i="5"/>
  <c r="F11" i="5"/>
  <c r="K5" i="5" l="1"/>
  <c r="L5" i="5" s="1"/>
  <c r="H7" i="5" s="1"/>
  <c r="K10" i="5"/>
  <c r="L10" i="5" s="1"/>
  <c r="G17" i="5"/>
  <c r="E19" i="5"/>
  <c r="K8" i="5" s="1"/>
  <c r="L8" i="5" s="1"/>
  <c r="H9" i="5" s="1"/>
  <c r="F17" i="5"/>
  <c r="F13" i="5"/>
</calcChain>
</file>

<file path=xl/comments1.xml><?xml version="1.0" encoding="utf-8"?>
<comments xmlns="http://schemas.openxmlformats.org/spreadsheetml/2006/main">
  <authors>
    <author>Reiter, Sebastian</author>
  </authors>
  <commentList>
    <comment ref="M7" authorId="0" shapeId="0">
      <text>
        <r>
          <rPr>
            <b/>
            <sz val="9"/>
            <color indexed="81"/>
            <rFont val="Tahoma"/>
            <family val="2"/>
          </rPr>
          <t>Bitte Gehaltsnachweise einreichen.</t>
        </r>
      </text>
    </comment>
    <comment ref="O7" authorId="0" shapeId="0">
      <text>
        <r>
          <rPr>
            <b/>
            <sz val="9"/>
            <color indexed="81"/>
            <rFont val="Tahoma"/>
            <family val="2"/>
          </rPr>
          <t>Bitte Gehaltsnachweise einreichen.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9" authorId="0" shapeId="0">
      <text>
        <r>
          <rPr>
            <sz val="9"/>
            <color indexed="81"/>
            <rFont val="Tahoma"/>
            <family val="2"/>
          </rPr>
          <t xml:space="preserve">ausschließlich bei mehrtägigen Dienstreisen möglich!
</t>
        </r>
      </text>
    </comment>
    <comment ref="D82" authorId="0" shapeId="0">
      <text>
        <r>
          <rPr>
            <sz val="9"/>
            <color indexed="81"/>
            <rFont val="Tahoma"/>
            <family val="2"/>
          </rPr>
          <t>z.B. Übernachtungen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in (Dienst-)Wohnungen
</t>
        </r>
      </text>
    </comment>
    <comment ref="D83" authorId="0" shapeId="0">
      <text>
        <r>
          <rPr>
            <sz val="9"/>
            <color indexed="81"/>
            <rFont val="Tahoma"/>
            <family val="2"/>
          </rPr>
          <t xml:space="preserve">z.B. notwendige Hotelübernachtungen
</t>
        </r>
      </text>
    </comment>
  </commentList>
</comments>
</file>

<file path=xl/comments2.xml><?xml version="1.0" encoding="utf-8"?>
<comments xmlns="http://schemas.openxmlformats.org/spreadsheetml/2006/main">
  <authors>
    <author>Reiter, Sebastian</author>
  </authors>
  <commentList>
    <comment ref="B10" authorId="0" shapeId="0">
      <text>
        <r>
          <rPr>
            <sz val="9"/>
            <color indexed="81"/>
            <rFont val="Tahoma"/>
            <family val="2"/>
          </rPr>
          <t xml:space="preserve">ausschließlich bei mehrtägigen Dienstreisen möglich!
</t>
        </r>
      </text>
    </comment>
    <comment ref="E13" authorId="0" shapeId="0">
      <text>
        <r>
          <rPr>
            <sz val="9"/>
            <color indexed="81"/>
            <rFont val="Tahoma"/>
            <family val="2"/>
          </rPr>
          <t xml:space="preserve">z.B. Übernachtungen in (Dienst-)Wohnungen
</t>
        </r>
      </text>
    </comment>
    <comment ref="E14" authorId="0" shapeId="0">
      <text>
        <r>
          <rPr>
            <sz val="9"/>
            <color indexed="81"/>
            <rFont val="Tahoma"/>
            <family val="2"/>
          </rPr>
          <t xml:space="preserve">z.B. notwendige Hotelübernachtungen
</t>
        </r>
      </text>
    </comment>
  </commentList>
</comments>
</file>

<file path=xl/comments3.xml><?xml version="1.0" encoding="utf-8"?>
<comments xmlns="http://schemas.openxmlformats.org/spreadsheetml/2006/main">
  <authors>
    <author>Reiter, Sebastian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z.B. Hauswirtschaft, Bau, Metall, Pflege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Reisener, Jana</author>
  </authors>
  <commentList>
    <comment ref="B10" authorId="0" shapeId="0">
      <text>
        <r>
          <rPr>
            <sz val="9"/>
            <color indexed="81"/>
            <rFont val="Tahoma"/>
            <family val="2"/>
          </rPr>
          <t xml:space="preserve">
Sollen während der Projektlaufzeit durch das Projekt Erlöse erzielt werden? 
Bsp: im Projekt produzierte Gegenstände werden verkauft
Dann sind hier die kalkulierten Erlöse anzugeben.
</t>
        </r>
      </text>
    </comment>
  </commentList>
</comments>
</file>

<file path=xl/comments5.xml><?xml version="1.0" encoding="utf-8"?>
<comments xmlns="http://schemas.openxmlformats.org/spreadsheetml/2006/main">
  <authors>
    <author>Reisener, Jana</author>
  </authors>
  <commentList>
    <comment ref="E4" authorId="0" shapeId="0">
      <text>
        <r>
          <rPr>
            <sz val="9"/>
            <color indexed="81"/>
            <rFont val="Tahoma"/>
            <family val="2"/>
          </rPr>
          <t>Bitte Summe aus der Datei Personalberechnung übernehmen.</t>
        </r>
      </text>
    </comment>
  </commentList>
</comments>
</file>

<file path=xl/comments6.xml><?xml version="1.0" encoding="utf-8"?>
<comments xmlns="http://schemas.openxmlformats.org/spreadsheetml/2006/main">
  <authors>
    <author>Reisener, Jana</author>
  </authors>
  <commentList>
    <comment ref="D1" authorId="0" shapeId="0">
      <text>
        <r>
          <rPr>
            <b/>
            <sz val="9"/>
            <color indexed="81"/>
            <rFont val="Tahoma"/>
            <charset val="1"/>
          </rPr>
          <t>Bitte Datum eingeben!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<sst xmlns="http://schemas.openxmlformats.org/spreadsheetml/2006/main" count="827" uniqueCount="464">
  <si>
    <t>Antragssteller/in</t>
  </si>
  <si>
    <t>Projekttitel</t>
  </si>
  <si>
    <t>Antragsnummer</t>
  </si>
  <si>
    <t>Version</t>
  </si>
  <si>
    <t>Projektzeitraum</t>
  </si>
  <si>
    <t>Programmgebiet</t>
  </si>
  <si>
    <t>SER (stärker entwickelte Region)</t>
  </si>
  <si>
    <t>ÜR (Übergangsregion)</t>
  </si>
  <si>
    <t>Anzahl Teilnehmende</t>
  </si>
  <si>
    <t xml:space="preserve">bis  </t>
  </si>
  <si>
    <t xml:space="preserve">von  </t>
  </si>
  <si>
    <t>Gesamtteilnehmendenstunden</t>
  </si>
  <si>
    <t>1. Bildungs- und Beratungspersonal</t>
  </si>
  <si>
    <t>1.1 Bezüge für eigenes und fremdes Personal einschließlich Sozialabgaben</t>
  </si>
  <si>
    <t>Name</t>
  </si>
  <si>
    <t>Vorname</t>
  </si>
  <si>
    <t>Einsatz im Projekt von</t>
  </si>
  <si>
    <t>Einsatz im Projekt bis</t>
  </si>
  <si>
    <t>Wochenstunden-zahl im Projekt</t>
  </si>
  <si>
    <t>Stundenkontin-gent</t>
  </si>
  <si>
    <t>Tätigkeit</t>
  </si>
  <si>
    <t>Gesamtaus-     gaben pro Person</t>
  </si>
  <si>
    <t>jährliche Sonderzahlun-  gen (Brutto)</t>
  </si>
  <si>
    <t>Qualifikation</t>
  </si>
  <si>
    <t>Vertragliche Wochenarbeits-zeit in h</t>
  </si>
  <si>
    <t>Summe:</t>
  </si>
  <si>
    <t>Stellenanteil      in %</t>
  </si>
  <si>
    <t>1.2 Ausgaben für Honorarkräfte</t>
  </si>
  <si>
    <t>Gesamt-ausgaben</t>
  </si>
  <si>
    <t>1.3 Reise- und Dienstreisekosten des Bildungspersonals</t>
  </si>
  <si>
    <t>geplante Kilometer</t>
  </si>
  <si>
    <t>Ausgaben</t>
  </si>
  <si>
    <t>Qualifizierungsphase</t>
  </si>
  <si>
    <t>Wegstrecken-entschädigung</t>
  </si>
  <si>
    <t>Tagegeld</t>
  </si>
  <si>
    <t>Anzahl Tage</t>
  </si>
  <si>
    <t>&gt; 8 Stunden</t>
  </si>
  <si>
    <t>24 Stunden</t>
  </si>
  <si>
    <t>An- und Abreisetage</t>
  </si>
  <si>
    <t>Abwesenheit</t>
  </si>
  <si>
    <t>Übernachtungen</t>
  </si>
  <si>
    <t>Anzahl</t>
  </si>
  <si>
    <t>öffentliche Verkehrsmittel</t>
  </si>
  <si>
    <t>Betrag</t>
  </si>
  <si>
    <t>1.4 Ausgaben für Lehrgänge externer Einrichtungen</t>
  </si>
  <si>
    <t>Lehrgang bzw. Maßnahme</t>
  </si>
  <si>
    <t>Kosten pro Lehrgang bzw. Maßnahme</t>
  </si>
  <si>
    <t>ggf. weitere Erläuterungen</t>
  </si>
  <si>
    <t>2.1 Unterhaltsgeld bzw. Leistungen an Teilnehmerinnen und Teilnehmer</t>
  </si>
  <si>
    <t>2. Vergütungen der Teilnehmerinnen und Teilnehmer</t>
  </si>
  <si>
    <t>Leistungen nach dem AsylbLG</t>
  </si>
  <si>
    <t>ALG-Leistungen</t>
  </si>
  <si>
    <t>Art des Leistungsbezugs</t>
  </si>
  <si>
    <t>Anzahl der Teilnehmerinnen und Teilnehmer</t>
  </si>
  <si>
    <t>Projektmonate</t>
  </si>
  <si>
    <t>Pauschale pro Monat</t>
  </si>
  <si>
    <t>Kofinanzierungsbestätigung liegt vor?</t>
  </si>
  <si>
    <t>2.4 sonstige Sozialabgaben</t>
  </si>
  <si>
    <t>Art der Abgabe</t>
  </si>
  <si>
    <t>Ausgaben je TN pro Monat</t>
  </si>
  <si>
    <t>3. Verbrauchsgüter und Ausstattungsgegenstände</t>
  </si>
  <si>
    <t>3.1 Nicht abschreibungspflichtige Verbrauchsgüter für Ausbildungsmaßnahmen (einschließlich Schutzkleidung)</t>
  </si>
  <si>
    <t>Qualifizierungsbereich 1</t>
  </si>
  <si>
    <t>Qualifizierungsbereich 2</t>
  </si>
  <si>
    <t>Qualifizierungsbereich 3</t>
  </si>
  <si>
    <t>Qualifizierungsbereich 4</t>
  </si>
  <si>
    <t>Qualifizierungsbereich 5</t>
  </si>
  <si>
    <t>Qualifizierungsbereich 6</t>
  </si>
  <si>
    <t>Verbrauchsgut</t>
  </si>
  <si>
    <t>Projektanteil in %</t>
  </si>
  <si>
    <t>3.2 Ausstattungsgegenstände - Miete und Leasing (nur programmgebundene Geräte)</t>
  </si>
  <si>
    <t>Gegenstand</t>
  </si>
  <si>
    <t>Laufzeit in Monaten</t>
  </si>
  <si>
    <t>Höhe der Monatsrate</t>
  </si>
  <si>
    <t>Anzahl der Raten im Projekt</t>
  </si>
  <si>
    <t>Beginn des Miet-/Leasing-vertrages</t>
  </si>
  <si>
    <t>Ende des Miet-/Leasing-vertrages</t>
  </si>
  <si>
    <t>3.3 Ausstattungsgegenstände - Abschreibungen nach dem Recht der einzelnen Mitgliedsstaaten</t>
  </si>
  <si>
    <t>Ende der Abschreibung</t>
  </si>
  <si>
    <t>Anschaffungs-datum</t>
  </si>
  <si>
    <t>Anschaffungs-preis</t>
  </si>
  <si>
    <t>Anzahl der Abschrei-bungsraten im Projekt</t>
  </si>
  <si>
    <t>ggf. Erläuterungen</t>
  </si>
  <si>
    <t>Summe 3.1 bis 3.3</t>
  </si>
  <si>
    <t>Summe 3.1 bis 3.3:</t>
  </si>
  <si>
    <t>Summe 1.1 bis 1.4:</t>
  </si>
  <si>
    <t>Summe 2.1 und 2.4:</t>
  </si>
  <si>
    <t>Nutzungsdauer in Monaten gem. Afa</t>
  </si>
  <si>
    <t>Summe 1.1 bis 1.3</t>
  </si>
  <si>
    <t>Summe 1.4</t>
  </si>
  <si>
    <t>Pauschale 12 %</t>
  </si>
  <si>
    <t>Gesamtausgaben</t>
  </si>
  <si>
    <t>1. Summe der privaten Kofinanzierung</t>
  </si>
  <si>
    <t>1.1 Einnahmen aus Freistellungen</t>
  </si>
  <si>
    <t>1.2 Direktbeiträge</t>
  </si>
  <si>
    <t>1.3 Teilnehmerbeiträge</t>
  </si>
  <si>
    <t>1.4 sonstige private Mittel</t>
  </si>
  <si>
    <t>2. Summe der öffentlichen Kofinanzierung</t>
  </si>
  <si>
    <t>2.2 Landesmittel</t>
  </si>
  <si>
    <t>2.3 Kommunale Mittel</t>
  </si>
  <si>
    <t>2.1 Bundesmittel (z.B. ALG, Leistungen nach dem AsylbLG)</t>
  </si>
  <si>
    <t>2.4 sonstige öffentliche Mittel (z.B. Kammern, Kirchen oder sonstige öffentliche Träger)</t>
  </si>
  <si>
    <t>anerkannte TN-Zahl</t>
  </si>
  <si>
    <t>anerkannte Projekt-monate</t>
  </si>
  <si>
    <t>anerkannte Pauschale</t>
  </si>
  <si>
    <t>anerkannte Ausgaben</t>
  </si>
  <si>
    <t>Kürzung</t>
  </si>
  <si>
    <t>beantragte Anzahl TN</t>
  </si>
  <si>
    <t>beantragte Projektmonate</t>
  </si>
  <si>
    <t>beantragte Pauschale pro Monat</t>
  </si>
  <si>
    <t>beantragte Ausgaben</t>
  </si>
  <si>
    <t>Summen:</t>
  </si>
  <si>
    <t>anerkannte Projektmonate</t>
  </si>
  <si>
    <t>beantragte Ausgaben je TN pro Monat</t>
  </si>
  <si>
    <t>anerkannte Ausgaben je TN pro Monat</t>
  </si>
  <si>
    <t>2. Prüfung Vergütungen der Teilnehmerinnen und Teilnehmer</t>
  </si>
  <si>
    <t>3. Prüfung Verbrauchsgüter und Ausstattungsgegenstände</t>
  </si>
  <si>
    <t>beantragte Anzahl</t>
  </si>
  <si>
    <t>anerkannte Anzahl</t>
  </si>
  <si>
    <t>beantragte Gesamt-ausgaben</t>
  </si>
  <si>
    <t>anerkannte Gesamt-ausgaben</t>
  </si>
  <si>
    <t>anerkannte Ausgabe pro Verbrauchsgut</t>
  </si>
  <si>
    <t>beantragte Ausgabe pro Verbrauchsgut</t>
  </si>
  <si>
    <t>Ausgabe pro Verbrauchsgut</t>
  </si>
  <si>
    <t>beantragte Laufzeit in Monaten</t>
  </si>
  <si>
    <t>beantragte Höhe der Monatsrate</t>
  </si>
  <si>
    <t>anerkannte Höhe der Monatsrate</t>
  </si>
  <si>
    <t>beantragte Raten im Projekt</t>
  </si>
  <si>
    <t>anerkannte Raten im Projekt</t>
  </si>
  <si>
    <t>Vergabe erforderlich?</t>
  </si>
  <si>
    <t>anerkannte Nutzungsdauer in Monaten</t>
  </si>
  <si>
    <t>beantragte Nutzungsdauer in Monaten</t>
  </si>
  <si>
    <t>beantragter Anschaffungs-preis</t>
  </si>
  <si>
    <t>anerkannter Anschaffungs-preis</t>
  </si>
  <si>
    <t>1.3 Prüfung Reise- und Dienstreisekosten des Bildungspersonals</t>
  </si>
  <si>
    <t>1.4 Prüfung Ausgaben für Lehrgänge externer Einrichtungen</t>
  </si>
  <si>
    <t>Summe 1.3 und 1.4:</t>
  </si>
  <si>
    <t>anerkannte Kilometer</t>
  </si>
  <si>
    <t>anerkannte Anzahl Tage</t>
  </si>
  <si>
    <t>beantragte Anzahl Tage</t>
  </si>
  <si>
    <t>Anzahl beamtragt</t>
  </si>
  <si>
    <t>Anzahl anerkannt</t>
  </si>
  <si>
    <t>Monate</t>
  </si>
  <si>
    <t>50. Änderung</t>
  </si>
  <si>
    <t>49. Änderung</t>
  </si>
  <si>
    <t>48. Änderung</t>
  </si>
  <si>
    <t>47. Änderung</t>
  </si>
  <si>
    <t>46. Änderung</t>
  </si>
  <si>
    <t>45. Änderung</t>
  </si>
  <si>
    <t>44. Änderung</t>
  </si>
  <si>
    <t>43. Änderung</t>
  </si>
  <si>
    <t>42. Änderung</t>
  </si>
  <si>
    <t>41. Änderung</t>
  </si>
  <si>
    <t>40. Änderung</t>
  </si>
  <si>
    <t>39. Änderung</t>
  </si>
  <si>
    <t>38. Änderung</t>
  </si>
  <si>
    <t>37. Änderung</t>
  </si>
  <si>
    <t>36. Änderung</t>
  </si>
  <si>
    <t>35. Änderung</t>
  </si>
  <si>
    <t>34. Änderung</t>
  </si>
  <si>
    <t>33. Änderung</t>
  </si>
  <si>
    <t>32. Änderung</t>
  </si>
  <si>
    <t>31. Änderung</t>
  </si>
  <si>
    <t>30. Änderung</t>
  </si>
  <si>
    <t>29. Änderung</t>
  </si>
  <si>
    <t>28. Änderung</t>
  </si>
  <si>
    <t>27. Änderung</t>
  </si>
  <si>
    <t>26. Änderung</t>
  </si>
  <si>
    <t>25. Änderung</t>
  </si>
  <si>
    <t>24. Änderung</t>
  </si>
  <si>
    <t>23. Änderung</t>
  </si>
  <si>
    <t>22. Änderung</t>
  </si>
  <si>
    <t>21. Änderung</t>
  </si>
  <si>
    <t>20. Änderung</t>
  </si>
  <si>
    <t>19. Änderung</t>
  </si>
  <si>
    <t>18. Änderung</t>
  </si>
  <si>
    <t>17. Änderung</t>
  </si>
  <si>
    <t>16. Änderung</t>
  </si>
  <si>
    <t>15. Änderung</t>
  </si>
  <si>
    <t>14. Änderung</t>
  </si>
  <si>
    <t>13. Änderung</t>
  </si>
  <si>
    <t>12. Änderung</t>
  </si>
  <si>
    <t>11. Änderung</t>
  </si>
  <si>
    <t>10. Änderung</t>
  </si>
  <si>
    <t>9. Änderung</t>
  </si>
  <si>
    <t>8. Änderung</t>
  </si>
  <si>
    <t>7. Änderung</t>
  </si>
  <si>
    <t>6. Änderung</t>
  </si>
  <si>
    <t>5. Änderung</t>
  </si>
  <si>
    <t>4. Änderung</t>
  </si>
  <si>
    <t>3. Änderung</t>
  </si>
  <si>
    <t>2. Änderung</t>
  </si>
  <si>
    <t>1. Änderung</t>
  </si>
  <si>
    <t>Bewilligung</t>
  </si>
  <si>
    <t>abweichende</t>
  </si>
  <si>
    <t>Wissenschaftliche Tätigkeit</t>
  </si>
  <si>
    <t>Sozialpädagogische Leitung</t>
  </si>
  <si>
    <t>Sozialpädagogische Betreuung</t>
  </si>
  <si>
    <t>Projektmitarbeit</t>
  </si>
  <si>
    <t>Projektleitung</t>
  </si>
  <si>
    <t>Nein</t>
  </si>
  <si>
    <t>Pädagogische Mitarbeit</t>
  </si>
  <si>
    <t>Ja</t>
  </si>
  <si>
    <t>Pädagogische Leitung</t>
  </si>
  <si>
    <t>Hilfstätigkeit</t>
  </si>
  <si>
    <t>Verwendungsnachweisprüfung</t>
  </si>
  <si>
    <t>Beratungstätigkeit</t>
  </si>
  <si>
    <t>Mittelabrufprüfung</t>
  </si>
  <si>
    <t>Anleitung/Ausbildung</t>
  </si>
  <si>
    <t>Bitte auswählen!</t>
  </si>
  <si>
    <t>Honorar</t>
  </si>
  <si>
    <t>A 16 Laufbahngruppe 2</t>
  </si>
  <si>
    <t>A 16 - L</t>
  </si>
  <si>
    <t>A 15 Laufbahngruppe 2</t>
  </si>
  <si>
    <t>A 15 - L</t>
  </si>
  <si>
    <t>A 14 Laufbahngruppe 2</t>
  </si>
  <si>
    <t>A 14 - L</t>
  </si>
  <si>
    <t>A 13 Zweites Einstiegsamt Laufbahngruppe 2</t>
  </si>
  <si>
    <t>A 13 - L</t>
  </si>
  <si>
    <t>A 13 Laufbahngruppe 2</t>
  </si>
  <si>
    <t>A 12 Laufbahngruppe 2</t>
  </si>
  <si>
    <t>A 12 - L</t>
  </si>
  <si>
    <t>A 11 Laufbahngruppe 2</t>
  </si>
  <si>
    <t>A 11 - L</t>
  </si>
  <si>
    <t>A 10 Laufbahngruppe 2</t>
  </si>
  <si>
    <t>A 10 -L</t>
  </si>
  <si>
    <t>A 10 - L</t>
  </si>
  <si>
    <t>A 9 Einstiegsamt Laufbahngruppe 2</t>
  </si>
  <si>
    <t>A 9 - L</t>
  </si>
  <si>
    <t>W 3</t>
  </si>
  <si>
    <t>W 2</t>
  </si>
  <si>
    <r>
      <t>W</t>
    </r>
    <r>
      <rPr>
        <sz val="11"/>
        <color theme="1"/>
        <rFont val="Arial"/>
        <family val="2"/>
      </rPr>
      <t> </t>
    </r>
    <r>
      <rPr>
        <sz val="10"/>
        <color theme="1"/>
        <rFont val="Arial"/>
        <family val="2"/>
      </rPr>
      <t>1</t>
    </r>
  </si>
  <si>
    <t>W 1</t>
  </si>
  <si>
    <t>C 4</t>
  </si>
  <si>
    <t>C 3</t>
  </si>
  <si>
    <t>C 2</t>
  </si>
  <si>
    <t>A 16</t>
  </si>
  <si>
    <t>A 15</t>
  </si>
  <si>
    <t>A 14</t>
  </si>
  <si>
    <t>A 13</t>
  </si>
  <si>
    <t>A 12</t>
  </si>
  <si>
    <t>A 11</t>
  </si>
  <si>
    <t>A 10</t>
  </si>
  <si>
    <t>A 9 Erstes Einstiegsamt Laufbahngruppe 2</t>
  </si>
  <si>
    <t>A 9</t>
  </si>
  <si>
    <t>A 9 Laufbahngruppe 1</t>
  </si>
  <si>
    <t>A 8 Laufbahngruppe 1</t>
  </si>
  <si>
    <t>A 8</t>
  </si>
  <si>
    <t>A 7 Laufbahngruppe 1</t>
  </si>
  <si>
    <t>A 7</t>
  </si>
  <si>
    <t>A 6 Zweites Einstiegsamt Laufbahngruppe 1</t>
  </si>
  <si>
    <t>A 6</t>
  </si>
  <si>
    <t>A 6 Laufbahngruppe 1</t>
  </si>
  <si>
    <t>A6</t>
  </si>
  <si>
    <t>A 5 Laufbahngruppe 1</t>
  </si>
  <si>
    <t>A 5</t>
  </si>
  <si>
    <t>Beschäftigte/r TV-L E 15</t>
  </si>
  <si>
    <t>E 15</t>
  </si>
  <si>
    <t>E15</t>
  </si>
  <si>
    <t>Beschäftigte/r TV-L E 14</t>
  </si>
  <si>
    <t>E 14</t>
  </si>
  <si>
    <t>E14</t>
  </si>
  <si>
    <t>Beschäftigte/r TV-L E 13</t>
  </si>
  <si>
    <t>E 13</t>
  </si>
  <si>
    <t>E13</t>
  </si>
  <si>
    <t>Beschäftigte/r TV-L E 12</t>
  </si>
  <si>
    <t>E 12</t>
  </si>
  <si>
    <t>E12</t>
  </si>
  <si>
    <t>Beschäftigte/r TV-L E 11</t>
  </si>
  <si>
    <t>E 11</t>
  </si>
  <si>
    <t>E11</t>
  </si>
  <si>
    <t>Beschäftigte/r TV-L E 10</t>
  </si>
  <si>
    <t>E 10</t>
  </si>
  <si>
    <t>E10</t>
  </si>
  <si>
    <t>Beschäftigte/r TV-L E 9</t>
  </si>
  <si>
    <t>E 9</t>
  </si>
  <si>
    <t>E9</t>
  </si>
  <si>
    <t>Beschäftigte/r TV-L E 8</t>
  </si>
  <si>
    <t>E 8</t>
  </si>
  <si>
    <t>E 8</t>
  </si>
  <si>
    <t>E8</t>
  </si>
  <si>
    <t>Beschäftigte/r TV-L E 7</t>
  </si>
  <si>
    <t>E 7</t>
  </si>
  <si>
    <t>E7</t>
  </si>
  <si>
    <t>Standardeinheitskostensatz (EUR)</t>
  </si>
  <si>
    <t>Besoldungsgruppe—Text</t>
  </si>
  <si>
    <t>Besoldungsgruppe</t>
  </si>
  <si>
    <t>Beschäftigte/r TV-L E 6</t>
  </si>
  <si>
    <t>E 6</t>
  </si>
  <si>
    <t>E6</t>
  </si>
  <si>
    <t>LEHRKRÄFTE</t>
  </si>
  <si>
    <t>Beschäftigte/r TV-L E 5</t>
  </si>
  <si>
    <t>E 5</t>
  </si>
  <si>
    <t>E5</t>
  </si>
  <si>
    <t>Beschäftigte/r TV-L E 4</t>
  </si>
  <si>
    <t>E 4</t>
  </si>
  <si>
    <t>E4</t>
  </si>
  <si>
    <t>Beschäftigte/r TV-L E 3</t>
  </si>
  <si>
    <t>E 3</t>
  </si>
  <si>
    <t>E3</t>
  </si>
  <si>
    <t>Beschäftigte oder Beschäftigter TV-L E 2</t>
  </si>
  <si>
    <t>E 2</t>
  </si>
  <si>
    <t>Beschäftigte oder Bechäftigter TV-L E 2</t>
  </si>
  <si>
    <t>Beschäftigte oder Beschäftigter TV-L E 2</t>
  </si>
  <si>
    <t>E 2</t>
  </si>
  <si>
    <r>
      <t xml:space="preserve">Beschäftigte oder Beschäftigter </t>
    </r>
    <r>
      <rPr>
        <sz val="8"/>
        <color theme="1"/>
        <rFont val="Arial"/>
        <family val="2"/>
      </rPr>
      <t> </t>
    </r>
    <r>
      <rPr>
        <sz val="10"/>
        <color theme="1"/>
        <rFont val="Arial"/>
        <family val="2"/>
      </rPr>
      <t>TV-L E 2</t>
    </r>
    <r>
      <rPr>
        <sz val="8"/>
        <color theme="1"/>
        <rFont val="Arial"/>
        <family val="2"/>
      </rPr>
      <t>  </t>
    </r>
  </si>
  <si>
    <r>
      <t>E 2</t>
    </r>
    <r>
      <rPr>
        <sz val="8"/>
        <color theme="1"/>
        <rFont val="Arial"/>
        <family val="2"/>
      </rPr>
      <t>  </t>
    </r>
  </si>
  <si>
    <t>E2</t>
  </si>
  <si>
    <t>(EUR)</t>
  </si>
  <si>
    <t>TV-L</t>
  </si>
  <si>
    <r>
      <t xml:space="preserve">Standardeinheits-kostensatz 2
</t>
    </r>
    <r>
      <rPr>
        <sz val="9"/>
        <color theme="1"/>
        <rFont val="Arial"/>
        <family val="2"/>
      </rPr>
      <t>entsprechend MF Durchschnitssatz</t>
    </r>
  </si>
  <si>
    <t>Tarifgruppe-Text</t>
  </si>
  <si>
    <t>Tarifgruppe</t>
  </si>
  <si>
    <r>
      <rPr>
        <b/>
        <sz val="9"/>
        <color theme="1"/>
        <rFont val="Arial"/>
        <family val="2"/>
      </rPr>
      <t>Standardeinheits-kostensatz 1</t>
    </r>
    <r>
      <rPr>
        <sz val="9"/>
        <color theme="1"/>
        <rFont val="Arial"/>
        <family val="2"/>
      </rPr>
      <t xml:space="preserve"> entsprechend TV-L Stufe 2 </t>
    </r>
  </si>
  <si>
    <r>
      <t xml:space="preserve">pro Jahr (Stufe 3) (EUR)
</t>
    </r>
    <r>
      <rPr>
        <b/>
        <sz val="9"/>
        <color theme="1"/>
        <rFont val="Arial"/>
        <family val="2"/>
      </rPr>
      <t>Grenzwert 2</t>
    </r>
  </si>
  <si>
    <r>
      <t xml:space="preserve">(95 % der Stufe 1) (EUR)
</t>
    </r>
    <r>
      <rPr>
        <b/>
        <sz val="9"/>
        <color theme="1"/>
        <rFont val="Arial"/>
        <family val="2"/>
      </rPr>
      <t>Grenzwert 1</t>
    </r>
  </si>
  <si>
    <t>Datum der Veröffent-lichung der Durch-schnittssätze</t>
  </si>
  <si>
    <t xml:space="preserve">Arbeitnehmerbruttoverdienst </t>
  </si>
  <si>
    <t>Arbeitnehmer-bruttoverdienst</t>
  </si>
  <si>
    <r>
      <t>Tarifgruppe</t>
    </r>
    <r>
      <rPr>
        <sz val="8"/>
        <color theme="1"/>
        <rFont val="Arial"/>
        <family val="2"/>
      </rPr>
      <t>  </t>
    </r>
    <r>
      <rPr>
        <sz val="9"/>
        <color theme="1"/>
        <rFont val="Arial"/>
        <family val="2"/>
      </rPr>
      <t>-Text</t>
    </r>
  </si>
  <si>
    <t>Durchschnittssätze der einzelnen Vergütungsgruppen</t>
  </si>
  <si>
    <t>Nachbetreuung</t>
  </si>
  <si>
    <t>Summen beantragt</t>
  </si>
  <si>
    <t>Summen anerkannt</t>
  </si>
  <si>
    <t>beantragt</t>
  </si>
  <si>
    <t>anerkannt</t>
  </si>
  <si>
    <t>ggf. Bemerkungen</t>
  </si>
  <si>
    <t>TN-Stundensatz</t>
  </si>
  <si>
    <t>Die Ausgaben sind nachvollziehbar kalkuliert und erscheinen der Höhe nach angemessen.</t>
  </si>
  <si>
    <t>1.</t>
  </si>
  <si>
    <t>Bildungs- und Beratungspersonal</t>
  </si>
  <si>
    <t>1.1</t>
  </si>
  <si>
    <t>Bezüge für eigenes und Fremdpersonal einschließlich Sozialabgaben</t>
  </si>
  <si>
    <t>1.2</t>
  </si>
  <si>
    <t>Ausgaben für Honorarkräfte</t>
  </si>
  <si>
    <t>1.3</t>
  </si>
  <si>
    <t>Reise- und Dienstreisekosten des Bildungspersonals</t>
  </si>
  <si>
    <t>1.4</t>
  </si>
  <si>
    <t>Ausgaben für Lehrgänge externer Einrichtungen</t>
  </si>
  <si>
    <t>Summe 1.1 bis 1.4</t>
  </si>
  <si>
    <t>2.</t>
  </si>
  <si>
    <t>Vergütungen, Aufenthalts- und Fahrtkosten der Teilnehmerinnen und Teilnehmer</t>
  </si>
  <si>
    <t>2.1</t>
  </si>
  <si>
    <t>Unterhaltsgeld bzw. Leistungen an Teilnehmerinnen und Teilnehmer</t>
  </si>
  <si>
    <t>2.2</t>
  </si>
  <si>
    <t>mit diesen Leistungen verbundene Abgaben</t>
  </si>
  <si>
    <t>2.3</t>
  </si>
  <si>
    <t>Krankenversicherungs- und Altersversorgungsabgaben</t>
  </si>
  <si>
    <t>2.4</t>
  </si>
  <si>
    <t>sonstige Sozialabgaben</t>
  </si>
  <si>
    <t>2.5</t>
  </si>
  <si>
    <t>tägliche Fahrtkosten</t>
  </si>
  <si>
    <t>2.6</t>
  </si>
  <si>
    <t>tägl. Unterkunfts- und Verpflegungskosten bei auswärtigen Lehrgängen einschließlich etwaiger Fahrtkosten</t>
  </si>
  <si>
    <t>2.7</t>
  </si>
  <si>
    <t>Kinderbetreuungskosten (Erstattung für Tagesmütter etc.)</t>
  </si>
  <si>
    <t>Summe 2.1 bis 2.7</t>
  </si>
  <si>
    <t>3.</t>
  </si>
  <si>
    <t>Verbrauchsgüter und Ausstattungsgegenstände</t>
  </si>
  <si>
    <t>3.1</t>
  </si>
  <si>
    <t>Nicht abschreibungsfähige Verbrauchsgüter für die Ausbildungsmaßnahmen (einschließlich Schutzkleidung)</t>
  </si>
  <si>
    <t>3.2</t>
  </si>
  <si>
    <t>Ausstattungsgegenstände - Miete und Leasing (nur programmgebundene Geräte)</t>
  </si>
  <si>
    <t>3.3</t>
  </si>
  <si>
    <t>Ausstattungsgegenstände - Abschreibungen nach dem Recht der einzelnen Mitgliedsstaaten</t>
  </si>
  <si>
    <t>4.</t>
  </si>
  <si>
    <t xml:space="preserve">Indirekte Ausgaben </t>
  </si>
  <si>
    <t>Pauschal 12 % der direkten Ausgaben (Ziffern 1.1 + 1.2 + 1.3 + 2.+ 3.)</t>
  </si>
  <si>
    <r>
      <t>Mit der Pauschale werden folgende Ausgaben abgedeckt</t>
    </r>
    <r>
      <rPr>
        <sz val="9"/>
        <rFont val="Arial Narrow"/>
        <family val="2"/>
      </rPr>
      <t>: a) Bezüge der Vorstandsmitglieder/Geschäftsführer und Gesellschafter, b) Arbeitsentgelt des Verwaltungspersonals inkl. Sozialabgaben, c) ausbildungsgebundene Reise- und Dienstreiskosten des Verwaltunsgpersonals sowie der Vorstandsmitglieder, Geschäftsführer und Gesellschafter, d) Werbung für Lehrgänge, e) Büromaterial, f) allg. Dokumentationsmaterial, g) Post- und Fernsprechgebühren, h) Wasser, Gas und Strom, i) Steuern, Versicherungen, j) Ausgaben für Kinderbetreuungs-einrichtungen, k) sonstige Verwaltungsausgaben, l) Mieten und Leasing für Gebäude</t>
    </r>
  </si>
  <si>
    <t>Summe der Ausgaben</t>
  </si>
  <si>
    <t>Einnahmen/ Verkaufserlöse</t>
  </si>
  <si>
    <t>Summe der reduzierten Ausgaben</t>
  </si>
  <si>
    <t>A Kofinanzierung</t>
  </si>
  <si>
    <t>Summe der privaten Kofinanzierung</t>
  </si>
  <si>
    <t>Freistellungsausgaben (z.B. von Unternehmen)</t>
  </si>
  <si>
    <t>Direktbeiträge (z.B. von Unternehmen)</t>
  </si>
  <si>
    <t>Teilnehmerbeiträge</t>
  </si>
  <si>
    <t>sonstige private Mittel (z.B. Eigenmittel privater Träger)</t>
  </si>
  <si>
    <t>Summe der öffentlichen Kofinanzierung</t>
  </si>
  <si>
    <t>Bundesmittel, einschließlich BA</t>
  </si>
  <si>
    <t>Landesmittel</t>
  </si>
  <si>
    <t>Kommunale Mittel</t>
  </si>
  <si>
    <t>sonstige öffentliche Mittel (z. B. Kammern, Kirchen oder Eigenmittel öffentl. Träger )</t>
  </si>
  <si>
    <t>B Beantragte/ Bewilligte Zuschüsse</t>
  </si>
  <si>
    <t>Summe der beantragten/ bewilligten Zuschüsse</t>
  </si>
  <si>
    <t>ESF Mittel</t>
  </si>
  <si>
    <t>Summe der Einnahmen</t>
  </si>
  <si>
    <t>I. Statistische Angaben</t>
  </si>
  <si>
    <t>Teilnehmer insgesamt</t>
  </si>
  <si>
    <t>Gesamtstunden je Teilnehmer</t>
  </si>
  <si>
    <t>Gesamtteilnehmerstunden</t>
  </si>
  <si>
    <t>II. Finanzierungsquoten</t>
  </si>
  <si>
    <t xml:space="preserve">a) private Kofinanzierung </t>
  </si>
  <si>
    <t>b) öffentliche Kofinanzierung</t>
  </si>
  <si>
    <t xml:space="preserve"> - Bundesmittel, einschließlich BA</t>
  </si>
  <si>
    <t xml:space="preserve"> - Landesmittel</t>
  </si>
  <si>
    <t xml:space="preserve"> - Kommunale Mittel</t>
  </si>
  <si>
    <t xml:space="preserve"> - sonstige öffentliche Mittel inkl. Einnahmen</t>
  </si>
  <si>
    <t>III. Bemessungsgrenzen</t>
  </si>
  <si>
    <t>Förderquote ESF</t>
  </si>
  <si>
    <t>Förderquote LM</t>
  </si>
  <si>
    <t>Kosten pro TN</t>
  </si>
  <si>
    <t>Kosten pro TN-Stunde</t>
  </si>
  <si>
    <t>Antragsteller/in</t>
  </si>
  <si>
    <t>Datum:</t>
  </si>
  <si>
    <t>Unterschrift Prüfer/in</t>
  </si>
  <si>
    <t>Unterschrift Freigeber/in</t>
  </si>
  <si>
    <t>Antrag</t>
  </si>
  <si>
    <t>2.7 Kinderbetreuungskosten (Erstattung für Tagesmütter etc.)</t>
  </si>
  <si>
    <t>Anzahl zu betreuender Kinder</t>
  </si>
  <si>
    <t>Ausgaben pro Kind und Monat (max. 130,00 €)</t>
  </si>
  <si>
    <t>Summe 2.1, 2.4 und 2.7:</t>
  </si>
  <si>
    <t>Summe 2.1, 2.4 und 2.7</t>
  </si>
  <si>
    <t>anerkannte Monate</t>
  </si>
  <si>
    <t>Monatsarbeit-   nehmerbrutto-verdienst</t>
  </si>
  <si>
    <t>Honorarstun-densatz</t>
  </si>
  <si>
    <t>ggf. Verkaufserlöse</t>
  </si>
  <si>
    <t>beantragte Monate</t>
  </si>
  <si>
    <t>ggf.</t>
  </si>
  <si>
    <t>Projektstunden (Stundenkontingent)</t>
  </si>
  <si>
    <t>Erläuterungen zum Finanzierungsplan</t>
  </si>
  <si>
    <t>1.4 sonstige private Mittel (z.B. Eigenmittel)</t>
  </si>
  <si>
    <t>ggf. Kürzungsgrund</t>
  </si>
  <si>
    <t>von Pauschale abgedeckt</t>
  </si>
  <si>
    <t>kein Projektbezug</t>
  </si>
  <si>
    <t>nicht zuwendungsfähig allg.</t>
  </si>
  <si>
    <t>Anzahl zu hoch</t>
  </si>
  <si>
    <t>sonstiger Grund</t>
  </si>
  <si>
    <t>ggf. Erläuterungen zu Kürzungen</t>
  </si>
  <si>
    <t>Fachkräftebündnis</t>
  </si>
  <si>
    <t>Fachkräftebündnis SüdOstNiedersachsen</t>
  </si>
  <si>
    <t>Fachkräftebündnis Südniedersachsen</t>
  </si>
  <si>
    <t>Fachkräftebündnis Leine-Weser</t>
  </si>
  <si>
    <t>Fachkräftebündnis Nordwest</t>
  </si>
  <si>
    <t>Fachkräftebündnis JadeBay</t>
  </si>
  <si>
    <t>Fachkräftebündnis Ems-Achse</t>
  </si>
  <si>
    <t>Fachkräftebündnis Nordostniedersachsen</t>
  </si>
  <si>
    <t>Fachkräftebündnis Elbe-Weser</t>
  </si>
  <si>
    <t>Richtlinie über die Gewährung von Zuwendungen zur Unterstützung Regionaler
Fachkräftebündnisse durch Förderung von Fachkräfteprojekten für die Region
"Unterstützung Regionaler Fachkräftebündnisse" (Arbeitslosenmaßnahme)</t>
  </si>
  <si>
    <t>Reisekosten</t>
  </si>
  <si>
    <t>Bemerkungen
(z. B. Kursbezeichnung)</t>
  </si>
  <si>
    <t>Wie viele Monate läuft das Projekt insgesamt?</t>
  </si>
  <si>
    <t>erreichter Wert</t>
  </si>
  <si>
    <t>eingehalten</t>
  </si>
  <si>
    <t>max. Laufzeit von 24 Monaten eingehalten?</t>
  </si>
  <si>
    <t>Bemessungsgrenzen</t>
  </si>
  <si>
    <t>Gesamtausgaben des Projektes unter 400.000,00 Euro</t>
  </si>
  <si>
    <t>Teilnehmerstundensatz max. 9,00 Euro/Stunde</t>
  </si>
  <si>
    <t>Kofinanzierung:</t>
  </si>
  <si>
    <t>Zwischensumme:</t>
  </si>
  <si>
    <t>abzügl. Verkaufserlöse:</t>
  </si>
  <si>
    <t>Ausgaben (inkl. Pauschale für indirekte Ausgaben)</t>
  </si>
  <si>
    <t>Kofinanzierung</t>
  </si>
  <si>
    <t>Gesamtausgaben:</t>
  </si>
  <si>
    <t>eingehalten?</t>
  </si>
  <si>
    <t>Monats-AG-Sozialversicher- ungsanteil</t>
  </si>
  <si>
    <t>Summe 1.3</t>
  </si>
  <si>
    <t>Darstellung, wie sich der Betrag ermittelt</t>
  </si>
  <si>
    <t>Summe 1.1</t>
  </si>
  <si>
    <t>Summe 1.2</t>
  </si>
  <si>
    <t>Finanzierungsplan vom:</t>
  </si>
  <si>
    <t>Stand: Dezember 2017</t>
  </si>
  <si>
    <t>Interventionssatz</t>
  </si>
  <si>
    <t>Die Datei bitte im Excel-Format im Kundenportal hochladen.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</si>
</sst>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_ ;[Red]\-#,##0\ "/>
    <numFmt numFmtId="166" formatCode="_(&quot;€&quot;* #,##0.00_);_(&quot;€&quot;* \(#,##0.00\);_(&quot;€&quot;* &quot;-&quot;??_);_(@_)"/>
    <numFmt numFmtId="167" formatCode="&quot;€&quot;#,##0.00_);[Red]\(&quot;€&quot;#,##0.00\)"/>
    <numFmt numFmtId="168" formatCode="[$-407]mmm/\ yy;@"/>
    <numFmt numFmtId="169" formatCode="0_ ;\-0\ "/>
  </numFmts>
  <fonts count="4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sz val="8"/>
      <color theme="1"/>
      <name val="Arial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Arial"/>
      <family val="2"/>
      <scheme val="minor"/>
    </font>
    <font>
      <sz val="10"/>
      <name val="Arial"/>
      <family val="2"/>
      <scheme val="minor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sz val="11"/>
      <color theme="0"/>
      <name val="Arial"/>
      <family val="2"/>
      <scheme val="minor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i/>
      <sz val="8"/>
      <name val="Arial"/>
      <family val="2"/>
    </font>
    <font>
      <b/>
      <sz val="11"/>
      <color rgb="FFFF0000"/>
      <name val="Arial"/>
      <family val="2"/>
    </font>
    <font>
      <sz val="10"/>
      <name val="Arial Narrow"/>
      <family val="2"/>
    </font>
    <font>
      <b/>
      <sz val="11"/>
      <color rgb="FFFF0000"/>
      <name val="Arial"/>
      <family val="2"/>
      <scheme val="minor"/>
    </font>
    <font>
      <sz val="11"/>
      <name val="Arial"/>
      <family val="2"/>
      <scheme val="minor"/>
    </font>
    <font>
      <b/>
      <sz val="14"/>
      <color rgb="FFFF0000"/>
      <name val="Arial"/>
      <family val="2"/>
      <scheme val="minor"/>
    </font>
    <font>
      <b/>
      <u/>
      <sz val="11"/>
      <name val="Arial"/>
      <family val="2"/>
    </font>
    <font>
      <sz val="9"/>
      <color theme="1"/>
      <name val="Arial"/>
      <family val="2"/>
      <scheme val="minor"/>
    </font>
    <font>
      <sz val="9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Arial"/>
      <family val="2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CC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indexed="64"/>
      </right>
      <top/>
      <bottom style="medium">
        <color rgb="FF00B0F0"/>
      </bottom>
      <diagonal/>
    </border>
    <border>
      <left style="medium">
        <color indexed="64"/>
      </left>
      <right style="medium">
        <color indexed="64"/>
      </right>
      <top/>
      <bottom style="medium">
        <color rgb="FF00B0F0"/>
      </bottom>
      <diagonal/>
    </border>
    <border>
      <left style="thin">
        <color indexed="64"/>
      </left>
      <right/>
      <top style="thin">
        <color indexed="64"/>
      </top>
      <bottom style="medium">
        <color rgb="FF00B0F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</borders>
  <cellStyleXfs count="18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4" fillId="0" borderId="0"/>
    <xf numFmtId="0" fontId="4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7" fillId="0" borderId="0"/>
    <xf numFmtId="166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587">
    <xf numFmtId="0" fontId="0" fillId="0" borderId="0" xfId="0"/>
    <xf numFmtId="0" fontId="0" fillId="2" borderId="0" xfId="0" applyFill="1"/>
    <xf numFmtId="14" fontId="0" fillId="3" borderId="1" xfId="0" applyNumberFormat="1" applyFont="1" applyFill="1" applyBorder="1" applyProtection="1">
      <protection locked="0"/>
    </xf>
    <xf numFmtId="0" fontId="5" fillId="0" borderId="0" xfId="0" applyFont="1"/>
    <xf numFmtId="0" fontId="2" fillId="0" borderId="0" xfId="0" applyFont="1"/>
    <xf numFmtId="0" fontId="10" fillId="0" borderId="0" xfId="0" applyFont="1"/>
    <xf numFmtId="44" fontId="10" fillId="4" borderId="1" xfId="0" applyNumberFormat="1" applyFont="1" applyFill="1" applyBorder="1"/>
    <xf numFmtId="164" fontId="11" fillId="4" borderId="1" xfId="0" applyNumberFormat="1" applyFont="1" applyFill="1" applyBorder="1"/>
    <xf numFmtId="0" fontId="11" fillId="4" borderId="1" xfId="0" applyFont="1" applyFill="1" applyBorder="1"/>
    <xf numFmtId="44" fontId="11" fillId="4" borderId="1" xfId="0" applyNumberFormat="1" applyFont="1" applyFill="1" applyBorder="1"/>
    <xf numFmtId="0" fontId="10" fillId="0" borderId="0" xfId="0" applyFont="1" applyFill="1" applyAlignment="1">
      <alignment horizontal="center"/>
    </xf>
    <xf numFmtId="0" fontId="11" fillId="0" borderId="0" xfId="0" applyFont="1" applyFill="1" applyBorder="1"/>
    <xf numFmtId="1" fontId="10" fillId="4" borderId="3" xfId="0" applyNumberFormat="1" applyFont="1" applyFill="1" applyBorder="1" applyAlignment="1">
      <alignment horizontal="center"/>
    </xf>
    <xf numFmtId="1" fontId="10" fillId="4" borderId="1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0" fontId="11" fillId="0" borderId="9" xfId="0" applyFont="1" applyFill="1" applyBorder="1" applyAlignment="1"/>
    <xf numFmtId="0" fontId="10" fillId="0" borderId="9" xfId="0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0" xfId="0" applyFont="1"/>
    <xf numFmtId="0" fontId="16" fillId="0" borderId="0" xfId="0" applyFont="1"/>
    <xf numFmtId="49" fontId="16" fillId="0" borderId="0" xfId="0" applyNumberFormat="1" applyFont="1"/>
    <xf numFmtId="49" fontId="16" fillId="0" borderId="0" xfId="0" applyNumberFormat="1" applyFont="1" applyAlignment="1">
      <alignment horizontal="right"/>
    </xf>
    <xf numFmtId="167" fontId="16" fillId="0" borderId="0" xfId="0" applyNumberFormat="1" applyFont="1"/>
    <xf numFmtId="168" fontId="16" fillId="0" borderId="0" xfId="0" applyNumberFormat="1" applyFont="1" applyAlignment="1">
      <alignment horizontal="right"/>
    </xf>
    <xf numFmtId="17" fontId="16" fillId="0" borderId="0" xfId="0" applyNumberFormat="1" applyFont="1" applyAlignment="1">
      <alignment horizontal="right"/>
    </xf>
    <xf numFmtId="0" fontId="19" fillId="0" borderId="0" xfId="0" applyFont="1" applyAlignment="1">
      <alignment vertical="center"/>
    </xf>
    <xf numFmtId="14" fontId="16" fillId="0" borderId="0" xfId="0" applyNumberFormat="1" applyFont="1"/>
    <xf numFmtId="0" fontId="16" fillId="0" borderId="0" xfId="0" applyFont="1" applyBorder="1"/>
    <xf numFmtId="49" fontId="16" fillId="0" borderId="0" xfId="0" applyNumberFormat="1" applyFont="1" applyBorder="1"/>
    <xf numFmtId="0" fontId="16" fillId="0" borderId="27" xfId="0" applyFont="1" applyBorder="1" applyAlignment="1">
      <alignment horizontal="right" vertical="center" wrapText="1"/>
    </xf>
    <xf numFmtId="0" fontId="16" fillId="0" borderId="27" xfId="0" applyFont="1" applyBorder="1" applyAlignment="1">
      <alignment vertical="center" wrapText="1"/>
    </xf>
    <xf numFmtId="0" fontId="16" fillId="0" borderId="16" xfId="0" applyFont="1" applyBorder="1" applyAlignment="1">
      <alignment vertical="center"/>
    </xf>
    <xf numFmtId="0" fontId="20" fillId="0" borderId="0" xfId="0" applyFont="1" applyBorder="1"/>
    <xf numFmtId="164" fontId="16" fillId="0" borderId="0" xfId="0" applyNumberFormat="1" applyFont="1" applyBorder="1" applyAlignment="1">
      <alignment horizontal="center"/>
    </xf>
    <xf numFmtId="0" fontId="18" fillId="0" borderId="0" xfId="0" applyFont="1" applyAlignment="1">
      <alignment vertical="center"/>
    </xf>
    <xf numFmtId="0" fontId="16" fillId="0" borderId="0" xfId="0" applyFont="1" applyFill="1" applyBorder="1"/>
    <xf numFmtId="164" fontId="16" fillId="0" borderId="0" xfId="0" applyNumberFormat="1" applyFont="1" applyFill="1" applyBorder="1" applyAlignment="1">
      <alignment horizontal="center"/>
    </xf>
    <xf numFmtId="0" fontId="16" fillId="0" borderId="0" xfId="0" applyFont="1" applyFill="1"/>
    <xf numFmtId="0" fontId="20" fillId="0" borderId="0" xfId="0" applyNumberFormat="1" applyFont="1" applyFill="1" applyBorder="1" applyAlignment="1">
      <alignment horizontal="center"/>
    </xf>
    <xf numFmtId="0" fontId="21" fillId="0" borderId="0" xfId="0" applyFont="1" applyFill="1" applyBorder="1"/>
    <xf numFmtId="167" fontId="16" fillId="0" borderId="0" xfId="0" applyNumberFormat="1" applyFont="1" applyFill="1" applyBorder="1"/>
    <xf numFmtId="0" fontId="16" fillId="0" borderId="16" xfId="0" applyFont="1" applyBorder="1" applyAlignment="1">
      <alignment vertical="center" wrapText="1"/>
    </xf>
    <xf numFmtId="0" fontId="16" fillId="0" borderId="30" xfId="0" applyFont="1" applyBorder="1"/>
    <xf numFmtId="0" fontId="16" fillId="0" borderId="30" xfId="0" applyFont="1" applyFill="1" applyBorder="1"/>
    <xf numFmtId="164" fontId="16" fillId="0" borderId="30" xfId="0" applyNumberFormat="1" applyFont="1" applyFill="1" applyBorder="1"/>
    <xf numFmtId="0" fontId="16" fillId="0" borderId="31" xfId="0" applyFont="1" applyBorder="1" applyAlignment="1">
      <alignment horizontal="right" vertical="center" wrapText="1"/>
    </xf>
    <xf numFmtId="0" fontId="16" fillId="0" borderId="31" xfId="0" applyFont="1" applyBorder="1" applyAlignment="1">
      <alignment vertical="center" wrapText="1"/>
    </xf>
    <xf numFmtId="0" fontId="16" fillId="0" borderId="32" xfId="0" applyFont="1" applyBorder="1" applyAlignment="1">
      <alignment vertical="center"/>
    </xf>
    <xf numFmtId="167" fontId="8" fillId="0" borderId="30" xfId="0" applyNumberFormat="1" applyFont="1" applyFill="1" applyBorder="1"/>
    <xf numFmtId="164" fontId="19" fillId="0" borderId="31" xfId="0" applyNumberFormat="1" applyFont="1" applyBorder="1" applyAlignment="1">
      <alignment horizontal="right" vertical="center" wrapText="1"/>
    </xf>
    <xf numFmtId="49" fontId="8" fillId="0" borderId="33" xfId="0" applyNumberFormat="1" applyFont="1" applyBorder="1" applyAlignment="1">
      <alignment horizontal="center"/>
    </xf>
    <xf numFmtId="164" fontId="16" fillId="0" borderId="0" xfId="0" applyNumberFormat="1" applyFont="1" applyFill="1" applyBorder="1"/>
    <xf numFmtId="167" fontId="8" fillId="0" borderId="0" xfId="0" applyNumberFormat="1" applyFont="1" applyFill="1" applyBorder="1"/>
    <xf numFmtId="164" fontId="19" fillId="0" borderId="27" xfId="0" applyNumberFormat="1" applyFont="1" applyBorder="1" applyAlignment="1">
      <alignment horizontal="right" vertical="center" wrapText="1"/>
    </xf>
    <xf numFmtId="49" fontId="8" fillId="0" borderId="3" xfId="0" applyNumberFormat="1" applyFont="1" applyBorder="1" applyAlignment="1">
      <alignment horizontal="center"/>
    </xf>
    <xf numFmtId="164" fontId="16" fillId="0" borderId="27" xfId="0" applyNumberFormat="1" applyFont="1" applyBorder="1" applyAlignment="1">
      <alignment horizontal="right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29" xfId="0" applyFont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0" fontId="23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Fill="1" applyBorder="1" applyAlignment="1">
      <alignment wrapText="1"/>
    </xf>
    <xf numFmtId="0" fontId="24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49" fontId="8" fillId="7" borderId="3" xfId="0" applyNumberFormat="1" applyFont="1" applyFill="1" applyBorder="1" applyAlignment="1">
      <alignment horizontal="center" vertical="center" wrapText="1"/>
    </xf>
    <xf numFmtId="14" fontId="16" fillId="0" borderId="0" xfId="0" applyNumberFormat="1" applyFont="1" applyFill="1" applyBorder="1"/>
    <xf numFmtId="0" fontId="22" fillId="6" borderId="26" xfId="0" applyFont="1" applyFill="1" applyBorder="1" applyAlignment="1">
      <alignment horizontal="center" vertical="center" wrapText="1"/>
    </xf>
    <xf numFmtId="49" fontId="16" fillId="0" borderId="0" xfId="0" applyNumberFormat="1" applyFont="1" applyAlignment="1">
      <alignment wrapText="1"/>
    </xf>
    <xf numFmtId="49" fontId="16" fillId="0" borderId="0" xfId="0" applyNumberFormat="1" applyFont="1" applyFill="1" applyBorder="1"/>
    <xf numFmtId="0" fontId="22" fillId="0" borderId="2" xfId="0" applyFont="1" applyBorder="1" applyAlignment="1">
      <alignment vertical="center" wrapText="1"/>
    </xf>
    <xf numFmtId="0" fontId="22" fillId="0" borderId="26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/>
    </xf>
    <xf numFmtId="49" fontId="20" fillId="0" borderId="0" xfId="0" applyNumberFormat="1" applyFont="1" applyAlignment="1">
      <alignment horizontal="left"/>
    </xf>
    <xf numFmtId="0" fontId="6" fillId="4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Protection="1"/>
    <xf numFmtId="49" fontId="27" fillId="7" borderId="1" xfId="12" applyNumberFormat="1" applyFont="1" applyFill="1" applyBorder="1" applyProtection="1"/>
    <xf numFmtId="0" fontId="28" fillId="7" borderId="4" xfId="12" applyFont="1" applyFill="1" applyBorder="1" applyAlignment="1" applyProtection="1">
      <alignment wrapText="1"/>
    </xf>
    <xf numFmtId="4" fontId="27" fillId="7" borderId="15" xfId="12" applyNumberFormat="1" applyFont="1" applyFill="1" applyBorder="1" applyProtection="1"/>
    <xf numFmtId="49" fontId="27" fillId="7" borderId="6" xfId="12" applyNumberFormat="1" applyFont="1" applyFill="1" applyBorder="1" applyProtection="1"/>
    <xf numFmtId="0" fontId="28" fillId="7" borderId="15" xfId="12" applyFont="1" applyFill="1" applyBorder="1" applyAlignment="1" applyProtection="1">
      <alignment wrapText="1"/>
    </xf>
    <xf numFmtId="164" fontId="27" fillId="7" borderId="15" xfId="12" applyNumberFormat="1" applyFont="1" applyFill="1" applyBorder="1" applyProtection="1"/>
    <xf numFmtId="164" fontId="27" fillId="0" borderId="1" xfId="12" applyNumberFormat="1" applyFont="1" applyBorder="1" applyProtection="1"/>
    <xf numFmtId="0" fontId="7" fillId="0" borderId="0" xfId="3" applyProtection="1"/>
    <xf numFmtId="49" fontId="33" fillId="0" borderId="1" xfId="12" applyNumberFormat="1" applyFont="1" applyFill="1" applyBorder="1" applyProtection="1"/>
    <xf numFmtId="0" fontId="28" fillId="0" borderId="1" xfId="12" applyFont="1" applyFill="1" applyBorder="1" applyAlignment="1" applyProtection="1">
      <alignment wrapText="1"/>
    </xf>
    <xf numFmtId="49" fontId="29" fillId="0" borderId="0" xfId="12" applyNumberFormat="1" applyFont="1" applyProtection="1"/>
    <xf numFmtId="0" fontId="30" fillId="0" borderId="0" xfId="12" applyFont="1" applyAlignment="1" applyProtection="1">
      <alignment wrapText="1"/>
    </xf>
    <xf numFmtId="164" fontId="34" fillId="0" borderId="0" xfId="12" applyNumberFormat="1" applyFont="1" applyProtection="1"/>
    <xf numFmtId="49" fontId="29" fillId="4" borderId="6" xfId="12" applyNumberFormat="1" applyFont="1" applyFill="1" applyBorder="1" applyProtection="1"/>
    <xf numFmtId="0" fontId="30" fillId="4" borderId="15" xfId="12" applyFont="1" applyFill="1" applyBorder="1" applyAlignment="1" applyProtection="1">
      <alignment wrapText="1"/>
    </xf>
    <xf numFmtId="164" fontId="29" fillId="4" borderId="15" xfId="12" applyNumberFormat="1" applyFont="1" applyFill="1" applyBorder="1" applyProtection="1"/>
    <xf numFmtId="49" fontId="27" fillId="4" borderId="6" xfId="12" applyNumberFormat="1" applyFont="1" applyFill="1" applyBorder="1" applyProtection="1"/>
    <xf numFmtId="0" fontId="28" fillId="4" borderId="15" xfId="12" applyFont="1" applyFill="1" applyBorder="1" applyAlignment="1" applyProtection="1">
      <alignment wrapText="1"/>
    </xf>
    <xf numFmtId="164" fontId="27" fillId="4" borderId="15" xfId="12" applyNumberFormat="1" applyFont="1" applyFill="1" applyBorder="1" applyProtection="1"/>
    <xf numFmtId="49" fontId="29" fillId="4" borderId="1" xfId="12" applyNumberFormat="1" applyFont="1" applyFill="1" applyBorder="1" applyProtection="1"/>
    <xf numFmtId="0" fontId="30" fillId="4" borderId="1" xfId="12" applyFont="1" applyFill="1" applyBorder="1" applyAlignment="1" applyProtection="1">
      <alignment wrapText="1"/>
    </xf>
    <xf numFmtId="164" fontId="29" fillId="4" borderId="1" xfId="12" applyNumberFormat="1" applyFont="1" applyFill="1" applyBorder="1" applyProtection="1"/>
    <xf numFmtId="49" fontId="33" fillId="4" borderId="7" xfId="12" applyNumberFormat="1" applyFont="1" applyFill="1" applyBorder="1" applyProtection="1"/>
    <xf numFmtId="0" fontId="28" fillId="4" borderId="12" xfId="12" applyFont="1" applyFill="1" applyBorder="1" applyAlignment="1" applyProtection="1">
      <alignment wrapText="1"/>
    </xf>
    <xf numFmtId="164" fontId="27" fillId="4" borderId="12" xfId="12" applyNumberFormat="1" applyFont="1" applyFill="1" applyBorder="1" applyProtection="1"/>
    <xf numFmtId="49" fontId="27" fillId="4" borderId="1" xfId="12" applyNumberFormat="1" applyFont="1" applyFill="1" applyBorder="1" applyProtection="1"/>
    <xf numFmtId="0" fontId="28" fillId="4" borderId="1" xfId="12" applyFont="1" applyFill="1" applyBorder="1" applyAlignment="1" applyProtection="1">
      <alignment wrapText="1"/>
    </xf>
    <xf numFmtId="164" fontId="27" fillId="4" borderId="1" xfId="12" applyNumberFormat="1" applyFont="1" applyFill="1" applyBorder="1" applyProtection="1"/>
    <xf numFmtId="0" fontId="28" fillId="4" borderId="22" xfId="12" applyFont="1" applyFill="1" applyBorder="1" applyAlignment="1" applyProtection="1">
      <alignment wrapText="1"/>
    </xf>
    <xf numFmtId="164" fontId="29" fillId="4" borderId="21" xfId="12" applyNumberFormat="1" applyFont="1" applyFill="1" applyBorder="1" applyProtection="1"/>
    <xf numFmtId="0" fontId="30" fillId="4" borderId="20" xfId="12" applyFont="1" applyFill="1" applyBorder="1" applyAlignment="1" applyProtection="1">
      <alignment wrapText="1"/>
    </xf>
    <xf numFmtId="1" fontId="29" fillId="4" borderId="19" xfId="12" applyNumberFormat="1" applyFont="1" applyFill="1" applyBorder="1" applyProtection="1"/>
    <xf numFmtId="0" fontId="30" fillId="4" borderId="54" xfId="12" applyFont="1" applyFill="1" applyBorder="1" applyAlignment="1" applyProtection="1">
      <alignment wrapText="1"/>
    </xf>
    <xf numFmtId="3" fontId="29" fillId="4" borderId="19" xfId="12" applyNumberFormat="1" applyFont="1" applyFill="1" applyBorder="1" applyProtection="1"/>
    <xf numFmtId="1" fontId="7" fillId="4" borderId="21" xfId="12" applyNumberFormat="1" applyFont="1" applyFill="1" applyBorder="1" applyProtection="1"/>
    <xf numFmtId="10" fontId="29" fillId="4" borderId="19" xfId="12" applyNumberFormat="1" applyFont="1" applyFill="1" applyBorder="1" applyProtection="1"/>
    <xf numFmtId="0" fontId="30" fillId="4" borderId="18" xfId="12" applyFont="1" applyFill="1" applyBorder="1" applyAlignment="1" applyProtection="1">
      <alignment wrapText="1"/>
    </xf>
    <xf numFmtId="10" fontId="29" fillId="4" borderId="17" xfId="12" applyNumberFormat="1" applyFont="1" applyFill="1" applyBorder="1" applyProtection="1"/>
    <xf numFmtId="0" fontId="30" fillId="4" borderId="55" xfId="12" applyFont="1" applyFill="1" applyBorder="1" applyAlignment="1" applyProtection="1">
      <alignment wrapText="1"/>
    </xf>
    <xf numFmtId="10" fontId="29" fillId="4" borderId="28" xfId="12" applyNumberFormat="1" applyFont="1" applyFill="1" applyBorder="1" applyProtection="1"/>
    <xf numFmtId="164" fontId="29" fillId="4" borderId="19" xfId="12" applyNumberFormat="1" applyFont="1" applyFill="1" applyBorder="1" applyProtection="1"/>
    <xf numFmtId="164" fontId="29" fillId="4" borderId="17" xfId="12" applyNumberFormat="1" applyFont="1" applyFill="1" applyBorder="1" applyProtection="1"/>
    <xf numFmtId="0" fontId="0" fillId="2" borderId="0" xfId="0" applyFill="1" applyBorder="1" applyProtection="1"/>
    <xf numFmtId="0" fontId="2" fillId="2" borderId="0" xfId="0" applyFont="1" applyFill="1" applyAlignment="1" applyProtection="1">
      <alignment horizontal="center" vertical="center" wrapText="1"/>
    </xf>
    <xf numFmtId="0" fontId="0" fillId="2" borderId="0" xfId="0" applyFill="1" applyProtection="1"/>
    <xf numFmtId="0" fontId="0" fillId="2" borderId="0" xfId="0" applyFont="1" applyFill="1" applyAlignment="1" applyProtection="1">
      <alignment horizontal="right"/>
    </xf>
    <xf numFmtId="0" fontId="2" fillId="2" borderId="0" xfId="0" applyFont="1" applyFill="1" applyProtection="1"/>
    <xf numFmtId="0" fontId="26" fillId="0" borderId="0" xfId="0" applyFont="1" applyProtection="1"/>
    <xf numFmtId="0" fontId="0" fillId="3" borderId="1" xfId="0" applyFill="1" applyBorder="1" applyProtection="1">
      <protection locked="0"/>
    </xf>
    <xf numFmtId="3" fontId="0" fillId="3" borderId="1" xfId="0" applyNumberFormat="1" applyFill="1" applyBorder="1" applyProtection="1">
      <protection locked="0"/>
    </xf>
    <xf numFmtId="0" fontId="11" fillId="2" borderId="0" xfId="0" applyFont="1" applyFill="1" applyBorder="1"/>
    <xf numFmtId="44" fontId="10" fillId="2" borderId="0" xfId="0" applyNumberFormat="1" applyFont="1" applyFill="1" applyBorder="1"/>
    <xf numFmtId="44" fontId="11" fillId="2" borderId="0" xfId="0" applyNumberFormat="1" applyFont="1" applyFill="1" applyBorder="1"/>
    <xf numFmtId="164" fontId="10" fillId="4" borderId="1" xfId="0" applyNumberFormat="1" applyFont="1" applyFill="1" applyBorder="1"/>
    <xf numFmtId="0" fontId="5" fillId="2" borderId="0" xfId="0" applyFont="1" applyFill="1" applyProtection="1"/>
    <xf numFmtId="16" fontId="2" fillId="2" borderId="0" xfId="0" applyNumberFormat="1" applyFont="1" applyFill="1" applyProtection="1"/>
    <xf numFmtId="0" fontId="6" fillId="4" borderId="1" xfId="0" applyFont="1" applyFill="1" applyBorder="1" applyAlignment="1" applyProtection="1">
      <alignment horizontal="center" vertical="center" wrapText="1"/>
    </xf>
    <xf numFmtId="10" fontId="10" fillId="4" borderId="6" xfId="0" applyNumberFormat="1" applyFont="1" applyFill="1" applyBorder="1" applyAlignment="1" applyProtection="1">
      <alignment horizontal="center"/>
    </xf>
    <xf numFmtId="4" fontId="10" fillId="4" borderId="6" xfId="0" applyNumberFormat="1" applyFont="1" applyFill="1" applyBorder="1" applyAlignment="1" applyProtection="1">
      <alignment horizontal="center"/>
    </xf>
    <xf numFmtId="0" fontId="11" fillId="4" borderId="1" xfId="0" applyFont="1" applyFill="1" applyBorder="1" applyProtection="1"/>
    <xf numFmtId="44" fontId="11" fillId="4" borderId="1" xfId="1" applyNumberFormat="1" applyFont="1" applyFill="1" applyBorder="1" applyAlignment="1" applyProtection="1">
      <alignment horizontal="right"/>
    </xf>
    <xf numFmtId="16" fontId="2" fillId="0" borderId="0" xfId="0" applyNumberFormat="1" applyFont="1" applyProtection="1"/>
    <xf numFmtId="0" fontId="6" fillId="4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44" fontId="10" fillId="4" borderId="1" xfId="0" applyNumberFormat="1" applyFont="1" applyFill="1" applyBorder="1" applyAlignment="1" applyProtection="1">
      <alignment horizontal="right"/>
    </xf>
    <xf numFmtId="44" fontId="11" fillId="4" borderId="1" xfId="0" applyNumberFormat="1" applyFont="1" applyFill="1" applyBorder="1" applyAlignment="1" applyProtection="1">
      <alignment horizontal="right"/>
    </xf>
    <xf numFmtId="0" fontId="6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right"/>
    </xf>
    <xf numFmtId="0" fontId="2" fillId="0" borderId="0" xfId="0" applyFont="1" applyProtection="1"/>
    <xf numFmtId="0" fontId="0" fillId="4" borderId="1" xfId="0" applyFill="1" applyBorder="1" applyProtection="1"/>
    <xf numFmtId="0" fontId="6" fillId="4" borderId="1" xfId="0" applyFont="1" applyFill="1" applyBorder="1" applyAlignment="1" applyProtection="1">
      <alignment horizontal="center"/>
    </xf>
    <xf numFmtId="44" fontId="10" fillId="4" borderId="1" xfId="1" applyFont="1" applyFill="1" applyBorder="1" applyProtection="1"/>
    <xf numFmtId="0" fontId="0" fillId="0" borderId="5" xfId="0" applyFill="1" applyBorder="1" applyAlignment="1" applyProtection="1">
      <alignment horizontal="center"/>
    </xf>
    <xf numFmtId="0" fontId="0" fillId="0" borderId="5" xfId="0" applyFill="1" applyBorder="1" applyProtection="1"/>
    <xf numFmtId="8" fontId="9" fillId="4" borderId="1" xfId="0" applyNumberFormat="1" applyFont="1" applyFill="1" applyBorder="1" applyAlignment="1" applyProtection="1">
      <alignment horizontal="center"/>
    </xf>
    <xf numFmtId="44" fontId="10" fillId="4" borderId="1" xfId="1" applyNumberFormat="1" applyFont="1" applyFill="1" applyBorder="1" applyAlignment="1" applyProtection="1">
      <alignment horizontal="right"/>
    </xf>
    <xf numFmtId="8" fontId="6" fillId="4" borderId="1" xfId="0" applyNumberFormat="1" applyFont="1" applyFill="1" applyBorder="1" applyAlignment="1" applyProtection="1">
      <alignment horizontal="center" vertical="center"/>
    </xf>
    <xf numFmtId="44" fontId="10" fillId="4" borderId="1" xfId="1" applyFont="1" applyFill="1" applyBorder="1" applyAlignment="1" applyProtection="1">
      <alignment horizontal="right"/>
    </xf>
    <xf numFmtId="0" fontId="0" fillId="0" borderId="9" xfId="0" applyFill="1" applyBorder="1" applyProtection="1"/>
    <xf numFmtId="0" fontId="0" fillId="0" borderId="8" xfId="0" applyFill="1" applyBorder="1" applyProtection="1"/>
    <xf numFmtId="44" fontId="10" fillId="4" borderId="1" xfId="0" applyNumberFormat="1" applyFont="1" applyFill="1" applyBorder="1" applyProtection="1"/>
    <xf numFmtId="164" fontId="11" fillId="4" borderId="1" xfId="0" applyNumberFormat="1" applyFont="1" applyFill="1" applyBorder="1" applyProtection="1"/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6" xfId="0" applyFont="1" applyFill="1" applyBorder="1" applyAlignment="1" applyProtection="1">
      <alignment horizontal="center"/>
      <protection locked="0"/>
    </xf>
    <xf numFmtId="14" fontId="10" fillId="3" borderId="6" xfId="0" applyNumberFormat="1" applyFont="1" applyFill="1" applyBorder="1" applyAlignment="1" applyProtection="1">
      <alignment horizontal="center"/>
      <protection locked="0"/>
    </xf>
    <xf numFmtId="0" fontId="10" fillId="5" borderId="1" xfId="0" applyFont="1" applyFill="1" applyBorder="1" applyAlignment="1" applyProtection="1">
      <alignment horizontal="center"/>
      <protection locked="0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44" fontId="10" fillId="3" borderId="1" xfId="1" applyFont="1" applyFill="1" applyBorder="1" applyProtection="1">
      <protection locked="0"/>
    </xf>
    <xf numFmtId="165" fontId="10" fillId="3" borderId="1" xfId="0" applyNumberFormat="1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44" fontId="10" fillId="3" borderId="1" xfId="0" applyNumberFormat="1" applyFont="1" applyFill="1" applyBorder="1" applyProtection="1">
      <protection locked="0"/>
    </xf>
    <xf numFmtId="1" fontId="10" fillId="4" borderId="1" xfId="0" applyNumberFormat="1" applyFont="1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2" borderId="5" xfId="0" applyFill="1" applyBorder="1" applyProtection="1"/>
    <xf numFmtId="0" fontId="0" fillId="2" borderId="9" xfId="0" applyFill="1" applyBorder="1" applyProtection="1"/>
    <xf numFmtId="0" fontId="6" fillId="4" borderId="3" xfId="0" applyFont="1" applyFill="1" applyBorder="1" applyAlignment="1" applyProtection="1">
      <alignment horizontal="center" vertical="center" wrapText="1"/>
    </xf>
    <xf numFmtId="165" fontId="10" fillId="4" borderId="1" xfId="0" applyNumberFormat="1" applyFont="1" applyFill="1" applyBorder="1" applyAlignment="1" applyProtection="1">
      <alignment horizontal="center"/>
    </xf>
    <xf numFmtId="0" fontId="10" fillId="4" borderId="1" xfId="0" applyFont="1" applyFill="1" applyBorder="1" applyProtection="1"/>
    <xf numFmtId="0" fontId="0" fillId="2" borderId="8" xfId="0" applyFill="1" applyBorder="1" applyProtection="1"/>
    <xf numFmtId="44" fontId="11" fillId="4" borderId="1" xfId="0" applyNumberFormat="1" applyFont="1" applyFill="1" applyBorder="1" applyProtection="1"/>
    <xf numFmtId="0" fontId="6" fillId="2" borderId="0" xfId="0" applyFont="1" applyFill="1" applyBorder="1" applyAlignment="1" applyProtection="1">
      <alignment vertical="center" wrapText="1"/>
    </xf>
    <xf numFmtId="44" fontId="15" fillId="4" borderId="1" xfId="0" applyNumberFormat="1" applyFont="1" applyFill="1" applyBorder="1" applyProtection="1"/>
    <xf numFmtId="44" fontId="15" fillId="4" borderId="1" xfId="0" applyNumberFormat="1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 wrapText="1"/>
    </xf>
    <xf numFmtId="44" fontId="10" fillId="4" borderId="6" xfId="0" applyNumberFormat="1" applyFont="1" applyFill="1" applyBorder="1" applyProtection="1"/>
    <xf numFmtId="44" fontId="10" fillId="4" borderId="1" xfId="0" applyNumberFormat="1" applyFont="1" applyFill="1" applyBorder="1" applyAlignment="1" applyProtection="1">
      <alignment vertical="center" wrapText="1"/>
    </xf>
    <xf numFmtId="165" fontId="10" fillId="3" borderId="3" xfId="0" applyNumberFormat="1" applyFont="1" applyFill="1" applyBorder="1" applyAlignment="1" applyProtection="1">
      <alignment horizontal="center"/>
      <protection locked="0"/>
    </xf>
    <xf numFmtId="1" fontId="10" fillId="3" borderId="3" xfId="0" applyNumberFormat="1" applyFont="1" applyFill="1" applyBorder="1" applyAlignment="1" applyProtection="1">
      <alignment horizontal="center"/>
      <protection locked="0"/>
    </xf>
    <xf numFmtId="1" fontId="10" fillId="5" borderId="1" xfId="0" applyNumberFormat="1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 vertical="center" wrapText="1"/>
    </xf>
    <xf numFmtId="0" fontId="10" fillId="2" borderId="0" xfId="0" applyFont="1" applyFill="1" applyAlignment="1" applyProtection="1">
      <alignment horizontal="center"/>
    </xf>
    <xf numFmtId="0" fontId="10" fillId="2" borderId="0" xfId="0" applyFont="1" applyFill="1" applyProtection="1"/>
    <xf numFmtId="0" fontId="11" fillId="0" borderId="0" xfId="0" applyFont="1" applyFill="1" applyBorder="1" applyProtection="1"/>
    <xf numFmtId="0" fontId="5" fillId="0" borderId="0" xfId="0" applyFont="1" applyProtection="1"/>
    <xf numFmtId="0" fontId="6" fillId="4" borderId="1" xfId="0" applyFont="1" applyFill="1" applyBorder="1" applyProtection="1"/>
    <xf numFmtId="0" fontId="10" fillId="4" borderId="1" xfId="0" applyFont="1" applyFill="1" applyBorder="1" applyAlignment="1" applyProtection="1">
      <alignment horizontal="center"/>
    </xf>
    <xf numFmtId="14" fontId="10" fillId="4" borderId="1" xfId="0" applyNumberFormat="1" applyFont="1" applyFill="1" applyBorder="1" applyAlignment="1" applyProtection="1">
      <alignment horizontal="center"/>
    </xf>
    <xf numFmtId="2" fontId="10" fillId="5" borderId="1" xfId="0" applyNumberFormat="1" applyFont="1" applyFill="1" applyBorder="1" applyAlignment="1" applyProtection="1">
      <alignment horizontal="center"/>
      <protection locked="0"/>
    </xf>
    <xf numFmtId="44" fontId="10" fillId="5" borderId="1" xfId="0" applyNumberFormat="1" applyFont="1" applyFill="1" applyBorder="1" applyProtection="1">
      <protection locked="0"/>
    </xf>
    <xf numFmtId="10" fontId="10" fillId="5" borderId="1" xfId="0" applyNumberFormat="1" applyFont="1" applyFill="1" applyBorder="1" applyAlignment="1" applyProtection="1">
      <alignment horizontal="center"/>
      <protection locked="0"/>
    </xf>
    <xf numFmtId="14" fontId="10" fillId="5" borderId="1" xfId="0" applyNumberFormat="1" applyFont="1" applyFill="1" applyBorder="1" applyAlignment="1" applyProtection="1">
      <alignment horizontal="center"/>
      <protection locked="0"/>
    </xf>
    <xf numFmtId="14" fontId="10" fillId="3" borderId="1" xfId="0" applyNumberFormat="1" applyFont="1" applyFill="1" applyBorder="1" applyAlignment="1" applyProtection="1">
      <alignment horizontal="center"/>
      <protection locked="0"/>
    </xf>
    <xf numFmtId="2" fontId="10" fillId="3" borderId="1" xfId="0" applyNumberFormat="1" applyFont="1" applyFill="1" applyBorder="1" applyAlignment="1" applyProtection="1">
      <alignment horizontal="center"/>
      <protection locked="0"/>
    </xf>
    <xf numFmtId="10" fontId="10" fillId="3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vertical="center"/>
    </xf>
    <xf numFmtId="10" fontId="10" fillId="4" borderId="1" xfId="0" applyNumberFormat="1" applyFont="1" applyFill="1" applyBorder="1" applyAlignment="1" applyProtection="1">
      <alignment horizontal="center"/>
    </xf>
    <xf numFmtId="44" fontId="10" fillId="4" borderId="1" xfId="0" applyNumberFormat="1" applyFont="1" applyFill="1" applyBorder="1" applyAlignment="1" applyProtection="1">
      <alignment wrapText="1"/>
    </xf>
    <xf numFmtId="0" fontId="10" fillId="0" borderId="0" xfId="0" applyFont="1" applyFill="1" applyBorder="1" applyAlignment="1" applyProtection="1">
      <alignment wrapText="1"/>
    </xf>
    <xf numFmtId="2" fontId="10" fillId="4" borderId="1" xfId="0" applyNumberFormat="1" applyFont="1" applyFill="1" applyBorder="1" applyAlignment="1" applyProtection="1">
      <alignment horizontal="center"/>
    </xf>
    <xf numFmtId="44" fontId="0" fillId="4" borderId="1" xfId="0" applyNumberFormat="1" applyFill="1" applyBorder="1" applyProtection="1"/>
    <xf numFmtId="0" fontId="10" fillId="4" borderId="10" xfId="0" applyFont="1" applyFill="1" applyBorder="1" applyProtection="1"/>
    <xf numFmtId="0" fontId="10" fillId="4" borderId="8" xfId="0" applyFont="1" applyFill="1" applyBorder="1" applyProtection="1"/>
    <xf numFmtId="0" fontId="10" fillId="4" borderId="11" xfId="0" applyFont="1" applyFill="1" applyBorder="1" applyProtection="1"/>
    <xf numFmtId="0" fontId="10" fillId="4" borderId="12" xfId="0" applyFont="1" applyFill="1" applyBorder="1" applyProtection="1"/>
    <xf numFmtId="0" fontId="10" fillId="4" borderId="13" xfId="0" applyFont="1" applyFill="1" applyBorder="1" applyProtection="1"/>
    <xf numFmtId="0" fontId="10" fillId="4" borderId="15" xfId="0" applyFont="1" applyFill="1" applyBorder="1" applyProtection="1"/>
    <xf numFmtId="0" fontId="6" fillId="4" borderId="3" xfId="0" applyFont="1" applyFill="1" applyBorder="1" applyAlignment="1" applyProtection="1">
      <alignment horizontal="center" vertical="center"/>
    </xf>
    <xf numFmtId="0" fontId="6" fillId="4" borderId="35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</xf>
    <xf numFmtId="44" fontId="10" fillId="4" borderId="13" xfId="0" applyNumberFormat="1" applyFont="1" applyFill="1" applyBorder="1" applyProtection="1"/>
    <xf numFmtId="44" fontId="10" fillId="4" borderId="39" xfId="0" applyNumberFormat="1" applyFont="1" applyFill="1" applyBorder="1" applyProtection="1"/>
    <xf numFmtId="44" fontId="10" fillId="4" borderId="4" xfId="0" applyNumberFormat="1" applyFont="1" applyFill="1" applyBorder="1" applyProtection="1"/>
    <xf numFmtId="44" fontId="10" fillId="4" borderId="3" xfId="0" applyNumberFormat="1" applyFont="1" applyFill="1" applyBorder="1" applyProtection="1"/>
    <xf numFmtId="44" fontId="10" fillId="4" borderId="36" xfId="0" applyNumberFormat="1" applyFont="1" applyFill="1" applyBorder="1" applyProtection="1"/>
    <xf numFmtId="44" fontId="10" fillId="4" borderId="37" xfId="0" applyNumberFormat="1" applyFont="1" applyFill="1" applyBorder="1" applyAlignment="1" applyProtection="1">
      <alignment vertical="center"/>
    </xf>
    <xf numFmtId="44" fontId="10" fillId="4" borderId="8" xfId="0" applyNumberFormat="1" applyFont="1" applyFill="1" applyBorder="1" applyAlignment="1" applyProtection="1"/>
    <xf numFmtId="44" fontId="10" fillId="4" borderId="11" xfId="0" applyNumberFormat="1" applyFont="1" applyFill="1" applyBorder="1" applyProtection="1"/>
    <xf numFmtId="44" fontId="10" fillId="4" borderId="38" xfId="0" applyNumberFormat="1" applyFont="1" applyFill="1" applyBorder="1" applyAlignment="1" applyProtection="1">
      <alignment vertical="center"/>
    </xf>
    <xf numFmtId="44" fontId="10" fillId="4" borderId="12" xfId="0" applyNumberFormat="1" applyFont="1" applyFill="1" applyBorder="1" applyAlignment="1" applyProtection="1"/>
    <xf numFmtId="0" fontId="10" fillId="4" borderId="39" xfId="0" applyFont="1" applyFill="1" applyBorder="1" applyAlignment="1" applyProtection="1">
      <alignment vertical="center"/>
    </xf>
    <xf numFmtId="44" fontId="10" fillId="4" borderId="15" xfId="0" applyNumberFormat="1" applyFont="1" applyFill="1" applyBorder="1" applyAlignment="1" applyProtection="1"/>
    <xf numFmtId="44" fontId="11" fillId="4" borderId="3" xfId="0" applyNumberFormat="1" applyFont="1" applyFill="1" applyBorder="1" applyProtection="1"/>
    <xf numFmtId="44" fontId="11" fillId="4" borderId="40" xfId="0" applyNumberFormat="1" applyFont="1" applyFill="1" applyBorder="1" applyProtection="1"/>
    <xf numFmtId="44" fontId="11" fillId="4" borderId="4" xfId="0" applyNumberFormat="1" applyFont="1" applyFill="1" applyBorder="1" applyProtection="1"/>
    <xf numFmtId="0" fontId="14" fillId="0" borderId="0" xfId="0" applyFont="1" applyProtection="1"/>
    <xf numFmtId="0" fontId="10" fillId="2" borderId="0" xfId="0" applyFont="1" applyFill="1" applyBorder="1" applyProtection="1"/>
    <xf numFmtId="14" fontId="10" fillId="2" borderId="0" xfId="0" applyNumberFormat="1" applyFont="1" applyFill="1" applyBorder="1" applyProtection="1"/>
    <xf numFmtId="0" fontId="10" fillId="0" borderId="0" xfId="0" applyFont="1" applyProtection="1"/>
    <xf numFmtId="0" fontId="0" fillId="0" borderId="25" xfId="0" applyBorder="1" applyProtection="1"/>
    <xf numFmtId="0" fontId="11" fillId="3" borderId="1" xfId="0" applyFont="1" applyFill="1" applyBorder="1" applyAlignment="1" applyProtection="1">
      <alignment horizontal="center"/>
      <protection locked="0"/>
    </xf>
    <xf numFmtId="14" fontId="10" fillId="3" borderId="1" xfId="0" applyNumberFormat="1" applyFont="1" applyFill="1" applyBorder="1" applyAlignment="1" applyProtection="1">
      <alignment horizontal="left"/>
      <protection locked="0"/>
    </xf>
    <xf numFmtId="0" fontId="20" fillId="0" borderId="0" xfId="3" applyFont="1" applyProtection="1"/>
    <xf numFmtId="0" fontId="20" fillId="4" borderId="1" xfId="3" applyFont="1" applyFill="1" applyBorder="1" applyAlignment="1" applyProtection="1"/>
    <xf numFmtId="0" fontId="35" fillId="0" borderId="14" xfId="12" applyFont="1" applyBorder="1" applyProtection="1"/>
    <xf numFmtId="0" fontId="30" fillId="0" borderId="14" xfId="12" applyFont="1" applyBorder="1" applyAlignment="1" applyProtection="1">
      <alignment wrapText="1"/>
    </xf>
    <xf numFmtId="0" fontId="35" fillId="0" borderId="14" xfId="12" applyFont="1" applyBorder="1" applyAlignment="1" applyProtection="1">
      <alignment wrapText="1"/>
    </xf>
    <xf numFmtId="0" fontId="17" fillId="0" borderId="0" xfId="3" applyFont="1" applyProtection="1"/>
    <xf numFmtId="164" fontId="29" fillId="3" borderId="1" xfId="12" applyNumberFormat="1" applyFont="1" applyFill="1" applyBorder="1" applyProtection="1">
      <protection locked="0"/>
    </xf>
    <xf numFmtId="44" fontId="10" fillId="5" borderId="1" xfId="0" applyNumberFormat="1" applyFont="1" applyFill="1" applyBorder="1" applyAlignment="1" applyProtection="1">
      <alignment horizontal="center"/>
      <protection locked="0"/>
    </xf>
    <xf numFmtId="44" fontId="10" fillId="4" borderId="35" xfId="0" applyNumberFormat="1" applyFont="1" applyFill="1" applyBorder="1" applyProtection="1"/>
    <xf numFmtId="14" fontId="10" fillId="0" borderId="0" xfId="0" applyNumberFormat="1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2" fontId="10" fillId="3" borderId="1" xfId="0" applyNumberFormat="1" applyFont="1" applyFill="1" applyBorder="1" applyProtection="1"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1" fontId="10" fillId="5" borderId="1" xfId="0" applyNumberFormat="1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44" fontId="10" fillId="3" borderId="6" xfId="0" applyNumberFormat="1" applyFont="1" applyFill="1" applyBorder="1" applyAlignment="1" applyProtection="1">
      <alignment horizontal="right"/>
      <protection locked="0"/>
    </xf>
    <xf numFmtId="44" fontId="10" fillId="3" borderId="6" xfId="2" applyNumberFormat="1" applyFont="1" applyFill="1" applyBorder="1" applyAlignment="1" applyProtection="1">
      <alignment horizontal="right"/>
      <protection locked="0"/>
    </xf>
    <xf numFmtId="44" fontId="10" fillId="3" borderId="1" xfId="0" applyNumberFormat="1" applyFont="1" applyFill="1" applyBorder="1" applyAlignment="1" applyProtection="1">
      <alignment horizontal="right"/>
      <protection locked="0"/>
    </xf>
    <xf numFmtId="44" fontId="10" fillId="3" borderId="1" xfId="2" applyNumberFormat="1" applyFont="1" applyFill="1" applyBorder="1" applyAlignment="1" applyProtection="1">
      <alignment horizontal="right"/>
      <protection locked="0"/>
    </xf>
    <xf numFmtId="44" fontId="16" fillId="0" borderId="0" xfId="0" applyNumberFormat="1" applyFont="1"/>
    <xf numFmtId="1" fontId="10" fillId="3" borderId="1" xfId="0" applyNumberFormat="1" applyFont="1" applyFill="1" applyBorder="1" applyAlignment="1" applyProtection="1">
      <alignment horizontal="center"/>
      <protection locked="0"/>
    </xf>
    <xf numFmtId="1" fontId="10" fillId="4" borderId="1" xfId="0" applyNumberFormat="1" applyFont="1" applyFill="1" applyBorder="1"/>
    <xf numFmtId="44" fontId="11" fillId="0" borderId="0" xfId="1" applyNumberFormat="1" applyFont="1" applyFill="1" applyBorder="1" applyAlignment="1" applyProtection="1">
      <alignment horizontal="right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wrapText="1"/>
    </xf>
    <xf numFmtId="0" fontId="16" fillId="0" borderId="0" xfId="0" applyFont="1"/>
    <xf numFmtId="0" fontId="0" fillId="0" borderId="0" xfId="0" applyProtection="1"/>
    <xf numFmtId="0" fontId="10" fillId="3" borderId="1" xfId="0" applyFont="1" applyFill="1" applyBorder="1" applyAlignment="1" applyProtection="1">
      <alignment wrapText="1"/>
      <protection locked="0"/>
    </xf>
    <xf numFmtId="44" fontId="10" fillId="3" borderId="1" xfId="0" applyNumberFormat="1" applyFont="1" applyFill="1" applyBorder="1" applyAlignment="1" applyProtection="1">
      <alignment wrapText="1"/>
      <protection locked="0"/>
    </xf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6" fillId="4" borderId="1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vertical="center" wrapText="1"/>
    </xf>
    <xf numFmtId="44" fontId="10" fillId="0" borderId="0" xfId="0" applyNumberFormat="1" applyFont="1" applyFill="1" applyBorder="1" applyProtection="1"/>
    <xf numFmtId="0" fontId="6" fillId="4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wrapText="1"/>
      <protection locked="0"/>
    </xf>
    <xf numFmtId="44" fontId="10" fillId="3" borderId="1" xfId="0" applyNumberFormat="1" applyFont="1" applyFill="1" applyBorder="1" applyAlignment="1" applyProtection="1">
      <alignment wrapText="1"/>
      <protection locked="0"/>
    </xf>
    <xf numFmtId="0" fontId="16" fillId="0" borderId="0" xfId="0" applyFont="1"/>
    <xf numFmtId="0" fontId="6" fillId="4" borderId="1" xfId="0" applyFont="1" applyFill="1" applyBorder="1" applyAlignment="1" applyProtection="1">
      <alignment horizontal="center"/>
    </xf>
    <xf numFmtId="0" fontId="36" fillId="0" borderId="0" xfId="0" applyFont="1" applyProtection="1"/>
    <xf numFmtId="0" fontId="37" fillId="0" borderId="0" xfId="0" applyFont="1" applyProtection="1"/>
    <xf numFmtId="0" fontId="16" fillId="0" borderId="0" xfId="0" applyFont="1"/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38" fillId="0" borderId="0" xfId="0" applyFont="1" applyProtection="1"/>
    <xf numFmtId="0" fontId="38" fillId="0" borderId="0" xfId="0" applyFont="1"/>
    <xf numFmtId="44" fontId="10" fillId="4" borderId="40" xfId="0" applyNumberFormat="1" applyFont="1" applyFill="1" applyBorder="1" applyProtection="1"/>
    <xf numFmtId="0" fontId="0" fillId="0" borderId="14" xfId="0" applyBorder="1" applyProtection="1"/>
    <xf numFmtId="0" fontId="17" fillId="0" borderId="0" xfId="0" applyFont="1" applyProtection="1"/>
    <xf numFmtId="0" fontId="20" fillId="0" borderId="0" xfId="0" applyFont="1" applyFill="1" applyAlignment="1" applyProtection="1">
      <alignment horizontal="left"/>
    </xf>
    <xf numFmtId="0" fontId="39" fillId="0" borderId="0" xfId="0" applyFont="1" applyFill="1" applyAlignment="1" applyProtection="1">
      <alignment horizontal="left"/>
    </xf>
    <xf numFmtId="0" fontId="0" fillId="0" borderId="0" xfId="0" applyBorder="1" applyAlignment="1">
      <alignment vertical="center"/>
    </xf>
    <xf numFmtId="0" fontId="7" fillId="0" borderId="0" xfId="0" applyFont="1" applyBorder="1" applyAlignment="1"/>
    <xf numFmtId="169" fontId="10" fillId="5" borderId="1" xfId="0" applyNumberFormat="1" applyFont="1" applyFill="1" applyBorder="1" applyProtection="1">
      <protection locked="0"/>
    </xf>
    <xf numFmtId="0" fontId="10" fillId="0" borderId="0" xfId="0" applyFont="1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20" fillId="0" borderId="0" xfId="0" applyFont="1" applyBorder="1" applyAlignment="1" applyProtection="1">
      <alignment vertical="center"/>
    </xf>
    <xf numFmtId="0" fontId="17" fillId="0" borderId="0" xfId="0" applyFont="1" applyBorder="1" applyAlignment="1">
      <alignment vertical="center"/>
    </xf>
    <xf numFmtId="0" fontId="0" fillId="0" borderId="0" xfId="0" applyAlignment="1"/>
    <xf numFmtId="0" fontId="17" fillId="0" borderId="0" xfId="0" applyFont="1" applyBorder="1" applyAlignment="1" applyProtection="1">
      <alignment vertical="center"/>
    </xf>
    <xf numFmtId="0" fontId="0" fillId="0" borderId="0" xfId="0" applyFill="1" applyBorder="1" applyProtection="1"/>
    <xf numFmtId="0" fontId="17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Protection="1"/>
    <xf numFmtId="0" fontId="20" fillId="9" borderId="3" xfId="0" applyFont="1" applyFill="1" applyBorder="1" applyAlignment="1" applyProtection="1">
      <alignment vertical="center"/>
    </xf>
    <xf numFmtId="0" fontId="20" fillId="9" borderId="5" xfId="0" applyFont="1" applyFill="1" applyBorder="1" applyAlignment="1" applyProtection="1">
      <alignment vertical="center"/>
    </xf>
    <xf numFmtId="0" fontId="20" fillId="9" borderId="4" xfId="0" applyFont="1" applyFill="1" applyBorder="1" applyAlignment="1" applyProtection="1">
      <alignment vertical="center"/>
    </xf>
    <xf numFmtId="0" fontId="7" fillId="9" borderId="7" xfId="0" applyFont="1" applyFill="1" applyBorder="1" applyAlignment="1" applyProtection="1"/>
    <xf numFmtId="0" fontId="7" fillId="9" borderId="7" xfId="0" applyFont="1" applyFill="1" applyBorder="1" applyAlignment="1"/>
    <xf numFmtId="10" fontId="0" fillId="0" borderId="0" xfId="0" applyNumberFormat="1" applyFill="1" applyBorder="1" applyAlignment="1" applyProtection="1"/>
    <xf numFmtId="0" fontId="14" fillId="0" borderId="0" xfId="0" applyFont="1" applyBorder="1" applyAlignment="1"/>
    <xf numFmtId="0" fontId="11" fillId="0" borderId="0" xfId="0" applyFont="1" applyFill="1" applyBorder="1" applyAlignment="1" applyProtection="1">
      <alignment horizontal="center" vertical="center"/>
    </xf>
    <xf numFmtId="44" fontId="11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wrapText="1"/>
    </xf>
    <xf numFmtId="0" fontId="36" fillId="0" borderId="0" xfId="0" applyFont="1" applyBorder="1" applyAlignment="1" applyProtection="1"/>
    <xf numFmtId="0" fontId="0" fillId="0" borderId="0" xfId="0" applyBorder="1" applyAlignment="1"/>
    <xf numFmtId="0" fontId="0" fillId="0" borderId="0" xfId="0" applyBorder="1" applyAlignment="1">
      <alignment horizontal="left" vertical="center" wrapText="1"/>
    </xf>
    <xf numFmtId="44" fontId="11" fillId="4" borderId="1" xfId="0" applyNumberFormat="1" applyFont="1" applyFill="1" applyBorder="1" applyAlignment="1" applyProtection="1">
      <alignment horizontal="center"/>
    </xf>
    <xf numFmtId="0" fontId="10" fillId="4" borderId="1" xfId="0" applyFont="1" applyFill="1" applyBorder="1" applyAlignment="1" applyProtection="1">
      <alignment horizontal="center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/>
    </xf>
    <xf numFmtId="44" fontId="10" fillId="4" borderId="1" xfId="0" applyNumberFormat="1" applyFont="1" applyFill="1" applyBorder="1" applyAlignment="1" applyProtection="1">
      <alignment horizontal="center"/>
    </xf>
    <xf numFmtId="0" fontId="10" fillId="4" borderId="12" xfId="0" applyFont="1" applyFill="1" applyBorder="1" applyAlignment="1" applyProtection="1"/>
    <xf numFmtId="0" fontId="11" fillId="4" borderId="11" xfId="0" applyFont="1" applyFill="1" applyBorder="1" applyProtection="1"/>
    <xf numFmtId="44" fontId="11" fillId="4" borderId="7" xfId="0" applyNumberFormat="1" applyFont="1" applyFill="1" applyBorder="1" applyProtection="1"/>
    <xf numFmtId="0" fontId="11" fillId="0" borderId="0" xfId="0" applyFont="1" applyFill="1" applyBorder="1" applyAlignment="1" applyProtection="1">
      <alignment horizontal="left" vertical="center"/>
    </xf>
    <xf numFmtId="10" fontId="11" fillId="4" borderId="1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ill="1" applyProtection="1"/>
    <xf numFmtId="0" fontId="6" fillId="0" borderId="0" xfId="0" applyFont="1" applyFill="1" applyBorder="1" applyAlignment="1" applyProtection="1">
      <alignment horizontal="center" vertical="center" wrapText="1"/>
    </xf>
    <xf numFmtId="44" fontId="11" fillId="0" borderId="0" xfId="0" applyNumberFormat="1" applyFont="1" applyFill="1" applyBorder="1" applyAlignment="1" applyProtection="1">
      <alignment horizontal="center"/>
    </xf>
    <xf numFmtId="44" fontId="11" fillId="4" borderId="1" xfId="0" applyNumberFormat="1" applyFont="1" applyFill="1" applyBorder="1" applyAlignment="1" applyProtection="1">
      <alignment horizontal="center"/>
    </xf>
    <xf numFmtId="0" fontId="6" fillId="4" borderId="3" xfId="0" applyFont="1" applyFill="1" applyBorder="1" applyAlignment="1" applyProtection="1">
      <alignment horizontal="center"/>
    </xf>
    <xf numFmtId="44" fontId="10" fillId="4" borderId="1" xfId="0" applyNumberFormat="1" applyFont="1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44" fontId="10" fillId="4" borderId="3" xfId="0" applyNumberFormat="1" applyFont="1" applyFill="1" applyBorder="1" applyAlignment="1" applyProtection="1">
      <alignment horizontal="center"/>
    </xf>
    <xf numFmtId="44" fontId="11" fillId="4" borderId="3" xfId="0" applyNumberFormat="1" applyFont="1" applyFill="1" applyBorder="1" applyAlignment="1" applyProtection="1">
      <alignment horizontal="center"/>
    </xf>
    <xf numFmtId="44" fontId="11" fillId="4" borderId="6" xfId="0" applyNumberFormat="1" applyFont="1" applyFill="1" applyBorder="1" applyAlignment="1" applyProtection="1">
      <alignment horizontal="center"/>
    </xf>
    <xf numFmtId="44" fontId="11" fillId="4" borderId="13" xfId="0" applyNumberFormat="1" applyFont="1" applyFill="1" applyBorder="1" applyAlignment="1" applyProtection="1">
      <alignment horizontal="center"/>
    </xf>
    <xf numFmtId="0" fontId="6" fillId="4" borderId="5" xfId="0" applyFont="1" applyFill="1" applyBorder="1" applyAlignment="1" applyProtection="1">
      <alignment horizontal="center"/>
    </xf>
    <xf numFmtId="44" fontId="11" fillId="4" borderId="2" xfId="0" applyNumberFormat="1" applyFont="1" applyFill="1" applyBorder="1" applyAlignment="1" applyProtection="1">
      <alignment horizontal="center" vertical="center"/>
    </xf>
    <xf numFmtId="44" fontId="11" fillId="4" borderId="6" xfId="0" applyNumberFormat="1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left"/>
    </xf>
    <xf numFmtId="0" fontId="6" fillId="4" borderId="5" xfId="0" applyFont="1" applyFill="1" applyBorder="1" applyAlignment="1" applyProtection="1">
      <alignment horizontal="left"/>
    </xf>
    <xf numFmtId="0" fontId="6" fillId="4" borderId="4" xfId="0" applyFont="1" applyFill="1" applyBorder="1" applyAlignment="1" applyProtection="1">
      <alignment horizontal="left"/>
    </xf>
    <xf numFmtId="0" fontId="10" fillId="3" borderId="10" xfId="0" applyFont="1" applyFill="1" applyBorder="1" applyAlignment="1" applyProtection="1">
      <alignment vertical="center" wrapText="1"/>
      <protection locked="0"/>
    </xf>
    <xf numFmtId="0" fontId="10" fillId="3" borderId="9" xfId="0" applyFont="1" applyFill="1" applyBorder="1" applyAlignment="1" applyProtection="1">
      <alignment vertical="center" wrapText="1"/>
      <protection locked="0"/>
    </xf>
    <xf numFmtId="0" fontId="10" fillId="3" borderId="8" xfId="0" applyFont="1" applyFill="1" applyBorder="1" applyAlignment="1" applyProtection="1">
      <alignment vertical="center" wrapText="1"/>
      <protection locked="0"/>
    </xf>
    <xf numFmtId="0" fontId="10" fillId="3" borderId="11" xfId="0" applyFont="1" applyFill="1" applyBorder="1" applyAlignment="1" applyProtection="1">
      <alignment vertical="center" wrapText="1"/>
      <protection locked="0"/>
    </xf>
    <xf numFmtId="0" fontId="10" fillId="3" borderId="0" xfId="0" applyFont="1" applyFill="1" applyBorder="1" applyAlignment="1" applyProtection="1">
      <alignment vertical="center" wrapText="1"/>
      <protection locked="0"/>
    </xf>
    <xf numFmtId="0" fontId="10" fillId="3" borderId="12" xfId="0" applyFont="1" applyFill="1" applyBorder="1" applyAlignment="1" applyProtection="1">
      <alignment vertical="center" wrapText="1"/>
      <protection locked="0"/>
    </xf>
    <xf numFmtId="0" fontId="10" fillId="3" borderId="13" xfId="0" applyFont="1" applyFill="1" applyBorder="1" applyAlignment="1" applyProtection="1">
      <alignment vertical="center" wrapText="1"/>
      <protection locked="0"/>
    </xf>
    <xf numFmtId="0" fontId="10" fillId="3" borderId="14" xfId="0" applyFont="1" applyFill="1" applyBorder="1" applyAlignment="1" applyProtection="1">
      <alignment vertical="center" wrapText="1"/>
      <protection locked="0"/>
    </xf>
    <xf numFmtId="0" fontId="10" fillId="3" borderId="15" xfId="0" applyFont="1" applyFill="1" applyBorder="1" applyAlignment="1" applyProtection="1">
      <alignment vertical="center" wrapText="1"/>
      <protection locked="0"/>
    </xf>
    <xf numFmtId="44" fontId="11" fillId="4" borderId="10" xfId="0" applyNumberFormat="1" applyFont="1" applyFill="1" applyBorder="1" applyAlignment="1" applyProtection="1">
      <alignment horizontal="center" vertical="center"/>
    </xf>
    <xf numFmtId="44" fontId="11" fillId="4" borderId="13" xfId="0" applyNumberFormat="1" applyFont="1" applyFill="1" applyBorder="1" applyAlignment="1" applyProtection="1">
      <alignment horizontal="center" vertical="center"/>
    </xf>
    <xf numFmtId="0" fontId="11" fillId="3" borderId="57" xfId="0" applyFont="1" applyFill="1" applyBorder="1" applyAlignment="1" applyProtection="1">
      <alignment horizontal="center"/>
      <protection locked="0"/>
    </xf>
    <xf numFmtId="0" fontId="11" fillId="3" borderId="39" xfId="0" applyFont="1" applyFill="1" applyBorder="1" applyAlignment="1" applyProtection="1">
      <alignment horizontal="center"/>
      <protection locked="0"/>
    </xf>
    <xf numFmtId="0" fontId="20" fillId="0" borderId="0" xfId="3" applyFont="1" applyAlignment="1" applyProtection="1">
      <alignment horizontal="right"/>
    </xf>
    <xf numFmtId="14" fontId="29" fillId="3" borderId="0" xfId="3" applyNumberFormat="1" applyFont="1" applyFill="1" applyBorder="1" applyProtection="1">
      <protection locked="0"/>
    </xf>
    <xf numFmtId="0" fontId="3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/>
    <xf numFmtId="0" fontId="2" fillId="4" borderId="1" xfId="0" applyFont="1" applyFill="1" applyBorder="1" applyAlignment="1" applyProtection="1"/>
    <xf numFmtId="0" fontId="0" fillId="3" borderId="3" xfId="0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2" fillId="4" borderId="3" xfId="0" applyFont="1" applyFill="1" applyBorder="1" applyAlignment="1" applyProtection="1"/>
    <xf numFmtId="0" fontId="0" fillId="0" borderId="4" xfId="0" applyBorder="1" applyAlignment="1"/>
    <xf numFmtId="0" fontId="0" fillId="0" borderId="5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2" fillId="2" borderId="0" xfId="0" applyFont="1" applyFill="1" applyAlignment="1" applyProtection="1"/>
    <xf numFmtId="0" fontId="10" fillId="3" borderId="1" xfId="0" applyFont="1" applyFill="1" applyBorder="1" applyAlignment="1" applyProtection="1">
      <alignment horizontal="center"/>
      <protection locked="0"/>
    </xf>
    <xf numFmtId="0" fontId="10" fillId="5" borderId="10" xfId="0" applyFont="1" applyFill="1" applyBorder="1" applyAlignment="1" applyProtection="1">
      <alignment horizontal="left" vertical="center" wrapText="1"/>
      <protection locked="0"/>
    </xf>
    <xf numFmtId="0" fontId="10" fillId="5" borderId="9" xfId="0" applyFont="1" applyFill="1" applyBorder="1" applyAlignment="1" applyProtection="1">
      <alignment horizontal="left" vertical="center" wrapText="1"/>
      <protection locked="0"/>
    </xf>
    <xf numFmtId="0" fontId="10" fillId="5" borderId="8" xfId="0" applyFont="1" applyFill="1" applyBorder="1" applyAlignment="1" applyProtection="1">
      <alignment horizontal="left" vertical="center" wrapText="1"/>
      <protection locked="0"/>
    </xf>
    <xf numFmtId="0" fontId="10" fillId="5" borderId="11" xfId="0" applyFont="1" applyFill="1" applyBorder="1" applyAlignment="1" applyProtection="1">
      <alignment horizontal="left" vertical="center" wrapText="1"/>
      <protection locked="0"/>
    </xf>
    <xf numFmtId="0" fontId="10" fillId="5" borderId="0" xfId="0" applyFont="1" applyFill="1" applyAlignment="1" applyProtection="1">
      <alignment horizontal="left" vertical="center" wrapText="1"/>
      <protection locked="0"/>
    </xf>
    <xf numFmtId="0" fontId="10" fillId="5" borderId="12" xfId="0" applyFont="1" applyFill="1" applyBorder="1" applyAlignment="1" applyProtection="1">
      <alignment horizontal="left" vertical="center" wrapText="1"/>
      <protection locked="0"/>
    </xf>
    <xf numFmtId="0" fontId="10" fillId="5" borderId="13" xfId="0" applyFont="1" applyFill="1" applyBorder="1" applyAlignment="1" applyProtection="1">
      <alignment horizontal="left" vertical="center" wrapText="1"/>
      <protection locked="0"/>
    </xf>
    <xf numFmtId="0" fontId="10" fillId="5" borderId="14" xfId="0" applyFont="1" applyFill="1" applyBorder="1" applyAlignment="1" applyProtection="1">
      <alignment horizontal="left" vertical="center" wrapText="1"/>
      <protection locked="0"/>
    </xf>
    <xf numFmtId="0" fontId="10" fillId="5" borderId="15" xfId="0" applyFont="1" applyFill="1" applyBorder="1" applyAlignment="1" applyProtection="1">
      <alignment horizontal="left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/>
    </xf>
    <xf numFmtId="44" fontId="11" fillId="4" borderId="1" xfId="0" applyNumberFormat="1" applyFont="1" applyFill="1" applyBorder="1" applyAlignment="1" applyProtection="1">
      <alignment horizontal="center"/>
    </xf>
    <xf numFmtId="0" fontId="10" fillId="3" borderId="3" xfId="0" applyFont="1" applyFill="1" applyBorder="1" applyAlignment="1" applyProtection="1">
      <alignment horizontal="left"/>
      <protection locked="0"/>
    </xf>
    <xf numFmtId="0" fontId="10" fillId="3" borderId="4" xfId="0" applyFont="1" applyFill="1" applyBorder="1" applyAlignment="1" applyProtection="1">
      <alignment horizontal="left"/>
      <protection locked="0"/>
    </xf>
    <xf numFmtId="0" fontId="6" fillId="4" borderId="3" xfId="0" applyFont="1" applyFill="1" applyBorder="1" applyAlignment="1" applyProtection="1">
      <alignment horizontal="left" vertical="center"/>
    </xf>
    <xf numFmtId="0" fontId="6" fillId="4" borderId="5" xfId="0" applyFont="1" applyFill="1" applyBorder="1" applyAlignment="1" applyProtection="1">
      <alignment horizontal="left" vertical="center"/>
    </xf>
    <xf numFmtId="0" fontId="6" fillId="4" borderId="4" xfId="0" applyFont="1" applyFill="1" applyBorder="1" applyAlignment="1" applyProtection="1">
      <alignment horizontal="left" vertical="center"/>
    </xf>
    <xf numFmtId="0" fontId="10" fillId="3" borderId="10" xfId="0" applyFont="1" applyFill="1" applyBorder="1" applyAlignment="1" applyProtection="1">
      <alignment horizontal="left" vertical="center" wrapText="1"/>
      <protection locked="0"/>
    </xf>
    <xf numFmtId="0" fontId="10" fillId="3" borderId="9" xfId="0" applyFont="1" applyFill="1" applyBorder="1" applyAlignment="1" applyProtection="1">
      <alignment horizontal="left" vertical="center" wrapText="1"/>
      <protection locked="0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0" fontId="10" fillId="3" borderId="11" xfId="0" applyFont="1" applyFill="1" applyBorder="1" applyAlignment="1" applyProtection="1">
      <alignment horizontal="left" vertical="center" wrapText="1"/>
      <protection locked="0"/>
    </xf>
    <xf numFmtId="0" fontId="10" fillId="3" borderId="0" xfId="0" applyFont="1" applyFill="1" applyBorder="1" applyAlignment="1" applyProtection="1">
      <alignment horizontal="left" vertical="center" wrapText="1"/>
      <protection locked="0"/>
    </xf>
    <xf numFmtId="0" fontId="10" fillId="3" borderId="12" xfId="0" applyFont="1" applyFill="1" applyBorder="1" applyAlignment="1" applyProtection="1">
      <alignment horizontal="left" vertical="center" wrapText="1"/>
      <protection locked="0"/>
    </xf>
    <xf numFmtId="0" fontId="10" fillId="3" borderId="13" xfId="0" applyFont="1" applyFill="1" applyBorder="1" applyAlignment="1" applyProtection="1">
      <alignment horizontal="left" vertical="center" wrapText="1"/>
      <protection locked="0"/>
    </xf>
    <xf numFmtId="0" fontId="10" fillId="3" borderId="14" xfId="0" applyFont="1" applyFill="1" applyBorder="1" applyAlignment="1" applyProtection="1">
      <alignment horizontal="left" vertical="center" wrapText="1"/>
      <protection locked="0"/>
    </xf>
    <xf numFmtId="0" fontId="10" fillId="3" borderId="15" xfId="0" applyFont="1" applyFill="1" applyBorder="1" applyAlignment="1" applyProtection="1">
      <alignment horizontal="left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/>
      <protection locked="0"/>
    </xf>
    <xf numFmtId="0" fontId="10" fillId="5" borderId="4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</xf>
    <xf numFmtId="0" fontId="6" fillId="4" borderId="5" xfId="0" applyFont="1" applyFill="1" applyBorder="1" applyAlignment="1" applyProtection="1">
      <alignment horizontal="center" vertical="center"/>
    </xf>
    <xf numFmtId="0" fontId="10" fillId="5" borderId="0" xfId="0" applyFont="1" applyFill="1" applyBorder="1" applyAlignment="1" applyProtection="1">
      <alignment horizontal="left" vertical="center" wrapText="1"/>
      <protection locked="0"/>
    </xf>
    <xf numFmtId="0" fontId="6" fillId="4" borderId="3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8" fontId="10" fillId="4" borderId="3" xfId="1" applyNumberFormat="1" applyFont="1" applyFill="1" applyBorder="1" applyAlignment="1" applyProtection="1">
      <alignment horizontal="center"/>
    </xf>
    <xf numFmtId="164" fontId="10" fillId="4" borderId="3" xfId="1" applyNumberFormat="1" applyFont="1" applyFill="1" applyBorder="1" applyAlignment="1" applyProtection="1">
      <alignment horizontal="center"/>
    </xf>
    <xf numFmtId="164" fontId="0" fillId="0" borderId="4" xfId="0" applyNumberFormat="1" applyBorder="1" applyAlignment="1" applyProtection="1">
      <alignment horizontal="center"/>
    </xf>
    <xf numFmtId="0" fontId="0" fillId="0" borderId="4" xfId="0" applyBorder="1" applyAlignment="1" applyProtection="1">
      <alignment horizontal="center" vertical="center"/>
    </xf>
    <xf numFmtId="164" fontId="10" fillId="4" borderId="4" xfId="1" applyNumberFormat="1" applyFont="1" applyFill="1" applyBorder="1" applyAlignment="1" applyProtection="1">
      <alignment horizontal="center"/>
    </xf>
    <xf numFmtId="0" fontId="10" fillId="5" borderId="3" xfId="0" applyFont="1" applyFill="1" applyBorder="1" applyAlignment="1" applyProtection="1">
      <alignment horizontal="center"/>
      <protection locked="0"/>
    </xf>
    <xf numFmtId="0" fontId="10" fillId="5" borderId="5" xfId="0" applyFont="1" applyFill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5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6" fillId="4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wrapText="1"/>
    </xf>
    <xf numFmtId="0" fontId="22" fillId="0" borderId="1" xfId="0" applyFont="1" applyBorder="1" applyAlignment="1">
      <alignment horizontal="center" vertical="center" wrapText="1"/>
    </xf>
    <xf numFmtId="0" fontId="22" fillId="0" borderId="24" xfId="0" applyFont="1" applyBorder="1" applyAlignment="1">
      <alignment vertical="center" wrapText="1"/>
    </xf>
    <xf numFmtId="0" fontId="22" fillId="0" borderId="34" xfId="0" applyFont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22" fillId="6" borderId="34" xfId="0" applyFont="1" applyFill="1" applyBorder="1" applyAlignment="1">
      <alignment horizontal="center" vertical="center" wrapText="1"/>
    </xf>
    <xf numFmtId="0" fontId="22" fillId="6" borderId="16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 wrapText="1"/>
    </xf>
    <xf numFmtId="0" fontId="22" fillId="6" borderId="6" xfId="0" applyFont="1" applyFill="1" applyBorder="1" applyAlignment="1">
      <alignment horizontal="center" vertical="center" wrapText="1"/>
    </xf>
    <xf numFmtId="0" fontId="16" fillId="0" borderId="0" xfId="0" applyFont="1"/>
    <xf numFmtId="0" fontId="25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164" fontId="10" fillId="0" borderId="4" xfId="0" applyNumberFormat="1" applyFont="1" applyBorder="1" applyAlignment="1" applyProtection="1">
      <alignment horizontal="center"/>
    </xf>
    <xf numFmtId="0" fontId="0" fillId="4" borderId="4" xfId="0" applyFill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/>
    </xf>
    <xf numFmtId="0" fontId="10" fillId="4" borderId="1" xfId="0" applyFont="1" applyFill="1" applyBorder="1" applyAlignment="1" applyProtection="1">
      <alignment horizontal="center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/>
    </xf>
    <xf numFmtId="0" fontId="0" fillId="0" borderId="0" xfId="0" applyAlignment="1"/>
    <xf numFmtId="0" fontId="6" fillId="4" borderId="1" xfId="0" applyFont="1" applyFill="1" applyBorder="1" applyAlignment="1" applyProtection="1">
      <alignment horizontal="center" vertical="center" wrapText="1"/>
    </xf>
    <xf numFmtId="1" fontId="10" fillId="5" borderId="1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Fill="1" applyAlignment="1" applyProtection="1">
      <alignment horizontal="center"/>
    </xf>
    <xf numFmtId="16" fontId="2" fillId="2" borderId="0" xfId="0" applyNumberFormat="1" applyFont="1" applyFill="1" applyAlignment="1" applyProtection="1">
      <alignment horizontal="left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44" fontId="10" fillId="3" borderId="1" xfId="0" applyNumberFormat="1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>
      <alignment horizontal="center"/>
    </xf>
    <xf numFmtId="16" fontId="2" fillId="0" borderId="0" xfId="0" applyNumberFormat="1" applyFont="1" applyAlignment="1">
      <alignment horizontal="left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/>
    </xf>
    <xf numFmtId="44" fontId="11" fillId="4" borderId="1" xfId="0" applyNumberFormat="1" applyFont="1" applyFill="1" applyBorder="1" applyAlignment="1">
      <alignment horizontal="center"/>
    </xf>
    <xf numFmtId="0" fontId="10" fillId="4" borderId="1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2" fontId="10" fillId="4" borderId="1" xfId="0" applyNumberFormat="1" applyFont="1" applyFill="1" applyBorder="1" applyAlignment="1">
      <alignment horizontal="center"/>
    </xf>
    <xf numFmtId="44" fontId="10" fillId="4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/>
    </xf>
    <xf numFmtId="0" fontId="10" fillId="5" borderId="1" xfId="0" applyFont="1" applyFill="1" applyBorder="1" applyAlignment="1" applyProtection="1">
      <alignment horizontal="left" wrapText="1"/>
      <protection locked="0"/>
    </xf>
    <xf numFmtId="0" fontId="10" fillId="3" borderId="3" xfId="0" applyFont="1" applyFill="1" applyBorder="1" applyAlignment="1" applyProtection="1">
      <alignment horizontal="left" wrapText="1"/>
      <protection locked="0"/>
    </xf>
    <xf numFmtId="0" fontId="10" fillId="3" borderId="5" xfId="0" applyFont="1" applyFill="1" applyBorder="1" applyAlignment="1" applyProtection="1">
      <alignment horizontal="left" wrapText="1"/>
      <protection locked="0"/>
    </xf>
    <xf numFmtId="0" fontId="10" fillId="3" borderId="4" xfId="0" applyFont="1" applyFill="1" applyBorder="1" applyAlignment="1" applyProtection="1">
      <alignment horizontal="left" wrapText="1"/>
      <protection locked="0"/>
    </xf>
    <xf numFmtId="0" fontId="10" fillId="5" borderId="4" xfId="0" applyFont="1" applyFill="1" applyBorder="1" applyAlignment="1" applyProtection="1">
      <alignment horizontal="center"/>
      <protection locked="0"/>
    </xf>
    <xf numFmtId="0" fontId="10" fillId="3" borderId="3" xfId="0" applyFont="1" applyFill="1" applyBorder="1" applyAlignment="1" applyProtection="1">
      <alignment horizontal="center"/>
      <protection locked="0"/>
    </xf>
    <xf numFmtId="0" fontId="10" fillId="3" borderId="4" xfId="0" applyFont="1" applyFill="1" applyBorder="1" applyAlignment="1" applyProtection="1">
      <alignment horizontal="center"/>
      <protection locked="0"/>
    </xf>
    <xf numFmtId="0" fontId="10" fillId="4" borderId="3" xfId="0" applyFont="1" applyFill="1" applyBorder="1" applyAlignment="1" applyProtection="1">
      <alignment horizontal="center"/>
    </xf>
    <xf numFmtId="0" fontId="10" fillId="4" borderId="4" xfId="0" applyFont="1" applyFill="1" applyBorder="1" applyAlignment="1" applyProtection="1">
      <alignment horizontal="center"/>
    </xf>
    <xf numFmtId="0" fontId="6" fillId="4" borderId="1" xfId="0" applyFont="1" applyFill="1" applyBorder="1" applyAlignment="1" applyProtection="1">
      <alignment horizontal="left"/>
    </xf>
    <xf numFmtId="0" fontId="7" fillId="9" borderId="3" xfId="0" applyFont="1" applyFill="1" applyBorder="1" applyAlignment="1" applyProtection="1">
      <alignment wrapText="1"/>
    </xf>
    <xf numFmtId="0" fontId="7" fillId="9" borderId="5" xfId="0" applyFont="1" applyFill="1" applyBorder="1" applyAlignment="1" applyProtection="1">
      <alignment wrapText="1"/>
    </xf>
    <xf numFmtId="0" fontId="7" fillId="9" borderId="4" xfId="0" applyFont="1" applyFill="1" applyBorder="1" applyAlignment="1" applyProtection="1">
      <alignment wrapText="1"/>
    </xf>
    <xf numFmtId="164" fontId="0" fillId="9" borderId="3" xfId="0" applyNumberFormat="1" applyFill="1" applyBorder="1" applyAlignment="1" applyProtection="1"/>
    <xf numFmtId="164" fontId="0" fillId="9" borderId="4" xfId="0" applyNumberFormat="1" applyFill="1" applyBorder="1" applyAlignment="1" applyProtection="1"/>
    <xf numFmtId="0" fontId="7" fillId="9" borderId="3" xfId="0" applyFont="1" applyFill="1" applyBorder="1" applyAlignment="1" applyProtection="1">
      <alignment horizontal="right"/>
    </xf>
    <xf numFmtId="0" fontId="7" fillId="9" borderId="4" xfId="0" applyFont="1" applyFill="1" applyBorder="1" applyAlignment="1" applyProtection="1">
      <alignment horizontal="right"/>
    </xf>
    <xf numFmtId="0" fontId="20" fillId="0" borderId="0" xfId="0" applyFont="1" applyFill="1" applyBorder="1" applyAlignment="1" applyProtection="1">
      <alignment vertical="center"/>
    </xf>
    <xf numFmtId="2" fontId="0" fillId="0" borderId="0" xfId="0" applyNumberForma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Border="1" applyAlignment="1" applyProtection="1">
      <alignment vertical="center"/>
      <protection locked="0"/>
    </xf>
    <xf numFmtId="0" fontId="10" fillId="9" borderId="3" xfId="0" applyFont="1" applyFill="1" applyBorder="1" applyAlignment="1" applyProtection="1">
      <alignment horizontal="left" vertical="center"/>
    </xf>
    <xf numFmtId="0" fontId="10" fillId="9" borderId="5" xfId="0" applyFont="1" applyFill="1" applyBorder="1" applyAlignment="1" applyProtection="1">
      <alignment horizontal="left" vertical="center"/>
    </xf>
    <xf numFmtId="0" fontId="10" fillId="9" borderId="4" xfId="0" applyFont="1" applyFill="1" applyBorder="1" applyAlignment="1" applyProtection="1">
      <alignment horizontal="left" vertical="center"/>
    </xf>
    <xf numFmtId="0" fontId="6" fillId="4" borderId="1" xfId="0" applyFont="1" applyFill="1" applyBorder="1" applyAlignment="1" applyProtection="1">
      <alignment horizontal="left" wrapText="1"/>
    </xf>
    <xf numFmtId="164" fontId="0" fillId="0" borderId="0" xfId="0" applyNumberFormat="1" applyFill="1" applyBorder="1" applyAlignment="1" applyProtection="1"/>
    <xf numFmtId="0" fontId="7" fillId="0" borderId="0" xfId="0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0" fontId="10" fillId="9" borderId="3" xfId="0" applyFont="1" applyFill="1" applyBorder="1" applyAlignment="1" applyProtection="1">
      <alignment wrapText="1"/>
    </xf>
    <xf numFmtId="0" fontId="10" fillId="9" borderId="5" xfId="0" applyFont="1" applyFill="1" applyBorder="1" applyAlignment="1" applyProtection="1">
      <alignment wrapText="1"/>
    </xf>
    <xf numFmtId="0" fontId="10" fillId="9" borderId="4" xfId="0" applyFont="1" applyFill="1" applyBorder="1" applyAlignment="1" applyProtection="1">
      <alignment wrapText="1"/>
    </xf>
    <xf numFmtId="10" fontId="0" fillId="9" borderId="3" xfId="0" applyNumberFormat="1" applyFill="1" applyBorder="1" applyAlignment="1" applyProtection="1"/>
    <xf numFmtId="10" fontId="0" fillId="9" borderId="4" xfId="0" applyNumberFormat="1" applyFill="1" applyBorder="1" applyAlignment="1" applyProtection="1"/>
    <xf numFmtId="2" fontId="7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/>
    </xf>
    <xf numFmtId="0" fontId="20" fillId="9" borderId="3" xfId="0" applyFont="1" applyFill="1" applyBorder="1" applyAlignment="1" applyProtection="1">
      <alignment horizontal="center" vertical="center"/>
    </xf>
    <xf numFmtId="0" fontId="20" fillId="9" borderId="4" xfId="0" applyFont="1" applyFill="1" applyBorder="1" applyAlignment="1" applyProtection="1">
      <alignment horizontal="center" vertical="center"/>
    </xf>
    <xf numFmtId="2" fontId="7" fillId="9" borderId="3" xfId="0" applyNumberFormat="1" applyFont="1" applyFill="1" applyBorder="1" applyAlignment="1" applyProtection="1">
      <alignment vertical="center"/>
    </xf>
    <xf numFmtId="2" fontId="7" fillId="9" borderId="4" xfId="0" applyNumberFormat="1" applyFont="1" applyFill="1" applyBorder="1" applyAlignment="1" applyProtection="1">
      <alignment vertical="center"/>
    </xf>
    <xf numFmtId="0" fontId="10" fillId="4" borderId="3" xfId="0" applyFont="1" applyFill="1" applyBorder="1" applyAlignment="1" applyProtection="1">
      <alignment horizontal="left"/>
    </xf>
    <xf numFmtId="0" fontId="10" fillId="4" borderId="5" xfId="0" applyFont="1" applyFill="1" applyBorder="1" applyAlignment="1" applyProtection="1">
      <alignment horizontal="left"/>
    </xf>
    <xf numFmtId="0" fontId="10" fillId="4" borderId="4" xfId="0" applyFont="1" applyFill="1" applyBorder="1" applyAlignment="1" applyProtection="1">
      <alignment horizontal="left"/>
    </xf>
    <xf numFmtId="44" fontId="10" fillId="4" borderId="1" xfId="0" applyNumberFormat="1" applyFont="1" applyFill="1" applyBorder="1" applyAlignment="1" applyProtection="1">
      <alignment horizontal="center"/>
    </xf>
    <xf numFmtId="44" fontId="10" fillId="5" borderId="1" xfId="0" applyNumberFormat="1" applyFont="1" applyFill="1" applyBorder="1" applyAlignment="1" applyProtection="1">
      <alignment horizontal="center"/>
      <protection locked="0"/>
    </xf>
    <xf numFmtId="0" fontId="11" fillId="4" borderId="3" xfId="0" applyFont="1" applyFill="1" applyBorder="1" applyAlignment="1" applyProtection="1">
      <alignment horizontal="left" vertical="center"/>
    </xf>
    <xf numFmtId="0" fontId="11" fillId="4" borderId="5" xfId="0" applyFont="1" applyFill="1" applyBorder="1" applyAlignment="1" applyProtection="1">
      <alignment horizontal="left" vertical="center"/>
    </xf>
    <xf numFmtId="0" fontId="11" fillId="4" borderId="4" xfId="0" applyFont="1" applyFill="1" applyBorder="1" applyAlignment="1" applyProtection="1">
      <alignment horizontal="left" vertical="center"/>
    </xf>
    <xf numFmtId="0" fontId="0" fillId="0" borderId="5" xfId="0" applyFill="1" applyBorder="1" applyAlignment="1" applyProtection="1">
      <alignment horizontal="center"/>
    </xf>
    <xf numFmtId="0" fontId="11" fillId="4" borderId="1" xfId="0" applyFont="1" applyFill="1" applyBorder="1" applyAlignment="1" applyProtection="1">
      <alignment horizontal="center" vertical="center"/>
    </xf>
    <xf numFmtId="44" fontId="11" fillId="4" borderId="1" xfId="0" applyNumberFormat="1" applyFont="1" applyFill="1" applyBorder="1" applyAlignment="1" applyProtection="1">
      <alignment horizontal="center" vertical="center"/>
    </xf>
    <xf numFmtId="44" fontId="10" fillId="5" borderId="3" xfId="0" applyNumberFormat="1" applyFont="1" applyFill="1" applyBorder="1" applyAlignment="1" applyProtection="1">
      <alignment horizontal="center"/>
      <protection locked="0"/>
    </xf>
    <xf numFmtId="44" fontId="10" fillId="5" borderId="4" xfId="0" applyNumberFormat="1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left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/>
    <xf numFmtId="0" fontId="11" fillId="4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44" fontId="10" fillId="4" borderId="2" xfId="0" applyNumberFormat="1" applyFont="1" applyFill="1" applyBorder="1" applyAlignment="1" applyProtection="1">
      <alignment horizontal="center"/>
    </xf>
    <xf numFmtId="0" fontId="0" fillId="0" borderId="6" xfId="0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41" fillId="9" borderId="3" xfId="0" applyFont="1" applyFill="1" applyBorder="1" applyAlignment="1" applyProtection="1">
      <alignment wrapText="1"/>
    </xf>
    <xf numFmtId="0" fontId="41" fillId="9" borderId="5" xfId="0" applyFont="1" applyFill="1" applyBorder="1" applyAlignment="1" applyProtection="1">
      <alignment wrapText="1"/>
    </xf>
    <xf numFmtId="0" fontId="41" fillId="9" borderId="1" xfId="0" applyFont="1" applyFill="1" applyBorder="1" applyAlignment="1" applyProtection="1"/>
    <xf numFmtId="0" fontId="40" fillId="0" borderId="1" xfId="0" applyFont="1" applyBorder="1" applyAlignment="1"/>
    <xf numFmtId="0" fontId="40" fillId="0" borderId="3" xfId="0" applyFont="1" applyBorder="1" applyAlignment="1"/>
    <xf numFmtId="44" fontId="11" fillId="4" borderId="56" xfId="0" applyNumberFormat="1" applyFont="1" applyFill="1" applyBorder="1" applyAlignment="1" applyProtection="1">
      <alignment horizontal="center" vertical="center"/>
    </xf>
    <xf numFmtId="44" fontId="11" fillId="4" borderId="43" xfId="0" applyNumberFormat="1" applyFont="1" applyFill="1" applyBorder="1" applyAlignment="1" applyProtection="1">
      <alignment horizontal="center" vertical="center"/>
    </xf>
    <xf numFmtId="0" fontId="11" fillId="4" borderId="10" xfId="0" applyFont="1" applyFill="1" applyBorder="1" applyAlignment="1" applyProtection="1">
      <alignment horizontal="center" vertical="center"/>
    </xf>
    <xf numFmtId="0" fontId="11" fillId="4" borderId="8" xfId="0" applyFont="1" applyFill="1" applyBorder="1" applyAlignment="1" applyProtection="1">
      <alignment horizontal="center" vertical="center"/>
    </xf>
    <xf numFmtId="0" fontId="11" fillId="4" borderId="13" xfId="0" applyFont="1" applyFill="1" applyBorder="1" applyAlignment="1" applyProtection="1">
      <alignment horizontal="center" vertical="center"/>
    </xf>
    <xf numFmtId="0" fontId="11" fillId="4" borderId="15" xfId="0" applyFont="1" applyFill="1" applyBorder="1" applyAlignment="1" applyProtection="1">
      <alignment horizontal="center" vertical="center"/>
    </xf>
    <xf numFmtId="0" fontId="11" fillId="4" borderId="3" xfId="0" applyFont="1" applyFill="1" applyBorder="1" applyAlignment="1" applyProtection="1">
      <alignment horizontal="center"/>
    </xf>
    <xf numFmtId="0" fontId="11" fillId="4" borderId="4" xfId="0" applyFont="1" applyFill="1" applyBorder="1" applyAlignment="1" applyProtection="1">
      <alignment horizontal="center"/>
    </xf>
    <xf numFmtId="44" fontId="11" fillId="4" borderId="41" xfId="0" applyNumberFormat="1" applyFont="1" applyFill="1" applyBorder="1" applyAlignment="1" applyProtection="1">
      <alignment horizontal="center" vertical="center"/>
    </xf>
    <xf numFmtId="44" fontId="11" fillId="4" borderId="39" xfId="0" applyNumberFormat="1" applyFont="1" applyFill="1" applyBorder="1" applyAlignment="1" applyProtection="1">
      <alignment horizontal="center" vertical="center"/>
    </xf>
    <xf numFmtId="44" fontId="11" fillId="4" borderId="8" xfId="0" applyNumberFormat="1" applyFont="1" applyFill="1" applyBorder="1" applyAlignment="1" applyProtection="1">
      <alignment horizontal="center" vertical="center"/>
    </xf>
    <xf numFmtId="44" fontId="11" fillId="4" borderId="15" xfId="0" applyNumberFormat="1" applyFont="1" applyFill="1" applyBorder="1" applyAlignment="1" applyProtection="1">
      <alignment horizontal="center" vertical="center"/>
    </xf>
    <xf numFmtId="0" fontId="40" fillId="9" borderId="10" xfId="0" applyFont="1" applyFill="1" applyBorder="1" applyAlignment="1" applyProtection="1">
      <alignment wrapText="1"/>
    </xf>
    <xf numFmtId="0" fontId="40" fillId="9" borderId="9" xfId="0" applyFont="1" applyFill="1" applyBorder="1" applyAlignment="1" applyProtection="1">
      <alignment wrapText="1"/>
    </xf>
    <xf numFmtId="0" fontId="40" fillId="9" borderId="8" xfId="0" applyFont="1" applyFill="1" applyBorder="1" applyAlignment="1" applyProtection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11" fillId="4" borderId="14" xfId="0" applyFont="1" applyFill="1" applyBorder="1" applyAlignment="1" applyProtection="1">
      <alignment horizontal="left" vertical="center"/>
    </xf>
    <xf numFmtId="0" fontId="6" fillId="4" borderId="48" xfId="0" applyFont="1" applyFill="1" applyBorder="1" applyAlignment="1" applyProtection="1">
      <alignment horizontal="center"/>
    </xf>
    <xf numFmtId="0" fontId="6" fillId="4" borderId="49" xfId="0" applyFont="1" applyFill="1" applyBorder="1" applyAlignment="1" applyProtection="1">
      <alignment horizontal="center"/>
    </xf>
    <xf numFmtId="0" fontId="6" fillId="4" borderId="5" xfId="0" applyFont="1" applyFill="1" applyBorder="1" applyAlignment="1" applyProtection="1">
      <alignment horizontal="center"/>
    </xf>
    <xf numFmtId="0" fontId="6" fillId="4" borderId="4" xfId="0" applyFont="1" applyFill="1" applyBorder="1" applyAlignment="1" applyProtection="1">
      <alignment horizontal="center"/>
    </xf>
    <xf numFmtId="44" fontId="11" fillId="4" borderId="42" xfId="0" applyNumberFormat="1" applyFont="1" applyFill="1" applyBorder="1" applyAlignment="1" applyProtection="1">
      <alignment horizontal="center"/>
    </xf>
    <xf numFmtId="44" fontId="11" fillId="4" borderId="43" xfId="0" applyNumberFormat="1" applyFont="1" applyFill="1" applyBorder="1" applyAlignment="1" applyProtection="1">
      <alignment horizontal="center"/>
    </xf>
    <xf numFmtId="44" fontId="10" fillId="4" borderId="44" xfId="0" applyNumberFormat="1" applyFont="1" applyFill="1" applyBorder="1" applyAlignment="1" applyProtection="1">
      <alignment horizontal="center"/>
    </xf>
    <xf numFmtId="0" fontId="10" fillId="4" borderId="45" xfId="0" applyFont="1" applyFill="1" applyBorder="1" applyAlignment="1" applyProtection="1">
      <alignment horizontal="center"/>
    </xf>
    <xf numFmtId="44" fontId="11" fillId="4" borderId="4" xfId="0" applyNumberFormat="1" applyFont="1" applyFill="1" applyBorder="1" applyAlignment="1" applyProtection="1">
      <alignment horizontal="center"/>
    </xf>
    <xf numFmtId="44" fontId="10" fillId="4" borderId="4" xfId="0" applyNumberFormat="1" applyFont="1" applyFill="1" applyBorder="1" applyAlignment="1" applyProtection="1">
      <alignment horizontal="center"/>
    </xf>
    <xf numFmtId="44" fontId="10" fillId="3" borderId="46" xfId="0" applyNumberFormat="1" applyFont="1" applyFill="1" applyBorder="1" applyAlignment="1" applyProtection="1">
      <alignment horizontal="center"/>
      <protection locked="0"/>
    </xf>
    <xf numFmtId="0" fontId="10" fillId="3" borderId="47" xfId="0" applyFont="1" applyFill="1" applyBorder="1" applyAlignment="1" applyProtection="1">
      <alignment horizontal="center"/>
      <protection locked="0"/>
    </xf>
    <xf numFmtId="44" fontId="10" fillId="3" borderId="44" xfId="0" applyNumberFormat="1" applyFont="1" applyFill="1" applyBorder="1" applyAlignment="1" applyProtection="1">
      <alignment horizontal="center"/>
      <protection locked="0"/>
    </xf>
    <xf numFmtId="0" fontId="10" fillId="3" borderId="45" xfId="0" applyFont="1" applyFill="1" applyBorder="1" applyAlignment="1" applyProtection="1">
      <alignment horizontal="center"/>
      <protection locked="0"/>
    </xf>
    <xf numFmtId="0" fontId="11" fillId="4" borderId="3" xfId="0" applyFont="1" applyFill="1" applyBorder="1" applyAlignment="1" applyProtection="1">
      <alignment horizontal="left"/>
    </xf>
    <xf numFmtId="0" fontId="11" fillId="4" borderId="5" xfId="0" applyFont="1" applyFill="1" applyBorder="1" applyAlignment="1" applyProtection="1">
      <alignment horizontal="left"/>
    </xf>
    <xf numFmtId="0" fontId="11" fillId="4" borderId="4" xfId="0" applyFont="1" applyFill="1" applyBorder="1" applyAlignment="1" applyProtection="1">
      <alignment horizontal="left"/>
    </xf>
    <xf numFmtId="44" fontId="11" fillId="4" borderId="50" xfId="0" applyNumberFormat="1" applyFont="1" applyFill="1" applyBorder="1" applyAlignment="1" applyProtection="1">
      <alignment horizontal="center" vertical="center"/>
    </xf>
    <xf numFmtId="44" fontId="11" fillId="4" borderId="51" xfId="0" applyNumberFormat="1" applyFont="1" applyFill="1" applyBorder="1" applyAlignment="1" applyProtection="1">
      <alignment horizontal="center" vertical="center"/>
    </xf>
    <xf numFmtId="44" fontId="11" fillId="4" borderId="52" xfId="0" applyNumberFormat="1" applyFont="1" applyFill="1" applyBorder="1" applyAlignment="1" applyProtection="1">
      <alignment horizontal="center" vertical="center"/>
    </xf>
    <xf numFmtId="44" fontId="11" fillId="4" borderId="53" xfId="0" applyNumberFormat="1" applyFont="1" applyFill="1" applyBorder="1" applyAlignment="1" applyProtection="1">
      <alignment horizontal="center" vertical="center"/>
    </xf>
    <xf numFmtId="44" fontId="11" fillId="4" borderId="2" xfId="0" applyNumberFormat="1" applyFont="1" applyFill="1" applyBorder="1" applyAlignment="1" applyProtection="1">
      <alignment horizontal="center" vertical="center"/>
    </xf>
    <xf numFmtId="44" fontId="11" fillId="4" borderId="6" xfId="0" applyNumberFormat="1" applyFont="1" applyFill="1" applyBorder="1" applyAlignment="1" applyProtection="1">
      <alignment horizontal="center" vertical="center"/>
    </xf>
    <xf numFmtId="0" fontId="11" fillId="4" borderId="2" xfId="0" applyFont="1" applyFill="1" applyBorder="1" applyAlignment="1" applyProtection="1">
      <alignment horizontal="center" vertical="center"/>
    </xf>
    <xf numFmtId="0" fontId="11" fillId="4" borderId="6" xfId="0" applyFont="1" applyFill="1" applyBorder="1" applyAlignment="1" applyProtection="1">
      <alignment horizontal="center" vertical="center"/>
    </xf>
    <xf numFmtId="44" fontId="11" fillId="4" borderId="50" xfId="0" applyNumberFormat="1" applyFont="1" applyFill="1" applyBorder="1" applyAlignment="1" applyProtection="1">
      <alignment horizontal="center"/>
    </xf>
    <xf numFmtId="44" fontId="11" fillId="4" borderId="51" xfId="0" applyNumberFormat="1" applyFont="1" applyFill="1" applyBorder="1" applyAlignment="1" applyProtection="1">
      <alignment horizontal="center"/>
    </xf>
    <xf numFmtId="44" fontId="10" fillId="3" borderId="52" xfId="0" applyNumberFormat="1" applyFont="1" applyFill="1" applyBorder="1" applyAlignment="1" applyProtection="1">
      <alignment horizontal="center"/>
      <protection locked="0"/>
    </xf>
    <xf numFmtId="0" fontId="10" fillId="3" borderId="53" xfId="0" applyFont="1" applyFill="1" applyBorder="1" applyAlignment="1" applyProtection="1">
      <alignment horizontal="center"/>
      <protection locked="0"/>
    </xf>
    <xf numFmtId="0" fontId="31" fillId="8" borderId="1" xfId="12" applyFont="1" applyFill="1" applyBorder="1" applyAlignment="1" applyProtection="1">
      <alignment horizontal="left" wrapText="1"/>
    </xf>
    <xf numFmtId="0" fontId="30" fillId="8" borderId="1" xfId="12" applyFont="1" applyFill="1" applyBorder="1" applyAlignment="1" applyProtection="1">
      <alignment horizontal="left" wrapText="1"/>
    </xf>
    <xf numFmtId="0" fontId="7" fillId="4" borderId="3" xfId="3" applyFont="1" applyFill="1" applyBorder="1" applyAlignment="1" applyProtection="1">
      <alignment horizontal="left"/>
    </xf>
    <xf numFmtId="0" fontId="7" fillId="4" borderId="4" xfId="3" applyFont="1" applyFill="1" applyBorder="1" applyAlignment="1" applyProtection="1">
      <alignment horizontal="left"/>
    </xf>
    <xf numFmtId="0" fontId="44" fillId="0" borderId="0" xfId="0" applyFont="1" applyFill="1" applyAlignment="1" applyProtection="1">
      <alignment horizontal="left"/>
    </xf>
    <xf numFmtId="0" fontId="45" fillId="0" borderId="0" xfId="0" applyFont="1" applyAlignment="1">
      <alignment wrapText="1"/>
    </xf>
    <xf numFmtId="0" fontId="46" fillId="0" borderId="0" xfId="0" applyFont="1" applyAlignment="1" applyProtection="1">
      <alignment wrapText="1"/>
    </xf>
  </cellXfs>
  <cellStyles count="18">
    <cellStyle name="Euro" xfId="11"/>
    <cellStyle name="Euro 2" xfId="13"/>
    <cellStyle name="Prozent" xfId="2" builtinId="5"/>
    <cellStyle name="Prozent 2" xfId="5"/>
    <cellStyle name="Prozent 2 2" xfId="14"/>
    <cellStyle name="Prozent 3" xfId="4"/>
    <cellStyle name="Prozent 3 2" xfId="15"/>
    <cellStyle name="Standard" xfId="0" builtinId="0"/>
    <cellStyle name="Standard 2" xfId="6"/>
    <cellStyle name="Standard 2 2" xfId="7"/>
    <cellStyle name="Standard 2 3" xfId="12"/>
    <cellStyle name="Standard 3" xfId="8"/>
    <cellStyle name="Standard 4" xfId="3"/>
    <cellStyle name="Währung" xfId="1" builtinId="4"/>
    <cellStyle name="Währung 2" xfId="10"/>
    <cellStyle name="Währung 2 2" xfId="16"/>
    <cellStyle name="Währung 3" xfId="9"/>
    <cellStyle name="Währung 3 2" xfId="17"/>
  </cellStyles>
  <dxfs count="1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79998168889431442"/>
        </patternFill>
      </fill>
    </dxf>
    <dxf>
      <font>
        <color theme="1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79998168889431442"/>
        </patternFill>
      </fill>
    </dxf>
    <dxf>
      <font>
        <color theme="1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  <border>
        <left/>
        <right/>
        <top style="thin">
          <color auto="1"/>
        </top>
        <bottom/>
        <vertical/>
        <horizontal/>
      </border>
    </dxf>
    <dxf>
      <fill>
        <patternFill>
          <bgColor theme="0"/>
        </patternFill>
      </fill>
      <border>
        <left/>
        <right/>
        <top style="thin">
          <color auto="1"/>
        </top>
        <bottom/>
        <vertical/>
        <horizontal/>
      </border>
    </dxf>
    <dxf>
      <font>
        <color theme="4" tint="0.79998168889431442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FFEBCC"/>
      <color rgb="FFFFCC99"/>
      <color rgb="FF00CC99"/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781875</xdr:colOff>
      <xdr:row>1</xdr:row>
      <xdr:rowOff>9525</xdr:rowOff>
    </xdr:from>
    <xdr:to>
      <xdr:col>13</xdr:col>
      <xdr:colOff>696853</xdr:colOff>
      <xdr:row>4</xdr:row>
      <xdr:rowOff>57150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gray">
        <a:xfrm>
          <a:off x="9163875" y="190500"/>
          <a:ext cx="2429578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314325</xdr:colOff>
      <xdr:row>6</xdr:row>
      <xdr:rowOff>66675</xdr:rowOff>
    </xdr:to>
    <xdr:pic>
      <xdr:nvPicPr>
        <xdr:cNvPr id="6" name="Picture 2" descr="C:\Users\Regine.Meissner\AppData\Local\Microsoft\Windows\Temporary Internet Files\Content.Outlook\1MWP2VYB\B-STK-14008_Landesentw_Nds_Europa-fuer-Niedersachsen_Logo_RGB_200px (2)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76200</xdr:rowOff>
    </xdr:from>
    <xdr:to>
      <xdr:col>3</xdr:col>
      <xdr:colOff>361950</xdr:colOff>
      <xdr:row>5</xdr:row>
      <xdr:rowOff>128820</xdr:rowOff>
    </xdr:to>
    <xdr:pic>
      <xdr:nvPicPr>
        <xdr:cNvPr id="9" name="Picture 3" descr="G:\Produkte\Vorlagen\Logos\EU-Label\EU-Logo\EU_PC-farbig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76200"/>
          <a:ext cx="1162050" cy="9574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NBank-Excel">
  <a:themeElements>
    <a:clrScheme name="NBank-Farben-NEU">
      <a:dk1>
        <a:sysClr val="windowText" lastClr="000000"/>
      </a:dk1>
      <a:lt1>
        <a:srgbClr val="FFFFFF"/>
      </a:lt1>
      <a:dk2>
        <a:srgbClr val="1C356F"/>
      </a:dk2>
      <a:lt2>
        <a:srgbClr val="BCC3D6"/>
      </a:lt2>
      <a:accent1>
        <a:srgbClr val="1C356F"/>
      </a:accent1>
      <a:accent2>
        <a:srgbClr val="BCC3D6"/>
      </a:accent2>
      <a:accent3>
        <a:srgbClr val="FF9900"/>
      </a:accent3>
      <a:accent4>
        <a:srgbClr val="DFD799"/>
      </a:accent4>
      <a:accent5>
        <a:srgbClr val="52608E"/>
      </a:accent5>
      <a:accent6>
        <a:srgbClr val="AC9D65"/>
      </a:accent6>
      <a:hlink>
        <a:srgbClr val="4B7D7D"/>
      </a:hlink>
      <a:folHlink>
        <a:srgbClr val="CFE7E7"/>
      </a:folHlink>
    </a:clrScheme>
    <a:fontScheme name="NBank-Schrift">
      <a:majorFont>
        <a:latin typeface="Arial"/>
        <a:ea typeface=""/>
        <a:cs typeface="Arial"/>
      </a:majorFont>
      <a:minorFont>
        <a:latin typeface="Arial"/>
        <a:ea typeface=""/>
        <a:cs typeface="Arial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6" tint="0.79998168889431442"/>
  </sheetPr>
  <dimension ref="A1:L108"/>
  <sheetViews>
    <sheetView showGridLines="0" tabSelected="1" zoomScale="80" zoomScaleNormal="80" workbookViewId="0">
      <selection activeCell="D17" sqref="D17:L17"/>
    </sheetView>
  </sheetViews>
  <sheetFormatPr baseColWidth="10" defaultColWidth="11" defaultRowHeight="13.8" x14ac:dyDescent="0.25"/>
  <cols>
    <col min="1" max="16384" width="11" style="77"/>
  </cols>
  <sheetData>
    <row r="1" spans="3:12" s="120" customFormat="1" x14ac:dyDescent="0.25"/>
    <row r="2" spans="3:12" s="120" customFormat="1" x14ac:dyDescent="0.25"/>
    <row r="3" spans="3:12" s="120" customFormat="1" x14ac:dyDescent="0.25"/>
    <row r="4" spans="3:12" s="120" customFormat="1" x14ac:dyDescent="0.25"/>
    <row r="5" spans="3:12" s="120" customFormat="1" x14ac:dyDescent="0.25"/>
    <row r="6" spans="3:12" s="120" customFormat="1" x14ac:dyDescent="0.25"/>
    <row r="7" spans="3:12" s="120" customFormat="1" x14ac:dyDescent="0.25"/>
    <row r="8" spans="3:12" s="120" customFormat="1" x14ac:dyDescent="0.25"/>
    <row r="9" spans="3:12" s="120" customFormat="1" x14ac:dyDescent="0.25">
      <c r="C9" s="363" t="s">
        <v>438</v>
      </c>
      <c r="D9" s="363"/>
      <c r="E9" s="363"/>
      <c r="F9" s="363"/>
      <c r="G9" s="363"/>
      <c r="H9" s="363"/>
      <c r="I9" s="363"/>
      <c r="J9" s="363"/>
      <c r="K9" s="363"/>
      <c r="L9" s="363"/>
    </row>
    <row r="10" spans="3:12" s="120" customFormat="1" x14ac:dyDescent="0.25">
      <c r="C10" s="363"/>
      <c r="D10" s="363"/>
      <c r="E10" s="363"/>
      <c r="F10" s="363"/>
      <c r="G10" s="363"/>
      <c r="H10" s="363"/>
      <c r="I10" s="363"/>
      <c r="J10" s="363"/>
      <c r="K10" s="363"/>
      <c r="L10" s="363"/>
    </row>
    <row r="11" spans="3:12" s="120" customFormat="1" ht="30" customHeight="1" x14ac:dyDescent="0.25">
      <c r="C11" s="363"/>
      <c r="D11" s="363"/>
      <c r="E11" s="363"/>
      <c r="F11" s="363"/>
      <c r="G11" s="363"/>
      <c r="H11" s="363"/>
      <c r="I11" s="363"/>
      <c r="J11" s="363"/>
      <c r="K11" s="363"/>
      <c r="L11" s="363"/>
    </row>
    <row r="12" spans="3:12" s="120" customFormat="1" x14ac:dyDescent="0.25"/>
    <row r="13" spans="3:12" s="120" customFormat="1" x14ac:dyDescent="0.25"/>
    <row r="14" spans="3:12" s="120" customFormat="1" x14ac:dyDescent="0.25">
      <c r="C14" s="364" t="s">
        <v>420</v>
      </c>
      <c r="D14" s="364"/>
      <c r="E14" s="364"/>
      <c r="F14" s="364"/>
      <c r="G14" s="364"/>
      <c r="H14" s="364"/>
      <c r="I14" s="364"/>
      <c r="J14" s="364"/>
      <c r="K14" s="364"/>
      <c r="L14" s="364"/>
    </row>
    <row r="15" spans="3:12" s="120" customFormat="1" x14ac:dyDescent="0.25">
      <c r="C15" s="364"/>
      <c r="D15" s="364"/>
      <c r="E15" s="364"/>
      <c r="F15" s="364"/>
      <c r="G15" s="364"/>
      <c r="H15" s="364"/>
      <c r="I15" s="364"/>
      <c r="J15" s="364"/>
      <c r="K15" s="364"/>
      <c r="L15" s="364"/>
    </row>
    <row r="16" spans="3:12" s="122" customFormat="1" x14ac:dyDescent="0.25">
      <c r="C16" s="121"/>
      <c r="D16" s="121"/>
      <c r="E16" s="121"/>
      <c r="F16" s="121"/>
      <c r="G16" s="121"/>
      <c r="H16" s="121"/>
      <c r="I16" s="121"/>
      <c r="J16" s="121"/>
      <c r="K16" s="121"/>
      <c r="L16" s="121"/>
    </row>
    <row r="17" spans="2:12" s="122" customFormat="1" x14ac:dyDescent="0.25">
      <c r="B17" s="365" t="s">
        <v>5</v>
      </c>
      <c r="C17" s="365"/>
      <c r="D17" s="367"/>
      <c r="E17" s="368"/>
      <c r="F17" s="368"/>
      <c r="G17" s="368"/>
      <c r="H17" s="368"/>
      <c r="I17" s="368"/>
      <c r="J17" s="368"/>
      <c r="K17" s="368"/>
      <c r="L17" s="369"/>
    </row>
    <row r="18" spans="2:12" s="122" customFormat="1" x14ac:dyDescent="0.25">
      <c r="B18" s="370" t="s">
        <v>429</v>
      </c>
      <c r="C18" s="371"/>
      <c r="D18" s="367"/>
      <c r="E18" s="372"/>
      <c r="F18" s="372"/>
      <c r="G18" s="372"/>
      <c r="H18" s="372"/>
      <c r="I18" s="372"/>
      <c r="J18" s="372"/>
      <c r="K18" s="372"/>
      <c r="L18" s="373"/>
    </row>
    <row r="19" spans="2:12" s="122" customFormat="1" x14ac:dyDescent="0.25">
      <c r="B19" s="365" t="s">
        <v>0</v>
      </c>
      <c r="C19" s="365"/>
      <c r="D19" s="367"/>
      <c r="E19" s="368"/>
      <c r="F19" s="368"/>
      <c r="G19" s="368"/>
      <c r="H19" s="368"/>
      <c r="I19" s="368"/>
      <c r="J19" s="368"/>
      <c r="K19" s="368"/>
      <c r="L19" s="369"/>
    </row>
    <row r="20" spans="2:12" s="122" customFormat="1" x14ac:dyDescent="0.25">
      <c r="B20" s="366" t="s">
        <v>1</v>
      </c>
      <c r="C20" s="366"/>
      <c r="D20" s="367"/>
      <c r="E20" s="368"/>
      <c r="F20" s="368"/>
      <c r="G20" s="368"/>
      <c r="H20" s="368"/>
      <c r="I20" s="368"/>
      <c r="J20" s="368"/>
      <c r="K20" s="368"/>
      <c r="L20" s="369"/>
    </row>
    <row r="21" spans="2:12" s="122" customFormat="1" x14ac:dyDescent="0.25">
      <c r="B21" s="366" t="s">
        <v>2</v>
      </c>
      <c r="C21" s="366"/>
      <c r="D21" s="367"/>
      <c r="E21" s="368"/>
      <c r="F21" s="368"/>
      <c r="G21" s="368"/>
      <c r="H21" s="368"/>
      <c r="I21" s="368"/>
      <c r="J21" s="368"/>
      <c r="K21" s="368"/>
      <c r="L21" s="369"/>
    </row>
    <row r="22" spans="2:12" s="122" customFormat="1" x14ac:dyDescent="0.25">
      <c r="B22" s="366" t="s">
        <v>3</v>
      </c>
      <c r="C22" s="366"/>
      <c r="D22" s="367"/>
      <c r="E22" s="368"/>
      <c r="F22" s="368"/>
      <c r="G22" s="368"/>
      <c r="H22" s="368"/>
      <c r="I22" s="368"/>
      <c r="J22" s="368"/>
      <c r="K22" s="368"/>
      <c r="L22" s="369"/>
    </row>
    <row r="23" spans="2:12" s="122" customFormat="1" x14ac:dyDescent="0.25"/>
    <row r="24" spans="2:12" s="122" customFormat="1" x14ac:dyDescent="0.25"/>
    <row r="25" spans="2:12" s="122" customFormat="1" x14ac:dyDescent="0.25"/>
    <row r="26" spans="2:12" s="122" customFormat="1" x14ac:dyDescent="0.25">
      <c r="B26" s="374" t="s">
        <v>4</v>
      </c>
      <c r="C26" s="374"/>
      <c r="D26" s="123" t="s">
        <v>10</v>
      </c>
      <c r="E26" s="2"/>
      <c r="F26" s="124"/>
      <c r="G26" s="123" t="s">
        <v>9</v>
      </c>
      <c r="H26" s="2"/>
    </row>
    <row r="27" spans="2:12" s="122" customFormat="1" x14ac:dyDescent="0.25"/>
    <row r="28" spans="2:12" s="122" customFormat="1" x14ac:dyDescent="0.25"/>
    <row r="29" spans="2:12" s="122" customFormat="1" x14ac:dyDescent="0.25">
      <c r="B29" s="124" t="s">
        <v>8</v>
      </c>
      <c r="E29" s="126"/>
    </row>
    <row r="30" spans="2:12" s="122" customFormat="1" x14ac:dyDescent="0.25"/>
    <row r="31" spans="2:12" s="122" customFormat="1" x14ac:dyDescent="0.25"/>
    <row r="32" spans="2:12" s="122" customFormat="1" x14ac:dyDescent="0.25">
      <c r="B32" s="124" t="s">
        <v>11</v>
      </c>
      <c r="E32" s="127"/>
    </row>
    <row r="33" spans="1:1" s="122" customFormat="1" x14ac:dyDescent="0.25"/>
    <row r="34" spans="1:1" s="122" customFormat="1" x14ac:dyDescent="0.25"/>
    <row r="35" spans="1:1" s="122" customFormat="1" x14ac:dyDescent="0.25"/>
    <row r="36" spans="1:1" s="122" customFormat="1" x14ac:dyDescent="0.25">
      <c r="A36" s="189" t="s">
        <v>461</v>
      </c>
    </row>
    <row r="37" spans="1:1" s="122" customFormat="1" x14ac:dyDescent="0.25"/>
    <row r="38" spans="1:1" s="122" customFormat="1" x14ac:dyDescent="0.25"/>
    <row r="39" spans="1:1" s="122" customFormat="1" x14ac:dyDescent="0.25"/>
    <row r="40" spans="1:1" s="122" customFormat="1" x14ac:dyDescent="0.25"/>
    <row r="41" spans="1:1" s="122" customFormat="1" x14ac:dyDescent="0.25"/>
    <row r="42" spans="1:1" s="122" customFormat="1" x14ac:dyDescent="0.25"/>
    <row r="43" spans="1:1" s="122" customFormat="1" x14ac:dyDescent="0.25"/>
    <row r="44" spans="1:1" s="122" customFormat="1" x14ac:dyDescent="0.25"/>
    <row r="45" spans="1:1" s="122" customFormat="1" x14ac:dyDescent="0.25"/>
    <row r="46" spans="1:1" s="122" customFormat="1" x14ac:dyDescent="0.25"/>
    <row r="47" spans="1:1" s="122" customFormat="1" x14ac:dyDescent="0.25"/>
    <row r="48" spans="1:1" s="122" customFormat="1" x14ac:dyDescent="0.25"/>
    <row r="49" s="122" customFormat="1" x14ac:dyDescent="0.25"/>
    <row r="50" s="122" customFormat="1" x14ac:dyDescent="0.25"/>
    <row r="51" s="122" customFormat="1" x14ac:dyDescent="0.25"/>
    <row r="52" s="122" customFormat="1" x14ac:dyDescent="0.25"/>
    <row r="53" s="122" customFormat="1" x14ac:dyDescent="0.25"/>
    <row r="54" s="122" customFormat="1" x14ac:dyDescent="0.25"/>
    <row r="55" s="122" customFormat="1" x14ac:dyDescent="0.25"/>
    <row r="56" s="122" customFormat="1" x14ac:dyDescent="0.25"/>
    <row r="57" s="122" customFormat="1" x14ac:dyDescent="0.25"/>
    <row r="58" s="122" customFormat="1" x14ac:dyDescent="0.25"/>
    <row r="59" s="122" customFormat="1" x14ac:dyDescent="0.25"/>
    <row r="60" s="122" customFormat="1" x14ac:dyDescent="0.25"/>
    <row r="61" s="122" customFormat="1" x14ac:dyDescent="0.25"/>
    <row r="62" s="122" customFormat="1" x14ac:dyDescent="0.25"/>
    <row r="63" s="122" customFormat="1" x14ac:dyDescent="0.25"/>
    <row r="64" s="122" customFormat="1" x14ac:dyDescent="0.25"/>
    <row r="65" s="122" customFormat="1" x14ac:dyDescent="0.25"/>
    <row r="66" s="122" customFormat="1" x14ac:dyDescent="0.25"/>
    <row r="67" s="122" customFormat="1" x14ac:dyDescent="0.25"/>
    <row r="68" s="122" customFormat="1" x14ac:dyDescent="0.25"/>
    <row r="69" s="122" customFormat="1" x14ac:dyDescent="0.25"/>
    <row r="70" s="122" customFormat="1" x14ac:dyDescent="0.25"/>
    <row r="71" s="122" customFormat="1" x14ac:dyDescent="0.25"/>
    <row r="72" s="122" customFormat="1" x14ac:dyDescent="0.25"/>
    <row r="73" s="122" customFormat="1" x14ac:dyDescent="0.25"/>
    <row r="74" s="122" customFormat="1" x14ac:dyDescent="0.25"/>
    <row r="75" s="122" customFormat="1" x14ac:dyDescent="0.25"/>
    <row r="76" s="122" customFormat="1" x14ac:dyDescent="0.25"/>
    <row r="77" s="122" customFormat="1" x14ac:dyDescent="0.25"/>
    <row r="78" s="122" customFormat="1" x14ac:dyDescent="0.25"/>
    <row r="79" s="122" customFormat="1" x14ac:dyDescent="0.25"/>
    <row r="80" s="122" customFormat="1" x14ac:dyDescent="0.25"/>
    <row r="81" s="122" customFormat="1" x14ac:dyDescent="0.25"/>
    <row r="82" s="122" customFormat="1" x14ac:dyDescent="0.25"/>
    <row r="83" s="122" customFormat="1" x14ac:dyDescent="0.25"/>
    <row r="84" s="122" customFormat="1" x14ac:dyDescent="0.25"/>
    <row r="85" s="122" customFormat="1" x14ac:dyDescent="0.25"/>
    <row r="86" s="122" customFormat="1" x14ac:dyDescent="0.25"/>
    <row r="87" s="122" customFormat="1" x14ac:dyDescent="0.25"/>
    <row r="88" s="122" customFormat="1" x14ac:dyDescent="0.25"/>
    <row r="89" s="122" customFormat="1" x14ac:dyDescent="0.25"/>
    <row r="90" s="122" customFormat="1" x14ac:dyDescent="0.25"/>
    <row r="91" s="122" customFormat="1" x14ac:dyDescent="0.25"/>
    <row r="92" s="122" customFormat="1" x14ac:dyDescent="0.25"/>
    <row r="93" s="122" customFormat="1" x14ac:dyDescent="0.25"/>
    <row r="94" s="122" customFormat="1" x14ac:dyDescent="0.25"/>
    <row r="95" s="122" customFormat="1" x14ac:dyDescent="0.25"/>
    <row r="96" s="122" customFormat="1" x14ac:dyDescent="0.25"/>
    <row r="97" spans="2:2" s="122" customFormat="1" x14ac:dyDescent="0.25"/>
    <row r="98" spans="2:2" s="122" customFormat="1" x14ac:dyDescent="0.25"/>
    <row r="99" spans="2:2" s="122" customFormat="1" x14ac:dyDescent="0.25"/>
    <row r="100" spans="2:2" s="122" customFormat="1" x14ac:dyDescent="0.25"/>
    <row r="101" spans="2:2" s="122" customFormat="1" x14ac:dyDescent="0.25"/>
    <row r="102" spans="2:2" s="122" customFormat="1" x14ac:dyDescent="0.25"/>
    <row r="103" spans="2:2" s="122" customFormat="1" x14ac:dyDescent="0.25"/>
    <row r="107" spans="2:2" x14ac:dyDescent="0.25">
      <c r="B107" s="125" t="s">
        <v>6</v>
      </c>
    </row>
    <row r="108" spans="2:2" x14ac:dyDescent="0.25">
      <c r="B108" s="125" t="s">
        <v>7</v>
      </c>
    </row>
  </sheetData>
  <sheetProtection algorithmName="SHA-512" hashValue="7fmXLIDh3I1m/Vlp6Hv90eBmptIUz0KraSLci5MkeK+i/5ha5x3EoO8U2a/9K/xlOkr8qNYpQwi8KJ8HabguyA==" saltValue="2zLqwsmYxtl2G+s33I7cdA==" spinCount="100000" sheet="1" selectLockedCells="1"/>
  <mergeCells count="15">
    <mergeCell ref="B26:C26"/>
    <mergeCell ref="D19:L19"/>
    <mergeCell ref="D20:L20"/>
    <mergeCell ref="D21:L21"/>
    <mergeCell ref="D22:L22"/>
    <mergeCell ref="B22:C22"/>
    <mergeCell ref="C9:L11"/>
    <mergeCell ref="C14:L15"/>
    <mergeCell ref="B19:C19"/>
    <mergeCell ref="B20:C20"/>
    <mergeCell ref="B21:C21"/>
    <mergeCell ref="B17:C17"/>
    <mergeCell ref="D17:L17"/>
    <mergeCell ref="B18:C18"/>
    <mergeCell ref="D18:L18"/>
  </mergeCells>
  <dataValidations count="6">
    <dataValidation type="list" allowBlank="1" showInputMessage="1" showErrorMessage="1" sqref="E17:L17 D17">
      <formula1>$B$107:$B$108</formula1>
    </dataValidation>
    <dataValidation type="date" operator="greaterThan" allowBlank="1" showInputMessage="1" showErrorMessage="1" error="Bitte ausschließlich Datum ab 01.01.2016 eintragen." sqref="E26">
      <formula1>42370</formula1>
    </dataValidation>
    <dataValidation type="date" operator="greaterThan" allowBlank="1" showInputMessage="1" showErrorMessage="1" error="Bitte ausschließlich Datum nach Projektbeginn eintragen." sqref="H26">
      <formula1>E26</formula1>
    </dataValidation>
    <dataValidation allowBlank="1" showInputMessage="1" showErrorMessage="1" prompt="Bitte Antragsnummer aus dem Kundenportal der NBank übernehmen." sqref="D21:L21"/>
    <dataValidation type="whole" allowBlank="1" showInputMessage="1" showErrorMessage="1" prompt="Bitte hier Anzahl der Teilnehmenden eintragen." sqref="E29">
      <formula1>1</formula1>
      <formula2>1000</formula2>
    </dataValidation>
    <dataValidation type="whole" allowBlank="1" showInputMessage="1" showErrorMessage="1" prompt="Bitte hier geplante Stunden aller Teilnehmenden eintragen." sqref="E32">
      <formula1>1</formula1>
      <formula2>100000</formula2>
    </dataValidation>
  </dataValidations>
  <pageMargins left="0.70866141732283472" right="0.70866141732283472" top="0.78740157480314965" bottom="0.78740157480314965" header="0.31496062992125984" footer="0.31496062992125984"/>
  <pageSetup paperSize="9" scale="75" orientation="landscape" r:id="rId1"/>
  <headerFooter>
    <oddFooter>&amp;A</oddFooter>
  </headerFooter>
  <colBreaks count="1" manualBreakCount="1">
    <brk id="14" max="17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Durchschnittssätze!$D$71:$D$76</xm:f>
          </x14:formula1>
          <xm:sqref>D22:L22</xm:sqref>
        </x14:dataValidation>
        <x14:dataValidation type="list" allowBlank="1" showInputMessage="1" showErrorMessage="1">
          <x14:formula1>
            <xm:f>Durchschnittssätze!$F$72:$F$79</xm:f>
          </x14:formula1>
          <xm:sqref>D18:L18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1">
    <tabColor rgb="FFFF0000"/>
  </sheetPr>
  <dimension ref="A1:L58"/>
  <sheetViews>
    <sheetView showGridLines="0" zoomScaleNormal="100" workbookViewId="0">
      <selection activeCell="E4" sqref="E4"/>
    </sheetView>
  </sheetViews>
  <sheetFormatPr baseColWidth="10" defaultColWidth="11" defaultRowHeight="13.8" x14ac:dyDescent="0.25"/>
  <cols>
    <col min="1" max="1" width="3.59765625" style="77" customWidth="1"/>
    <col min="2" max="2" width="11" style="77"/>
    <col min="3" max="3" width="18" style="77" customWidth="1"/>
    <col min="4" max="4" width="14.69921875" style="77" customWidth="1"/>
    <col min="5" max="5" width="15" style="77" customWidth="1"/>
    <col min="6" max="6" width="14.69921875" style="77" customWidth="1"/>
    <col min="7" max="10" width="11" style="77"/>
    <col min="11" max="11" width="12.19921875" style="77" customWidth="1"/>
    <col min="12" max="12" width="11" style="77"/>
    <col min="13" max="13" width="4.3984375" style="77" customWidth="1"/>
    <col min="14" max="16384" width="11" style="77"/>
  </cols>
  <sheetData>
    <row r="1" spans="1:12" ht="17.399999999999999" x14ac:dyDescent="0.3">
      <c r="A1" s="288"/>
    </row>
    <row r="2" spans="1:12" ht="14.4" thickBot="1" x14ac:dyDescent="0.3">
      <c r="A2" s="191" t="s">
        <v>451</v>
      </c>
      <c r="H2" s="191" t="s">
        <v>445</v>
      </c>
    </row>
    <row r="3" spans="1:12" ht="15" thickTop="1" thickBot="1" x14ac:dyDescent="0.3">
      <c r="D3" s="214" t="s">
        <v>322</v>
      </c>
      <c r="E3" s="215" t="s">
        <v>323</v>
      </c>
      <c r="F3" s="216" t="s">
        <v>106</v>
      </c>
      <c r="G3" s="285"/>
      <c r="H3" s="285"/>
      <c r="I3" s="285"/>
      <c r="J3" s="285"/>
      <c r="K3" s="323" t="s">
        <v>442</v>
      </c>
      <c r="L3" s="323" t="s">
        <v>454</v>
      </c>
    </row>
    <row r="4" spans="1:12" ht="14.4" thickTop="1" x14ac:dyDescent="0.25">
      <c r="B4" s="506" t="s">
        <v>458</v>
      </c>
      <c r="C4" s="508"/>
      <c r="D4" s="217">
        <f>'Bildungs- und Beratungspersonal'!P28</f>
        <v>0</v>
      </c>
      <c r="E4" s="359"/>
      <c r="F4" s="219"/>
      <c r="G4" s="285"/>
      <c r="H4" s="529" t="s">
        <v>444</v>
      </c>
      <c r="I4" s="530"/>
      <c r="J4" s="531"/>
      <c r="K4" s="237"/>
      <c r="L4" s="324" t="str">
        <f>IF(K4&gt;24,"nein","ja")</f>
        <v>ja</v>
      </c>
    </row>
    <row r="5" spans="1:12" s="274" customFormat="1" x14ac:dyDescent="0.25">
      <c r="B5" s="506" t="s">
        <v>459</v>
      </c>
      <c r="C5" s="508"/>
      <c r="D5" s="217">
        <f>'Bildungs- und Beratungspersonal'!L60</f>
        <v>0</v>
      </c>
      <c r="E5" s="360"/>
      <c r="F5" s="219"/>
      <c r="G5" s="285"/>
      <c r="H5" s="544" t="s">
        <v>446</v>
      </c>
      <c r="I5" s="545"/>
      <c r="J5" s="546"/>
      <c r="K5" s="524">
        <f>E17</f>
        <v>0</v>
      </c>
      <c r="L5" s="524" t="str">
        <f>IF(K5&lt;400000,"ja","nein")</f>
        <v>ja</v>
      </c>
    </row>
    <row r="6" spans="1:12" ht="14.25" customHeight="1" x14ac:dyDescent="0.25">
      <c r="A6" s="274"/>
      <c r="B6" s="506" t="s">
        <v>456</v>
      </c>
      <c r="C6" s="508"/>
      <c r="D6" s="217">
        <f>'Bildungs- und Beratungspersonal'!F84</f>
        <v>0</v>
      </c>
      <c r="E6" s="218">
        <f>'Prüfung 1.3 u. 1.4'!H15</f>
        <v>0</v>
      </c>
      <c r="F6" s="219"/>
      <c r="G6" s="285"/>
      <c r="H6" s="547"/>
      <c r="I6" s="548"/>
      <c r="J6" s="549"/>
      <c r="K6" s="525"/>
      <c r="L6" s="526"/>
    </row>
    <row r="7" spans="1:12" ht="14.25" customHeight="1" x14ac:dyDescent="0.25">
      <c r="B7" s="519" t="s">
        <v>89</v>
      </c>
      <c r="C7" s="519"/>
      <c r="D7" s="220">
        <f>'Bildungs- und Beratungspersonal'!F105</f>
        <v>0</v>
      </c>
      <c r="E7" s="221">
        <f>'Prüfung 1.3 u. 1.4'!H36</f>
        <v>0</v>
      </c>
      <c r="F7" s="219">
        <f>IF(E7="",0,(D7-E7))</f>
        <v>0</v>
      </c>
      <c r="G7" s="285"/>
      <c r="H7" s="527" t="str">
        <f>IF(L5="ja","","Ausnahmegenehmigung erhalten?")</f>
        <v/>
      </c>
      <c r="I7" s="528"/>
      <c r="J7" s="528"/>
      <c r="K7" s="320"/>
      <c r="L7" s="237"/>
    </row>
    <row r="8" spans="1:12" ht="14.25" customHeight="1" x14ac:dyDescent="0.25">
      <c r="B8" s="519" t="s">
        <v>412</v>
      </c>
      <c r="C8" s="519"/>
      <c r="D8" s="220">
        <f>'Vergütungen der Teilnehmenden'!I35</f>
        <v>0</v>
      </c>
      <c r="E8" s="221">
        <f>'Prüfung Teilnehmer'!K33</f>
        <v>0</v>
      </c>
      <c r="F8" s="219">
        <f>IF(E8="",0,(D8-E8))</f>
        <v>0</v>
      </c>
      <c r="G8" s="285"/>
      <c r="H8" s="527" t="s">
        <v>447</v>
      </c>
      <c r="I8" s="528"/>
      <c r="J8" s="528"/>
      <c r="K8" s="320" t="e">
        <f>E19</f>
        <v>#DIV/0!</v>
      </c>
      <c r="L8" s="321" t="e">
        <f>IF(K8&lt;9,"ja","nein")</f>
        <v>#DIV/0!</v>
      </c>
    </row>
    <row r="9" spans="1:12" ht="14.25" customHeight="1" x14ac:dyDescent="0.25">
      <c r="B9" s="519" t="s">
        <v>83</v>
      </c>
      <c r="C9" s="519"/>
      <c r="D9" s="220">
        <f>'Verbrauchsgüter und Ausstattung'!O100</f>
        <v>0</v>
      </c>
      <c r="E9" s="221">
        <f>'Prüfung Verbrauchsgüter'!O118</f>
        <v>0</v>
      </c>
      <c r="F9" s="219">
        <f>IF(E9="",0,(D9-E9))</f>
        <v>0</v>
      </c>
      <c r="G9" s="285"/>
      <c r="H9" s="527" t="e">
        <f>IF(L8="ja","","Ausnahmegenehmigung erteilt?")</f>
        <v>#DIV/0!</v>
      </c>
      <c r="I9" s="528"/>
      <c r="J9" s="528"/>
      <c r="K9" s="320"/>
      <c r="L9" s="237"/>
    </row>
    <row r="10" spans="1:12" x14ac:dyDescent="0.25">
      <c r="B10" s="208"/>
      <c r="C10" s="209"/>
      <c r="D10" s="208"/>
      <c r="E10" s="222"/>
      <c r="F10" s="223"/>
      <c r="G10" s="285"/>
      <c r="H10" s="527" t="str">
        <f>IF('Allgemeine Angaben'!D17="ÜR (Übergangsregion)","Kofinanzierung min. 30%","Kofinanzierung min. 50 %")</f>
        <v>Kofinanzierung min. 50 %</v>
      </c>
      <c r="I10" s="528"/>
      <c r="J10" s="528"/>
      <c r="K10" s="329" t="e">
        <f>I35/E17</f>
        <v>#DIV/0!</v>
      </c>
      <c r="L10" s="324" t="e">
        <f>IF('Allgemeine Angaben'!D17="ÜR (Übergangsregion)",IF(K10&lt;30%,"korrigieren!","ja"),IF(K10&lt;50%,"korrigieren!","ja"))</f>
        <v>#DIV/0!</v>
      </c>
    </row>
    <row r="11" spans="1:12" x14ac:dyDescent="0.25">
      <c r="B11" s="210"/>
      <c r="C11" s="211" t="s">
        <v>25</v>
      </c>
      <c r="D11" s="224">
        <f>SUM(D4:D10)</f>
        <v>0</v>
      </c>
      <c r="E11" s="225">
        <f>SUM(E4:E9)</f>
        <v>0</v>
      </c>
      <c r="F11" s="226">
        <f>IF(E11="",0,(D11-E11))</f>
        <v>0</v>
      </c>
      <c r="G11" s="285"/>
      <c r="H11" s="285"/>
      <c r="I11" s="285"/>
      <c r="J11" s="285"/>
    </row>
    <row r="12" spans="1:12" x14ac:dyDescent="0.25">
      <c r="B12" s="212"/>
      <c r="C12" s="213"/>
      <c r="D12" s="212"/>
      <c r="E12" s="227"/>
      <c r="F12" s="228"/>
      <c r="G12" s="285"/>
      <c r="H12" s="285"/>
      <c r="I12" s="285"/>
      <c r="J12" s="285"/>
    </row>
    <row r="13" spans="1:12" ht="14.4" thickBot="1" x14ac:dyDescent="0.3">
      <c r="B13" s="137" t="s">
        <v>90</v>
      </c>
      <c r="C13" s="137"/>
      <c r="D13" s="229">
        <f>ROUND(SUM(D11-D7)*0.12,2)</f>
        <v>0</v>
      </c>
      <c r="E13" s="230">
        <f>ROUND(SUM(E11-E7)*0.12,2)</f>
        <v>0</v>
      </c>
      <c r="F13" s="231">
        <f>IF(E13="",0,(D13-E13))</f>
        <v>0</v>
      </c>
      <c r="G13" s="285"/>
      <c r="H13" s="285"/>
      <c r="I13" s="285"/>
      <c r="J13" s="285"/>
    </row>
    <row r="14" spans="1:12" ht="15" thickTop="1" thickBot="1" x14ac:dyDescent="0.3">
      <c r="G14" s="285"/>
      <c r="H14" s="285"/>
      <c r="I14" s="285"/>
      <c r="J14" s="285"/>
      <c r="K14" s="274"/>
      <c r="L14" s="274"/>
    </row>
    <row r="15" spans="1:12" ht="15" thickTop="1" thickBot="1" x14ac:dyDescent="0.3">
      <c r="B15" s="538" t="s">
        <v>416</v>
      </c>
      <c r="C15" s="539"/>
      <c r="E15" s="247">
        <f>'Pauschale u. Kofinanzierung'!D10</f>
        <v>0</v>
      </c>
      <c r="G15" s="285"/>
      <c r="H15" s="285"/>
      <c r="I15" s="285"/>
      <c r="J15" s="285"/>
    </row>
    <row r="16" spans="1:12" ht="15" thickTop="1" thickBot="1" x14ac:dyDescent="0.3">
      <c r="G16" s="285"/>
      <c r="H16" s="285"/>
      <c r="I16" s="285"/>
      <c r="J16" s="285"/>
    </row>
    <row r="17" spans="1:12" ht="14.4" thickTop="1" x14ac:dyDescent="0.25">
      <c r="B17" s="534" t="s">
        <v>91</v>
      </c>
      <c r="C17" s="535"/>
      <c r="D17" s="532">
        <f>SUM(D11,D13)</f>
        <v>0</v>
      </c>
      <c r="E17" s="540">
        <f>SUM(E11+E13-E15)</f>
        <v>0</v>
      </c>
      <c r="F17" s="542">
        <f>IF(E17="",0,(D17-E17))</f>
        <v>0</v>
      </c>
      <c r="G17" s="284" t="str">
        <f>IF(E17&gt;400000,"   Gesamtausgaben über 400.000 €. Ausnahmegenehmigung einholen!","")</f>
        <v/>
      </c>
      <c r="H17" s="285"/>
      <c r="I17" s="285"/>
      <c r="J17" s="285"/>
      <c r="K17" s="274"/>
      <c r="L17" s="274"/>
    </row>
    <row r="18" spans="1:12" x14ac:dyDescent="0.25">
      <c r="B18" s="536"/>
      <c r="C18" s="537"/>
      <c r="D18" s="533"/>
      <c r="E18" s="541"/>
      <c r="F18" s="543"/>
      <c r="G18" s="285"/>
      <c r="H18" s="285"/>
      <c r="I18" s="285"/>
      <c r="J18" s="285"/>
    </row>
    <row r="19" spans="1:12" ht="14.4" thickBot="1" x14ac:dyDescent="0.3">
      <c r="B19" s="515" t="s">
        <v>327</v>
      </c>
      <c r="C19" s="515"/>
      <c r="D19" s="217" t="e">
        <f>IF(D17="","",(D17-D8)/'Allgemeine Angaben'!E32)</f>
        <v>#DIV/0!</v>
      </c>
      <c r="E19" s="290" t="e">
        <f>IF(E17="","",(E17-E8)/'Allgemeine Angaben'!E32)</f>
        <v>#DIV/0!</v>
      </c>
    </row>
    <row r="20" spans="1:12" ht="14.4" thickTop="1" x14ac:dyDescent="0.25"/>
    <row r="21" spans="1:12" ht="14.4" thickBot="1" x14ac:dyDescent="0.3">
      <c r="A21" s="191" t="s">
        <v>452</v>
      </c>
    </row>
    <row r="22" spans="1:12" ht="18.75" customHeight="1" thickTop="1" thickBot="1" x14ac:dyDescent="0.3">
      <c r="E22" s="291"/>
      <c r="G22" s="335" t="s">
        <v>324</v>
      </c>
      <c r="H22" s="342"/>
      <c r="I22" s="551" t="s">
        <v>325</v>
      </c>
      <c r="J22" s="552"/>
      <c r="K22" s="553" t="s">
        <v>106</v>
      </c>
      <c r="L22" s="554"/>
    </row>
    <row r="23" spans="1:12" ht="14.4" thickTop="1" x14ac:dyDescent="0.25">
      <c r="B23" s="511" t="s">
        <v>92</v>
      </c>
      <c r="C23" s="512"/>
      <c r="D23" s="512"/>
      <c r="E23" s="550"/>
      <c r="F23" s="513"/>
      <c r="G23" s="340">
        <f>SUM(G24,G25,G26,G27)</f>
        <v>0</v>
      </c>
      <c r="H23" s="341"/>
      <c r="I23" s="555">
        <f>SUM(I24,I25,I26,I27)</f>
        <v>0</v>
      </c>
      <c r="J23" s="556"/>
      <c r="K23" s="559">
        <f>SUM(K24,K25,K26,K27)</f>
        <v>0</v>
      </c>
      <c r="L23" s="392"/>
    </row>
    <row r="24" spans="1:12" x14ac:dyDescent="0.25">
      <c r="B24" s="506" t="s">
        <v>93</v>
      </c>
      <c r="C24" s="507"/>
      <c r="D24" s="507"/>
      <c r="E24" s="507"/>
      <c r="F24" s="508"/>
      <c r="G24" s="336">
        <f>'Pauschale u. Kofinanzierung'!G19</f>
        <v>0</v>
      </c>
      <c r="H24" s="338"/>
      <c r="I24" s="557">
        <f>G24</f>
        <v>0</v>
      </c>
      <c r="J24" s="558"/>
      <c r="K24" s="560">
        <f>IF(I24="",0,G24-I24)</f>
        <v>0</v>
      </c>
      <c r="L24" s="509"/>
    </row>
    <row r="25" spans="1:12" x14ac:dyDescent="0.25">
      <c r="B25" s="506" t="s">
        <v>94</v>
      </c>
      <c r="C25" s="507"/>
      <c r="D25" s="507"/>
      <c r="E25" s="507"/>
      <c r="F25" s="508"/>
      <c r="G25" s="336">
        <f>'Pauschale u. Kofinanzierung'!G20</f>
        <v>0</v>
      </c>
      <c r="H25" s="338"/>
      <c r="I25" s="563">
        <v>0</v>
      </c>
      <c r="J25" s="564"/>
      <c r="K25" s="560">
        <f>IF(I25="",0,G25-I25)</f>
        <v>0</v>
      </c>
      <c r="L25" s="509"/>
    </row>
    <row r="26" spans="1:12" x14ac:dyDescent="0.25">
      <c r="B26" s="506" t="s">
        <v>95</v>
      </c>
      <c r="C26" s="507"/>
      <c r="D26" s="507"/>
      <c r="E26" s="507"/>
      <c r="F26" s="508"/>
      <c r="G26" s="336">
        <f>'Pauschale u. Kofinanzierung'!G21</f>
        <v>0</v>
      </c>
      <c r="H26" s="338"/>
      <c r="I26" s="563">
        <v>0</v>
      </c>
      <c r="J26" s="564"/>
      <c r="K26" s="560">
        <f>IF(I26="",0,G26-I26)</f>
        <v>0</v>
      </c>
      <c r="L26" s="509"/>
    </row>
    <row r="27" spans="1:12" ht="14.4" thickBot="1" x14ac:dyDescent="0.3">
      <c r="B27" s="506" t="s">
        <v>96</v>
      </c>
      <c r="C27" s="507"/>
      <c r="D27" s="507"/>
      <c r="E27" s="507"/>
      <c r="F27" s="508"/>
      <c r="G27" s="336">
        <f>'Pauschale u. Kofinanzierung'!G22</f>
        <v>0</v>
      </c>
      <c r="H27" s="338"/>
      <c r="I27" s="561">
        <f>G27</f>
        <v>0</v>
      </c>
      <c r="J27" s="562"/>
      <c r="K27" s="560">
        <f>IF(I27="",0,G27-I27)</f>
        <v>0</v>
      </c>
      <c r="L27" s="509"/>
    </row>
    <row r="28" spans="1:12" ht="18.75" customHeight="1" thickTop="1" thickBot="1" x14ac:dyDescent="0.3">
      <c r="B28" s="151"/>
      <c r="C28" s="151"/>
      <c r="D28" s="151"/>
      <c r="E28" s="151"/>
      <c r="F28" s="151"/>
      <c r="G28" s="337"/>
      <c r="H28" s="337"/>
    </row>
    <row r="29" spans="1:12" ht="14.4" thickTop="1" x14ac:dyDescent="0.25">
      <c r="B29" s="511" t="s">
        <v>97</v>
      </c>
      <c r="C29" s="512"/>
      <c r="D29" s="512"/>
      <c r="E29" s="512"/>
      <c r="F29" s="513"/>
      <c r="G29" s="334">
        <f>SUM(G30,G31,G32,G33)</f>
        <v>0</v>
      </c>
      <c r="H29" s="339"/>
      <c r="I29" s="576">
        <f>SUM(I30,I31,I32,I33)</f>
        <v>0</v>
      </c>
      <c r="J29" s="577"/>
      <c r="K29" s="559">
        <f>SUM(K30,K31,K32,K33)</f>
        <v>0</v>
      </c>
      <c r="L29" s="391"/>
    </row>
    <row r="30" spans="1:12" x14ac:dyDescent="0.25">
      <c r="B30" s="506" t="s">
        <v>100</v>
      </c>
      <c r="C30" s="507"/>
      <c r="D30" s="507"/>
      <c r="E30" s="507"/>
      <c r="F30" s="508"/>
      <c r="G30" s="336">
        <f>'Pauschale u. Kofinanzierung'!G25</f>
        <v>0</v>
      </c>
      <c r="H30" s="338"/>
      <c r="I30" s="563">
        <f>G30</f>
        <v>0</v>
      </c>
      <c r="J30" s="564"/>
      <c r="K30" s="560">
        <f>IF(I30="",0,G30-I30)</f>
        <v>0</v>
      </c>
      <c r="L30" s="509"/>
    </row>
    <row r="31" spans="1:12" x14ac:dyDescent="0.25">
      <c r="B31" s="506" t="s">
        <v>98</v>
      </c>
      <c r="C31" s="507"/>
      <c r="D31" s="507"/>
      <c r="E31" s="507"/>
      <c r="F31" s="508"/>
      <c r="G31" s="336">
        <f>'Pauschale u. Kofinanzierung'!G26</f>
        <v>0</v>
      </c>
      <c r="H31" s="338"/>
      <c r="I31" s="563">
        <f>G31</f>
        <v>0</v>
      </c>
      <c r="J31" s="564"/>
      <c r="K31" s="560">
        <f>IF(I31="",0,G31-I31)</f>
        <v>0</v>
      </c>
      <c r="L31" s="509"/>
    </row>
    <row r="32" spans="1:12" x14ac:dyDescent="0.25">
      <c r="B32" s="506" t="s">
        <v>99</v>
      </c>
      <c r="C32" s="507"/>
      <c r="D32" s="507"/>
      <c r="E32" s="507"/>
      <c r="F32" s="508"/>
      <c r="G32" s="336">
        <f>'Pauschale u. Kofinanzierung'!G27</f>
        <v>0</v>
      </c>
      <c r="H32" s="338"/>
      <c r="I32" s="563">
        <f>G32</f>
        <v>0</v>
      </c>
      <c r="J32" s="564"/>
      <c r="K32" s="560">
        <f>IF(I32="",0,G32-I32)</f>
        <v>0</v>
      </c>
      <c r="L32" s="509"/>
    </row>
    <row r="33" spans="2:12" ht="14.4" thickBot="1" x14ac:dyDescent="0.3">
      <c r="B33" s="519" t="s">
        <v>101</v>
      </c>
      <c r="C33" s="519"/>
      <c r="D33" s="519"/>
      <c r="E33" s="519"/>
      <c r="F33" s="519"/>
      <c r="G33" s="336">
        <f>'Pauschale u. Kofinanzierung'!G28</f>
        <v>0</v>
      </c>
      <c r="H33" s="338"/>
      <c r="I33" s="578">
        <f>G33</f>
        <v>0</v>
      </c>
      <c r="J33" s="579"/>
      <c r="K33" s="560">
        <f>IF(I33="",0,G33-I33)</f>
        <v>0</v>
      </c>
      <c r="L33" s="509"/>
    </row>
    <row r="34" spans="2:12" ht="15" thickTop="1" thickBot="1" x14ac:dyDescent="0.3"/>
    <row r="35" spans="2:12" ht="14.4" thickTop="1" x14ac:dyDescent="0.25">
      <c r="E35" s="574" t="s">
        <v>448</v>
      </c>
      <c r="F35" s="574"/>
      <c r="G35" s="343">
        <f>SUM(G23+G29)</f>
        <v>0</v>
      </c>
      <c r="H35" s="357"/>
      <c r="I35" s="568">
        <f>SUM(I23+I29)</f>
        <v>0</v>
      </c>
      <c r="J35" s="569"/>
      <c r="K35" s="542">
        <f>SUM(K23+K29)</f>
        <v>0</v>
      </c>
      <c r="L35" s="572"/>
    </row>
    <row r="36" spans="2:12" ht="14.4" thickBot="1" x14ac:dyDescent="0.3">
      <c r="E36" s="575"/>
      <c r="F36" s="575"/>
      <c r="G36" s="344"/>
      <c r="H36" s="358"/>
      <c r="I36" s="570"/>
      <c r="J36" s="571"/>
      <c r="K36" s="543"/>
      <c r="L36" s="573"/>
    </row>
    <row r="37" spans="2:12" ht="14.4" thickTop="1" x14ac:dyDescent="0.25"/>
    <row r="39" spans="2:12" x14ac:dyDescent="0.25">
      <c r="B39" s="345" t="s">
        <v>326</v>
      </c>
      <c r="C39" s="346"/>
      <c r="D39" s="346"/>
      <c r="E39" s="346"/>
      <c r="F39" s="346"/>
      <c r="G39" s="346"/>
      <c r="H39" s="346"/>
      <c r="I39" s="346"/>
      <c r="J39" s="346"/>
      <c r="K39" s="346"/>
      <c r="L39" s="347"/>
    </row>
    <row r="40" spans="2:12" x14ac:dyDescent="0.25">
      <c r="B40" s="348"/>
      <c r="C40" s="349"/>
      <c r="D40" s="349"/>
      <c r="E40" s="349"/>
      <c r="F40" s="349"/>
      <c r="G40" s="349"/>
      <c r="H40" s="349"/>
      <c r="I40" s="349"/>
      <c r="J40" s="349"/>
      <c r="K40" s="349"/>
      <c r="L40" s="350"/>
    </row>
    <row r="41" spans="2:12" x14ac:dyDescent="0.25">
      <c r="B41" s="351"/>
      <c r="C41" s="352"/>
      <c r="D41" s="352"/>
      <c r="E41" s="352"/>
      <c r="F41" s="352"/>
      <c r="G41" s="352"/>
      <c r="H41" s="352"/>
      <c r="I41" s="352"/>
      <c r="J41" s="352"/>
      <c r="K41" s="352"/>
      <c r="L41" s="353"/>
    </row>
    <row r="42" spans="2:12" x14ac:dyDescent="0.25">
      <c r="B42" s="351"/>
      <c r="C42" s="352"/>
      <c r="D42" s="352"/>
      <c r="E42" s="352"/>
      <c r="F42" s="352"/>
      <c r="G42" s="352"/>
      <c r="H42" s="352"/>
      <c r="I42" s="352"/>
      <c r="J42" s="352"/>
      <c r="K42" s="352"/>
      <c r="L42" s="353"/>
    </row>
    <row r="43" spans="2:12" x14ac:dyDescent="0.25">
      <c r="B43" s="351"/>
      <c r="C43" s="352"/>
      <c r="D43" s="352"/>
      <c r="E43" s="352"/>
      <c r="F43" s="352"/>
      <c r="G43" s="352"/>
      <c r="H43" s="352"/>
      <c r="I43" s="352"/>
      <c r="J43" s="352"/>
      <c r="K43" s="352"/>
      <c r="L43" s="353"/>
    </row>
    <row r="44" spans="2:12" x14ac:dyDescent="0.25">
      <c r="B44" s="351"/>
      <c r="C44" s="352"/>
      <c r="D44" s="352"/>
      <c r="E44" s="352"/>
      <c r="F44" s="352"/>
      <c r="G44" s="352"/>
      <c r="H44" s="352"/>
      <c r="I44" s="352"/>
      <c r="J44" s="352"/>
      <c r="K44" s="352"/>
      <c r="L44" s="353"/>
    </row>
    <row r="45" spans="2:12" x14ac:dyDescent="0.25">
      <c r="B45" s="351"/>
      <c r="C45" s="352"/>
      <c r="D45" s="352"/>
      <c r="E45" s="352"/>
      <c r="F45" s="352"/>
      <c r="G45" s="352"/>
      <c r="H45" s="352"/>
      <c r="I45" s="352"/>
      <c r="J45" s="352"/>
      <c r="K45" s="352"/>
      <c r="L45" s="353"/>
    </row>
    <row r="46" spans="2:12" x14ac:dyDescent="0.25">
      <c r="B46" s="351"/>
      <c r="C46" s="352"/>
      <c r="D46" s="352"/>
      <c r="E46" s="352"/>
      <c r="F46" s="352"/>
      <c r="G46" s="352"/>
      <c r="H46" s="352"/>
      <c r="I46" s="352"/>
      <c r="J46" s="352"/>
      <c r="K46" s="352"/>
      <c r="L46" s="353"/>
    </row>
    <row r="47" spans="2:12" x14ac:dyDescent="0.25">
      <c r="B47" s="351"/>
      <c r="C47" s="352"/>
      <c r="D47" s="352"/>
      <c r="E47" s="352"/>
      <c r="F47" s="352"/>
      <c r="G47" s="352"/>
      <c r="H47" s="352"/>
      <c r="I47" s="352"/>
      <c r="J47" s="352"/>
      <c r="K47" s="352"/>
      <c r="L47" s="353"/>
    </row>
    <row r="48" spans="2:12" x14ac:dyDescent="0.25">
      <c r="B48" s="354"/>
      <c r="C48" s="355"/>
      <c r="D48" s="355"/>
      <c r="E48" s="355"/>
      <c r="F48" s="355"/>
      <c r="G48" s="355"/>
      <c r="H48" s="355"/>
      <c r="I48" s="355"/>
      <c r="J48" s="355"/>
      <c r="K48" s="355"/>
      <c r="L48" s="356"/>
    </row>
    <row r="51" spans="2:11" x14ac:dyDescent="0.25">
      <c r="B51" s="565" t="s">
        <v>328</v>
      </c>
      <c r="C51" s="566"/>
      <c r="D51" s="566"/>
      <c r="E51" s="566"/>
      <c r="F51" s="567"/>
      <c r="G51" s="237"/>
      <c r="I51" s="232" t="str">
        <f>IF(G51="nein","Förderung nicht möglich!","")</f>
        <v/>
      </c>
      <c r="J51" s="232"/>
    </row>
    <row r="54" spans="2:11" x14ac:dyDescent="0.25">
      <c r="B54" s="175" t="s">
        <v>404</v>
      </c>
      <c r="C54" s="238"/>
    </row>
    <row r="55" spans="2:11" x14ac:dyDescent="0.25">
      <c r="B55" s="233"/>
      <c r="C55" s="234"/>
    </row>
    <row r="56" spans="2:11" x14ac:dyDescent="0.25">
      <c r="B56" s="235"/>
    </row>
    <row r="57" spans="2:11" ht="14.4" thickBot="1" x14ac:dyDescent="0.3">
      <c r="B57" s="236"/>
      <c r="C57" s="236"/>
      <c r="D57" s="236"/>
      <c r="H57" s="236"/>
      <c r="I57" s="236"/>
      <c r="J57" s="236"/>
      <c r="K57" s="236"/>
    </row>
    <row r="58" spans="2:11" x14ac:dyDescent="0.25">
      <c r="B58" s="235" t="s">
        <v>405</v>
      </c>
      <c r="H58" s="235" t="s">
        <v>406</v>
      </c>
    </row>
  </sheetData>
  <sheetProtection algorithmName="SHA-512" hashValue="/lJlBVbheCXqMLZGO9wwtp/Tf2jYMm6yJ7QXeqxWDey27pxTRw+ArZ9G1NUxq5159yTstbuWkwDiEiPKt+8BIw==" saltValue="8WCN8yqQKE8xhNIP2v1b5A==" spinCount="100000" sheet="1" objects="1" scenarios="1" selectLockedCells="1"/>
  <protectedRanges>
    <protectedRange sqref="K4 L7 L9 I25:J27 I30:J33 B40 G51 C54" name="Bereich1"/>
  </protectedRanges>
  <mergeCells count="56">
    <mergeCell ref="B51:F51"/>
    <mergeCell ref="I35:J36"/>
    <mergeCell ref="K35:L36"/>
    <mergeCell ref="E35:F36"/>
    <mergeCell ref="B26:F26"/>
    <mergeCell ref="B27:F27"/>
    <mergeCell ref="B29:F29"/>
    <mergeCell ref="K32:L32"/>
    <mergeCell ref="K33:L33"/>
    <mergeCell ref="I29:J29"/>
    <mergeCell ref="I30:J30"/>
    <mergeCell ref="I31:J31"/>
    <mergeCell ref="I32:J32"/>
    <mergeCell ref="I33:J33"/>
    <mergeCell ref="B33:F33"/>
    <mergeCell ref="I26:J26"/>
    <mergeCell ref="B32:F32"/>
    <mergeCell ref="B25:F25"/>
    <mergeCell ref="K29:L29"/>
    <mergeCell ref="K30:L30"/>
    <mergeCell ref="K31:L31"/>
    <mergeCell ref="B30:F30"/>
    <mergeCell ref="B31:F31"/>
    <mergeCell ref="I27:J27"/>
    <mergeCell ref="K25:L25"/>
    <mergeCell ref="K26:L26"/>
    <mergeCell ref="K27:L27"/>
    <mergeCell ref="I25:J25"/>
    <mergeCell ref="B23:F23"/>
    <mergeCell ref="B24:F24"/>
    <mergeCell ref="I22:J22"/>
    <mergeCell ref="K22:L22"/>
    <mergeCell ref="I23:J23"/>
    <mergeCell ref="I24:J24"/>
    <mergeCell ref="K23:L23"/>
    <mergeCell ref="K24:L24"/>
    <mergeCell ref="H4:J4"/>
    <mergeCell ref="H7:J7"/>
    <mergeCell ref="B19:C19"/>
    <mergeCell ref="D17:D18"/>
    <mergeCell ref="B4:C4"/>
    <mergeCell ref="B7:C7"/>
    <mergeCell ref="B8:C8"/>
    <mergeCell ref="B9:C9"/>
    <mergeCell ref="B17:C18"/>
    <mergeCell ref="B15:C15"/>
    <mergeCell ref="E17:E18"/>
    <mergeCell ref="F17:F18"/>
    <mergeCell ref="H10:J10"/>
    <mergeCell ref="H8:J8"/>
    <mergeCell ref="H5:J6"/>
    <mergeCell ref="K5:K6"/>
    <mergeCell ref="L5:L6"/>
    <mergeCell ref="H9:J9"/>
    <mergeCell ref="B6:C6"/>
    <mergeCell ref="B5:C5"/>
  </mergeCells>
  <conditionalFormatting sqref="L10">
    <cfRule type="beginsWith" dxfId="1" priority="1" operator="beginsWith" text="korrigieren!">
      <formula>LEFT(L10,LEN("korrigieren!"))="korrigieren!"</formula>
    </cfRule>
  </conditionalFormatting>
  <dataValidations count="1">
    <dataValidation type="decimal" operator="greaterThanOrEqual" allowBlank="1" showInputMessage="1" showErrorMessage="1" sqref="G24:H27 G30:H33">
      <formula1>0</formula1>
    </dataValidation>
  </dataValidations>
  <pageMargins left="0.51181102362204722" right="0.51181102362204722" top="1.1811023622047245" bottom="0.39370078740157483" header="0.31496062992125984" footer="0.11811023622047245"/>
  <pageSetup paperSize="9" scale="60" orientation="landscape" r:id="rId1"/>
  <headerFooter>
    <oddFooter>&amp;A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Durchschnittssätze!$F$58:$F$59</xm:f>
          </x14:formula1>
          <xm:sqref>G51 L7 L9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1">
    <tabColor rgb="FFFF0000"/>
  </sheetPr>
  <dimension ref="B1:D75"/>
  <sheetViews>
    <sheetView zoomScaleNormal="100" workbookViewId="0">
      <selection activeCell="D1" sqref="D1"/>
    </sheetView>
  </sheetViews>
  <sheetFormatPr baseColWidth="10" defaultColWidth="11" defaultRowHeight="13.2" x14ac:dyDescent="0.25"/>
  <cols>
    <col min="1" max="1" width="4.69921875" style="85" customWidth="1"/>
    <col min="2" max="2" width="14.69921875" style="85" customWidth="1"/>
    <col min="3" max="3" width="28.3984375" style="85" customWidth="1"/>
    <col min="4" max="4" width="13.19921875" style="85" customWidth="1"/>
    <col min="5" max="16384" width="11" style="85"/>
  </cols>
  <sheetData>
    <row r="1" spans="2:4" x14ac:dyDescent="0.25">
      <c r="B1" s="239"/>
      <c r="C1" s="361" t="s">
        <v>460</v>
      </c>
      <c r="D1" s="362"/>
    </row>
    <row r="3" spans="2:4" x14ac:dyDescent="0.25">
      <c r="B3" s="240" t="s">
        <v>5</v>
      </c>
      <c r="C3" s="582" t="str">
        <f>IF('Allgemeine Angaben'!D17="","",'Allgemeine Angaben'!D17)</f>
        <v/>
      </c>
      <c r="D3" s="583"/>
    </row>
    <row r="4" spans="2:4" x14ac:dyDescent="0.25">
      <c r="B4" s="240" t="s">
        <v>403</v>
      </c>
      <c r="C4" s="582" t="str">
        <f>IF('Allgemeine Angaben'!D19="","",'Allgemeine Angaben'!D19)</f>
        <v/>
      </c>
      <c r="D4" s="583"/>
    </row>
    <row r="5" spans="2:4" x14ac:dyDescent="0.25">
      <c r="B5" s="240" t="s">
        <v>1</v>
      </c>
      <c r="C5" s="582" t="str">
        <f>IF('Allgemeine Angaben'!D20="","",'Allgemeine Angaben'!D20)</f>
        <v/>
      </c>
      <c r="D5" s="583"/>
    </row>
    <row r="6" spans="2:4" x14ac:dyDescent="0.25">
      <c r="B6" s="240" t="s">
        <v>3</v>
      </c>
      <c r="C6" s="582" t="str">
        <f>IF('Allgemeine Angaben'!D22="","",'Allgemeine Angaben'!D22)</f>
        <v/>
      </c>
      <c r="D6" s="583"/>
    </row>
    <row r="7" spans="2:4" x14ac:dyDescent="0.25">
      <c r="B7" s="240" t="s">
        <v>2</v>
      </c>
      <c r="C7" s="582" t="str">
        <f>IF('Allgemeine Angaben'!D21="","",'Allgemeine Angaben'!D21)</f>
        <v/>
      </c>
      <c r="D7" s="583"/>
    </row>
    <row r="8" spans="2:4" ht="13.8" x14ac:dyDescent="0.3">
      <c r="B8" s="241"/>
      <c r="C8" s="242"/>
      <c r="D8" s="243"/>
    </row>
    <row r="9" spans="2:4" ht="19.5" customHeight="1" x14ac:dyDescent="0.25">
      <c r="B9" s="78" t="s">
        <v>329</v>
      </c>
      <c r="C9" s="79" t="s">
        <v>330</v>
      </c>
      <c r="D9" s="80"/>
    </row>
    <row r="10" spans="2:4" ht="26.25" customHeight="1" x14ac:dyDescent="0.25">
      <c r="B10" s="91" t="s">
        <v>331</v>
      </c>
      <c r="C10" s="92" t="s">
        <v>332</v>
      </c>
      <c r="D10" s="93">
        <f>'Prüfung Pauschale u. Kofi'!E4</f>
        <v>0</v>
      </c>
    </row>
    <row r="11" spans="2:4" x14ac:dyDescent="0.25">
      <c r="B11" s="91" t="s">
        <v>333</v>
      </c>
      <c r="C11" s="92" t="s">
        <v>334</v>
      </c>
      <c r="D11" s="93">
        <f>'Prüfung Pauschale u. Kofi'!E5</f>
        <v>0</v>
      </c>
    </row>
    <row r="12" spans="2:4" ht="21.75" customHeight="1" x14ac:dyDescent="0.25">
      <c r="B12" s="91" t="s">
        <v>335</v>
      </c>
      <c r="C12" s="92" t="s">
        <v>336</v>
      </c>
      <c r="D12" s="93">
        <f>'Prüfung Pauschale u. Kofi'!E6</f>
        <v>0</v>
      </c>
    </row>
    <row r="13" spans="2:4" ht="23.25" customHeight="1" x14ac:dyDescent="0.25">
      <c r="B13" s="91" t="s">
        <v>337</v>
      </c>
      <c r="C13" s="92" t="s">
        <v>338</v>
      </c>
      <c r="D13" s="93">
        <f>'Prüfung 1.3 u. 1.4'!H36</f>
        <v>0</v>
      </c>
    </row>
    <row r="14" spans="2:4" ht="18.75" customHeight="1" x14ac:dyDescent="0.25">
      <c r="B14" s="94"/>
      <c r="C14" s="95" t="s">
        <v>339</v>
      </c>
      <c r="D14" s="96">
        <f>SUM(D10:D13)</f>
        <v>0</v>
      </c>
    </row>
    <row r="15" spans="2:4" ht="26.25" customHeight="1" x14ac:dyDescent="0.25">
      <c r="B15" s="81" t="s">
        <v>340</v>
      </c>
      <c r="C15" s="82" t="s">
        <v>341</v>
      </c>
      <c r="D15" s="83"/>
    </row>
    <row r="16" spans="2:4" ht="26.25" customHeight="1" x14ac:dyDescent="0.25">
      <c r="B16" s="91" t="s">
        <v>342</v>
      </c>
      <c r="C16" s="92" t="s">
        <v>343</v>
      </c>
      <c r="D16" s="93">
        <f>'Prüfung Teilnehmer'!M10</f>
        <v>0</v>
      </c>
    </row>
    <row r="17" spans="2:4" ht="27.75" customHeight="1" x14ac:dyDescent="0.25">
      <c r="B17" s="91" t="s">
        <v>344</v>
      </c>
      <c r="C17" s="92" t="s">
        <v>345</v>
      </c>
      <c r="D17" s="93"/>
    </row>
    <row r="18" spans="2:4" ht="27.75" customHeight="1" x14ac:dyDescent="0.25">
      <c r="B18" s="91" t="s">
        <v>346</v>
      </c>
      <c r="C18" s="92" t="s">
        <v>347</v>
      </c>
      <c r="D18" s="93"/>
    </row>
    <row r="19" spans="2:4" ht="22.5" customHeight="1" x14ac:dyDescent="0.25">
      <c r="B19" s="91" t="s">
        <v>348</v>
      </c>
      <c r="C19" s="92" t="s">
        <v>349</v>
      </c>
      <c r="D19" s="93">
        <f>'Prüfung Teilnehmer'!L25</f>
        <v>0</v>
      </c>
    </row>
    <row r="20" spans="2:4" ht="23.25" customHeight="1" x14ac:dyDescent="0.25">
      <c r="B20" s="91" t="s">
        <v>350</v>
      </c>
      <c r="C20" s="92" t="s">
        <v>351</v>
      </c>
      <c r="D20" s="93"/>
    </row>
    <row r="21" spans="2:4" ht="39" customHeight="1" x14ac:dyDescent="0.25">
      <c r="B21" s="91" t="s">
        <v>352</v>
      </c>
      <c r="C21" s="92" t="s">
        <v>353</v>
      </c>
      <c r="D21" s="93"/>
    </row>
    <row r="22" spans="2:4" ht="27.75" customHeight="1" x14ac:dyDescent="0.25">
      <c r="B22" s="91" t="s">
        <v>354</v>
      </c>
      <c r="C22" s="92" t="s">
        <v>355</v>
      </c>
      <c r="D22" s="93">
        <f>'Prüfung Teilnehmer'!I30</f>
        <v>0</v>
      </c>
    </row>
    <row r="23" spans="2:4" ht="17.25" customHeight="1" x14ac:dyDescent="0.25">
      <c r="B23" s="94"/>
      <c r="C23" s="95" t="s">
        <v>356</v>
      </c>
      <c r="D23" s="96">
        <f>SUM(D16+D19+D22)</f>
        <v>0</v>
      </c>
    </row>
    <row r="24" spans="2:4" ht="20.25" customHeight="1" x14ac:dyDescent="0.25">
      <c r="B24" s="81" t="s">
        <v>357</v>
      </c>
      <c r="C24" s="82" t="s">
        <v>358</v>
      </c>
      <c r="D24" s="83"/>
    </row>
    <row r="25" spans="2:4" ht="42.75" customHeight="1" x14ac:dyDescent="0.25">
      <c r="B25" s="91" t="s">
        <v>359</v>
      </c>
      <c r="C25" s="92" t="s">
        <v>360</v>
      </c>
      <c r="D25" s="93">
        <f>'Prüfung Verbrauchsgüter'!J43</f>
        <v>0</v>
      </c>
    </row>
    <row r="26" spans="2:4" ht="36.75" customHeight="1" x14ac:dyDescent="0.25">
      <c r="B26" s="91" t="s">
        <v>361</v>
      </c>
      <c r="C26" s="92" t="s">
        <v>362</v>
      </c>
      <c r="D26" s="93">
        <f>'Prüfung Verbrauchsgüter'!M76</f>
        <v>0</v>
      </c>
    </row>
    <row r="27" spans="2:4" ht="36" customHeight="1" x14ac:dyDescent="0.25">
      <c r="B27" s="91" t="s">
        <v>363</v>
      </c>
      <c r="C27" s="92" t="s">
        <v>364</v>
      </c>
      <c r="D27" s="93">
        <f>'Prüfung Verbrauchsgüter'!M109</f>
        <v>0</v>
      </c>
    </row>
    <row r="28" spans="2:4" x14ac:dyDescent="0.25">
      <c r="B28" s="94"/>
      <c r="C28" s="95" t="s">
        <v>83</v>
      </c>
      <c r="D28" s="96">
        <f>SUM(D25:D27)</f>
        <v>0</v>
      </c>
    </row>
    <row r="29" spans="2:4" x14ac:dyDescent="0.25">
      <c r="B29" s="81" t="s">
        <v>365</v>
      </c>
      <c r="C29" s="82" t="s">
        <v>366</v>
      </c>
      <c r="D29" s="83"/>
    </row>
    <row r="30" spans="2:4" ht="32.25" customHeight="1" x14ac:dyDescent="0.25">
      <c r="B30" s="91"/>
      <c r="C30" s="95" t="s">
        <v>367</v>
      </c>
      <c r="D30" s="96">
        <f>ROUND((D10+D11+D12+D23+D28)*0.12,2)</f>
        <v>0</v>
      </c>
    </row>
    <row r="31" spans="2:4" ht="110.4" customHeight="1" x14ac:dyDescent="0.3">
      <c r="B31" s="580" t="s">
        <v>368</v>
      </c>
      <c r="C31" s="581"/>
      <c r="D31" s="581"/>
    </row>
    <row r="32" spans="2:4" x14ac:dyDescent="0.25">
      <c r="B32" s="94" t="s">
        <v>369</v>
      </c>
      <c r="C32" s="95"/>
      <c r="D32" s="96">
        <f>ROUND(D14+D23+D28+D30,2)</f>
        <v>0</v>
      </c>
    </row>
    <row r="33" spans="2:4" x14ac:dyDescent="0.25">
      <c r="B33" s="97"/>
      <c r="C33" s="98" t="s">
        <v>370</v>
      </c>
      <c r="D33" s="99">
        <f>'Prüfung Pauschale u. Kofi'!E15</f>
        <v>0</v>
      </c>
    </row>
    <row r="34" spans="2:4" x14ac:dyDescent="0.25">
      <c r="B34" s="94" t="s">
        <v>371</v>
      </c>
      <c r="C34" s="95"/>
      <c r="D34" s="96">
        <f>D32-D33</f>
        <v>0</v>
      </c>
    </row>
    <row r="35" spans="2:4" x14ac:dyDescent="0.25">
      <c r="B35" s="100" t="s">
        <v>372</v>
      </c>
      <c r="C35" s="101"/>
      <c r="D35" s="102"/>
    </row>
    <row r="36" spans="2:4" x14ac:dyDescent="0.25">
      <c r="B36" s="103" t="s">
        <v>329</v>
      </c>
      <c r="C36" s="104" t="s">
        <v>373</v>
      </c>
      <c r="D36" s="105">
        <f>D37+D38+D39+D40</f>
        <v>0</v>
      </c>
    </row>
    <row r="37" spans="2:4" x14ac:dyDescent="0.25">
      <c r="B37" s="97" t="s">
        <v>331</v>
      </c>
      <c r="C37" s="98" t="s">
        <v>374</v>
      </c>
      <c r="D37" s="99">
        <f>'Prüfung Pauschale u. Kofi'!I24</f>
        <v>0</v>
      </c>
    </row>
    <row r="38" spans="2:4" x14ac:dyDescent="0.25">
      <c r="B38" s="97" t="s">
        <v>333</v>
      </c>
      <c r="C38" s="98" t="s">
        <v>375</v>
      </c>
      <c r="D38" s="99">
        <f>'Prüfung Pauschale u. Kofi'!I25</f>
        <v>0</v>
      </c>
    </row>
    <row r="39" spans="2:4" x14ac:dyDescent="0.25">
      <c r="B39" s="97" t="s">
        <v>335</v>
      </c>
      <c r="C39" s="98" t="s">
        <v>376</v>
      </c>
      <c r="D39" s="99">
        <f>'Prüfung Pauschale u. Kofi'!I26</f>
        <v>0</v>
      </c>
    </row>
    <row r="40" spans="2:4" x14ac:dyDescent="0.25">
      <c r="B40" s="97" t="s">
        <v>337</v>
      </c>
      <c r="C40" s="98" t="s">
        <v>377</v>
      </c>
      <c r="D40" s="99">
        <f>'Prüfung Pauschale u. Kofi'!I27</f>
        <v>0</v>
      </c>
    </row>
    <row r="41" spans="2:4" x14ac:dyDescent="0.25">
      <c r="B41" s="103" t="s">
        <v>340</v>
      </c>
      <c r="C41" s="104" t="s">
        <v>378</v>
      </c>
      <c r="D41" s="105">
        <f>D42+D43+D44+D45</f>
        <v>0</v>
      </c>
    </row>
    <row r="42" spans="2:4" x14ac:dyDescent="0.25">
      <c r="B42" s="97" t="s">
        <v>342</v>
      </c>
      <c r="C42" s="98" t="s">
        <v>379</v>
      </c>
      <c r="D42" s="99">
        <f>'Prüfung Pauschale u. Kofi'!I30</f>
        <v>0</v>
      </c>
    </row>
    <row r="43" spans="2:4" x14ac:dyDescent="0.25">
      <c r="B43" s="97" t="s">
        <v>344</v>
      </c>
      <c r="C43" s="98" t="s">
        <v>380</v>
      </c>
      <c r="D43" s="99">
        <f>'Prüfung Pauschale u. Kofi'!I31</f>
        <v>0</v>
      </c>
    </row>
    <row r="44" spans="2:4" x14ac:dyDescent="0.25">
      <c r="B44" s="97" t="s">
        <v>346</v>
      </c>
      <c r="C44" s="98" t="s">
        <v>381</v>
      </c>
      <c r="D44" s="99">
        <f>'Prüfung Pauschale u. Kofi'!I32</f>
        <v>0</v>
      </c>
    </row>
    <row r="45" spans="2:4" ht="21" x14ac:dyDescent="0.25">
      <c r="B45" s="97" t="s">
        <v>348</v>
      </c>
      <c r="C45" s="98" t="s">
        <v>382</v>
      </c>
      <c r="D45" s="99">
        <f>'Prüfung Pauschale u. Kofi'!I33</f>
        <v>0</v>
      </c>
    </row>
    <row r="47" spans="2:4" x14ac:dyDescent="0.25">
      <c r="B47" s="86" t="s">
        <v>383</v>
      </c>
      <c r="C47" s="87"/>
      <c r="D47" s="84"/>
    </row>
    <row r="48" spans="2:4" x14ac:dyDescent="0.25">
      <c r="B48" s="103" t="s">
        <v>357</v>
      </c>
      <c r="C48" s="104" t="s">
        <v>384</v>
      </c>
      <c r="D48" s="105">
        <f>D49+D50</f>
        <v>0</v>
      </c>
    </row>
    <row r="49" spans="2:4" x14ac:dyDescent="0.25">
      <c r="B49" s="97" t="s">
        <v>359</v>
      </c>
      <c r="C49" s="98" t="s">
        <v>385</v>
      </c>
      <c r="D49" s="245">
        <v>0</v>
      </c>
    </row>
    <row r="50" spans="2:4" x14ac:dyDescent="0.25">
      <c r="B50" s="97" t="s">
        <v>361</v>
      </c>
      <c r="C50" s="98" t="s">
        <v>380</v>
      </c>
      <c r="D50" s="245">
        <v>0</v>
      </c>
    </row>
    <row r="51" spans="2:4" x14ac:dyDescent="0.25">
      <c r="B51" s="103" t="s">
        <v>386</v>
      </c>
      <c r="C51" s="104"/>
      <c r="D51" s="105">
        <f>ROUND(D36+D41+D48,2)</f>
        <v>0</v>
      </c>
    </row>
    <row r="52" spans="2:4" ht="14.4" thickBot="1" x14ac:dyDescent="0.3">
      <c r="B52" s="88"/>
      <c r="C52" s="89"/>
      <c r="D52" s="90"/>
    </row>
    <row r="53" spans="2:4" x14ac:dyDescent="0.25">
      <c r="B53" s="88"/>
      <c r="C53" s="106" t="s">
        <v>387</v>
      </c>
      <c r="D53" s="107"/>
    </row>
    <row r="54" spans="2:4" x14ac:dyDescent="0.25">
      <c r="B54" s="88"/>
      <c r="C54" s="108" t="s">
        <v>388</v>
      </c>
      <c r="D54" s="109">
        <f>'Allgemeine Angaben'!E29</f>
        <v>0</v>
      </c>
    </row>
    <row r="55" spans="2:4" x14ac:dyDescent="0.25">
      <c r="B55" s="88"/>
      <c r="C55" s="110" t="s">
        <v>389</v>
      </c>
      <c r="D55" s="111" t="e">
        <f>ROUND(D56/D54,2)</f>
        <v>#DIV/0!</v>
      </c>
    </row>
    <row r="56" spans="2:4" ht="13.8" thickBot="1" x14ac:dyDescent="0.3">
      <c r="B56" s="88"/>
      <c r="C56" s="110" t="s">
        <v>390</v>
      </c>
      <c r="D56" s="111">
        <f>'Allgemeine Angaben'!E32</f>
        <v>0</v>
      </c>
    </row>
    <row r="57" spans="2:4" x14ac:dyDescent="0.25">
      <c r="B57" s="88"/>
      <c r="C57" s="106" t="s">
        <v>391</v>
      </c>
      <c r="D57" s="112"/>
    </row>
    <row r="58" spans="2:4" x14ac:dyDescent="0.25">
      <c r="B58" s="88"/>
      <c r="C58" s="108" t="s">
        <v>392</v>
      </c>
      <c r="D58" s="113" t="e">
        <f>D36/D34</f>
        <v>#DIV/0!</v>
      </c>
    </row>
    <row r="59" spans="2:4" x14ac:dyDescent="0.25">
      <c r="B59" s="88"/>
      <c r="C59" s="108" t="s">
        <v>393</v>
      </c>
      <c r="D59" s="113"/>
    </row>
    <row r="60" spans="2:4" x14ac:dyDescent="0.25">
      <c r="B60" s="88"/>
      <c r="C60" s="108" t="s">
        <v>394</v>
      </c>
      <c r="D60" s="113" t="e">
        <f>D42/D34</f>
        <v>#DIV/0!</v>
      </c>
    </row>
    <row r="61" spans="2:4" x14ac:dyDescent="0.25">
      <c r="B61" s="88"/>
      <c r="C61" s="108" t="s">
        <v>395</v>
      </c>
      <c r="D61" s="113" t="e">
        <f>D43/D34</f>
        <v>#DIV/0!</v>
      </c>
    </row>
    <row r="62" spans="2:4" x14ac:dyDescent="0.25">
      <c r="B62" s="88"/>
      <c r="C62" s="108" t="s">
        <v>396</v>
      </c>
      <c r="D62" s="113" t="e">
        <f>D44/D34</f>
        <v>#DIV/0!</v>
      </c>
    </row>
    <row r="63" spans="2:4" ht="13.8" thickBot="1" x14ac:dyDescent="0.3">
      <c r="B63" s="88"/>
      <c r="C63" s="114" t="s">
        <v>397</v>
      </c>
      <c r="D63" s="115" t="e">
        <f>D45/D34</f>
        <v>#DIV/0!</v>
      </c>
    </row>
    <row r="64" spans="2:4" x14ac:dyDescent="0.25">
      <c r="B64" s="88"/>
      <c r="C64" s="106" t="s">
        <v>398</v>
      </c>
      <c r="D64" s="112"/>
    </row>
    <row r="65" spans="2:4" x14ac:dyDescent="0.25">
      <c r="B65" s="88"/>
      <c r="C65" s="116" t="s">
        <v>462</v>
      </c>
      <c r="D65" s="117" t="e">
        <f>(D49+D50)/D34</f>
        <v>#DIV/0!</v>
      </c>
    </row>
    <row r="66" spans="2:4" x14ac:dyDescent="0.25">
      <c r="B66" s="88"/>
      <c r="C66" s="108" t="s">
        <v>399</v>
      </c>
      <c r="D66" s="113" t="e">
        <f>D49/D34</f>
        <v>#DIV/0!</v>
      </c>
    </row>
    <row r="67" spans="2:4" x14ac:dyDescent="0.25">
      <c r="B67" s="88"/>
      <c r="C67" s="108" t="s">
        <v>400</v>
      </c>
      <c r="D67" s="113" t="e">
        <f>D50/D34</f>
        <v>#DIV/0!</v>
      </c>
    </row>
    <row r="68" spans="2:4" x14ac:dyDescent="0.25">
      <c r="B68" s="88"/>
      <c r="C68" s="108" t="s">
        <v>401</v>
      </c>
      <c r="D68" s="118" t="e">
        <f>D51/D54</f>
        <v>#DIV/0!</v>
      </c>
    </row>
    <row r="69" spans="2:4" ht="13.8" thickBot="1" x14ac:dyDescent="0.3">
      <c r="B69" s="88"/>
      <c r="C69" s="114" t="s">
        <v>402</v>
      </c>
      <c r="D69" s="119" t="e">
        <f>(D34-D23)/D56</f>
        <v>#DIV/0!</v>
      </c>
    </row>
    <row r="71" spans="2:4" x14ac:dyDescent="0.25">
      <c r="C71" s="244" t="str">
        <f>IF(D51=D34, "","Fehler! Finanzierungsplan nicht ausgeglichen")</f>
        <v/>
      </c>
    </row>
    <row r="72" spans="2:4" x14ac:dyDescent="0.25">
      <c r="C72" s="244" t="e">
        <f>IF(D66&gt;50%,"Fehler! Max. Förderquote ESF überschritten","")</f>
        <v>#DIV/0!</v>
      </c>
    </row>
    <row r="73" spans="2:4" x14ac:dyDescent="0.25">
      <c r="C73" s="244" t="e">
        <f>IF(D67&gt;20%,"Fehler! Max. Förderquote Land überschritten","")</f>
        <v>#DIV/0!</v>
      </c>
    </row>
    <row r="74" spans="2:4" x14ac:dyDescent="0.25">
      <c r="C74" s="244" t="e">
        <f>IF(C3="ÜR (Übergangsregion)",IF(D66+D67&gt;70%,"Fehler! Max. Gesamtförderquote überschritten",""),IF(D66+D67&gt;50%,"Fehler! Max. Gesamtförderquote überschritten",""))</f>
        <v>#DIV/0!</v>
      </c>
    </row>
    <row r="75" spans="2:4" x14ac:dyDescent="0.25">
      <c r="C75" s="244" t="e">
        <f>IF(D69&gt;9, "Fehler! Überschreitung Teilnehmerstundensatz","")</f>
        <v>#DIV/0!</v>
      </c>
    </row>
  </sheetData>
  <sheetProtection algorithmName="SHA-512" hashValue="g+wKAhPNl/V2tjpcNLL8ISXp4wgwj/efmo1Tsy7IAHMjLG6XjZ3JkrBvPqKSe0NTfS5gaxS6E/hcpFmmfMmO4A==" saltValue="IGoiqg/+ryseCOLkTiwCag==" spinCount="100000" sheet="1" objects="1" scenarios="1" selectLockedCells="1" autoFilter="0"/>
  <protectedRanges>
    <protectedRange sqref="D1 D49:D50" name="Bereich2"/>
    <protectedRange sqref="D16:D22 D42:D45 D37:D40 D33 D10:D13 D25:D27 D54:D56 D49:D50" name="Bereich1_2"/>
  </protectedRanges>
  <mergeCells count="6">
    <mergeCell ref="B31:D31"/>
    <mergeCell ref="C3:D3"/>
    <mergeCell ref="C4:D4"/>
    <mergeCell ref="C5:D5"/>
    <mergeCell ref="C6:D6"/>
    <mergeCell ref="C7:D7"/>
  </mergeCells>
  <conditionalFormatting sqref="D16 D33 D22 D19 D10:D13 D25:D27 D54:D56">
    <cfRule type="cellIs" dxfId="0" priority="1" operator="equal">
      <formula>""</formula>
    </cfRule>
  </conditionalFormatting>
  <pageMargins left="1.1023622047244095" right="0.11811023622047245" top="0.59055118110236227" bottom="0.59055118110236227" header="0.31496062992125984" footer="0.31496062992125984"/>
  <pageSetup paperSize="9" scale="54" orientation="portrait" r:id="rId1"/>
  <headerFooter>
    <oddFooter>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tabColor theme="6" tint="0.59999389629810485"/>
  </sheetPr>
  <dimension ref="A1:AA108"/>
  <sheetViews>
    <sheetView showGridLines="0" zoomScale="85" zoomScaleNormal="85" workbookViewId="0">
      <selection activeCell="B8" sqref="B8"/>
    </sheetView>
  </sheetViews>
  <sheetFormatPr baseColWidth="10" defaultColWidth="11" defaultRowHeight="13.8" x14ac:dyDescent="0.25"/>
  <cols>
    <col min="1" max="1" width="3.19921875" style="77" customWidth="1"/>
    <col min="2" max="2" width="20.09765625" style="77" customWidth="1"/>
    <col min="3" max="3" width="17.5" style="77" customWidth="1"/>
    <col min="4" max="4" width="11" style="77" customWidth="1"/>
    <col min="5" max="5" width="12.09765625" style="77" customWidth="1"/>
    <col min="6" max="6" width="12" style="77" customWidth="1"/>
    <col min="7" max="8" width="11" style="77"/>
    <col min="9" max="9" width="18.59765625" style="77" customWidth="1"/>
    <col min="10" max="10" width="11" style="77" customWidth="1"/>
    <col min="11" max="11" width="17.09765625" style="77" customWidth="1"/>
    <col min="12" max="12" width="12.69921875" style="77" customWidth="1"/>
    <col min="13" max="13" width="11" style="77"/>
    <col min="14" max="14" width="11.5" style="274" customWidth="1"/>
    <col min="15" max="15" width="11" style="77"/>
    <col min="16" max="16" width="12.59765625" style="77" bestFit="1" customWidth="1"/>
    <col min="17" max="17" width="3.5" style="77" customWidth="1"/>
    <col min="18" max="16384" width="11" style="77"/>
  </cols>
  <sheetData>
    <row r="1" spans="1:27" x14ac:dyDescent="0.25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</row>
    <row r="2" spans="1:27" x14ac:dyDescent="0.25">
      <c r="A2" s="132" t="s">
        <v>12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</row>
    <row r="3" spans="1:27" x14ac:dyDescent="0.25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</row>
    <row r="4" spans="1:27" x14ac:dyDescent="0.25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</row>
    <row r="5" spans="1:27" x14ac:dyDescent="0.25">
      <c r="A5" s="133" t="s">
        <v>13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</row>
    <row r="6" spans="1:27" x14ac:dyDescent="0.25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</row>
    <row r="7" spans="1:27" ht="42" customHeight="1" x14ac:dyDescent="0.25">
      <c r="B7" s="134" t="s">
        <v>14</v>
      </c>
      <c r="C7" s="134" t="s">
        <v>15</v>
      </c>
      <c r="D7" s="134" t="s">
        <v>24</v>
      </c>
      <c r="E7" s="134" t="s">
        <v>26</v>
      </c>
      <c r="F7" s="134" t="s">
        <v>18</v>
      </c>
      <c r="G7" s="134" t="s">
        <v>16</v>
      </c>
      <c r="H7" s="134" t="s">
        <v>17</v>
      </c>
      <c r="I7" s="134" t="s">
        <v>23</v>
      </c>
      <c r="J7" s="385" t="s">
        <v>20</v>
      </c>
      <c r="K7" s="387"/>
      <c r="L7" s="134" t="s">
        <v>19</v>
      </c>
      <c r="M7" s="134" t="s">
        <v>414</v>
      </c>
      <c r="N7" s="322" t="s">
        <v>455</v>
      </c>
      <c r="O7" s="134" t="s">
        <v>22</v>
      </c>
      <c r="P7" s="134" t="s">
        <v>21</v>
      </c>
    </row>
    <row r="8" spans="1:27" x14ac:dyDescent="0.25">
      <c r="B8" s="160"/>
      <c r="C8" s="161"/>
      <c r="D8" s="161"/>
      <c r="E8" s="135" t="str">
        <f>IF(D8="","",F8/D8)</f>
        <v/>
      </c>
      <c r="F8" s="161"/>
      <c r="G8" s="162"/>
      <c r="H8" s="162"/>
      <c r="I8" s="161"/>
      <c r="J8" s="393"/>
      <c r="K8" s="394"/>
      <c r="L8" s="136" t="str">
        <f>IF(OR(F8="",F8=0),"",
IF(E8&gt;100%,"Fehler",
ROUND(1664/39.8*IF(D8&lt;39.8,D8*E8,F8)/365*(H8-G8),2)))</f>
        <v/>
      </c>
      <c r="M8" s="256"/>
      <c r="N8" s="256"/>
      <c r="O8" s="256"/>
      <c r="P8" s="257"/>
    </row>
    <row r="9" spans="1:27" x14ac:dyDescent="0.25">
      <c r="B9" s="160"/>
      <c r="C9" s="160"/>
      <c r="D9" s="160"/>
      <c r="E9" s="135" t="str">
        <f t="shared" ref="E9:E27" si="0">IF(D9="","",F9/D9)</f>
        <v/>
      </c>
      <c r="F9" s="160"/>
      <c r="G9" s="162"/>
      <c r="H9" s="162"/>
      <c r="I9" s="160"/>
      <c r="J9" s="393"/>
      <c r="K9" s="394"/>
      <c r="L9" s="136" t="str">
        <f t="shared" ref="L9:L27" si="1">IF(OR(F9="",F9=0),"",
IF(E9&gt;100%,"Fehler",
ROUND(1664/39.8*IF(D9&lt;39.8,D9*E9,F9)/365*(H9-G9),2)))</f>
        <v/>
      </c>
      <c r="M9" s="258"/>
      <c r="N9" s="258"/>
      <c r="O9" s="258"/>
      <c r="P9" s="259"/>
    </row>
    <row r="10" spans="1:27" x14ac:dyDescent="0.25">
      <c r="B10" s="160"/>
      <c r="C10" s="160"/>
      <c r="D10" s="160"/>
      <c r="E10" s="135" t="str">
        <f t="shared" si="0"/>
        <v/>
      </c>
      <c r="F10" s="160"/>
      <c r="G10" s="162"/>
      <c r="H10" s="162"/>
      <c r="I10" s="160"/>
      <c r="J10" s="393"/>
      <c r="K10" s="394"/>
      <c r="L10" s="136" t="str">
        <f t="shared" si="1"/>
        <v/>
      </c>
      <c r="M10" s="258"/>
      <c r="N10" s="258"/>
      <c r="O10" s="258"/>
      <c r="P10" s="259"/>
    </row>
    <row r="11" spans="1:27" x14ac:dyDescent="0.25">
      <c r="B11" s="160"/>
      <c r="C11" s="160"/>
      <c r="D11" s="160"/>
      <c r="E11" s="135" t="str">
        <f t="shared" si="0"/>
        <v/>
      </c>
      <c r="F11" s="160"/>
      <c r="G11" s="162"/>
      <c r="H11" s="162"/>
      <c r="I11" s="160"/>
      <c r="J11" s="393"/>
      <c r="K11" s="394"/>
      <c r="L11" s="136" t="str">
        <f t="shared" si="1"/>
        <v/>
      </c>
      <c r="M11" s="258"/>
      <c r="N11" s="258"/>
      <c r="O11" s="258"/>
      <c r="P11" s="259"/>
    </row>
    <row r="12" spans="1:27" x14ac:dyDescent="0.25">
      <c r="B12" s="160"/>
      <c r="C12" s="160"/>
      <c r="D12" s="160"/>
      <c r="E12" s="135" t="str">
        <f t="shared" si="0"/>
        <v/>
      </c>
      <c r="F12" s="160"/>
      <c r="G12" s="162"/>
      <c r="H12" s="162"/>
      <c r="I12" s="160"/>
      <c r="J12" s="393"/>
      <c r="K12" s="394"/>
      <c r="L12" s="136" t="str">
        <f t="shared" si="1"/>
        <v/>
      </c>
      <c r="M12" s="258"/>
      <c r="N12" s="258"/>
      <c r="O12" s="258"/>
      <c r="P12" s="259"/>
    </row>
    <row r="13" spans="1:27" x14ac:dyDescent="0.25">
      <c r="B13" s="160"/>
      <c r="C13" s="160"/>
      <c r="D13" s="160"/>
      <c r="E13" s="135" t="str">
        <f t="shared" si="0"/>
        <v/>
      </c>
      <c r="F13" s="160"/>
      <c r="G13" s="162"/>
      <c r="H13" s="162"/>
      <c r="I13" s="160"/>
      <c r="J13" s="393"/>
      <c r="K13" s="394"/>
      <c r="L13" s="136" t="str">
        <f t="shared" si="1"/>
        <v/>
      </c>
      <c r="M13" s="258"/>
      <c r="N13" s="258"/>
      <c r="O13" s="258"/>
      <c r="P13" s="259"/>
    </row>
    <row r="14" spans="1:27" x14ac:dyDescent="0.25">
      <c r="B14" s="160"/>
      <c r="C14" s="160"/>
      <c r="D14" s="160"/>
      <c r="E14" s="135" t="str">
        <f t="shared" si="0"/>
        <v/>
      </c>
      <c r="F14" s="160"/>
      <c r="G14" s="162"/>
      <c r="H14" s="162"/>
      <c r="I14" s="160"/>
      <c r="J14" s="393"/>
      <c r="K14" s="394"/>
      <c r="L14" s="136" t="str">
        <f t="shared" si="1"/>
        <v/>
      </c>
      <c r="M14" s="258"/>
      <c r="N14" s="258"/>
      <c r="O14" s="258"/>
      <c r="P14" s="259"/>
    </row>
    <row r="15" spans="1:27" x14ac:dyDescent="0.25">
      <c r="B15" s="160"/>
      <c r="C15" s="160"/>
      <c r="D15" s="160"/>
      <c r="E15" s="135" t="str">
        <f t="shared" si="0"/>
        <v/>
      </c>
      <c r="F15" s="160"/>
      <c r="G15" s="162"/>
      <c r="H15" s="162"/>
      <c r="I15" s="160"/>
      <c r="J15" s="393"/>
      <c r="K15" s="394"/>
      <c r="L15" s="136" t="str">
        <f t="shared" si="1"/>
        <v/>
      </c>
      <c r="M15" s="258"/>
      <c r="N15" s="258"/>
      <c r="O15" s="258"/>
      <c r="P15" s="259"/>
    </row>
    <row r="16" spans="1:27" x14ac:dyDescent="0.25">
      <c r="B16" s="160"/>
      <c r="C16" s="160"/>
      <c r="D16" s="160"/>
      <c r="E16" s="135" t="str">
        <f t="shared" si="0"/>
        <v/>
      </c>
      <c r="F16" s="160"/>
      <c r="G16" s="162"/>
      <c r="H16" s="162"/>
      <c r="I16" s="160"/>
      <c r="J16" s="393"/>
      <c r="K16" s="394"/>
      <c r="L16" s="136" t="str">
        <f t="shared" si="1"/>
        <v/>
      </c>
      <c r="M16" s="258"/>
      <c r="N16" s="258"/>
      <c r="O16" s="258"/>
      <c r="P16" s="259"/>
    </row>
    <row r="17" spans="2:16" x14ac:dyDescent="0.25">
      <c r="B17" s="160"/>
      <c r="C17" s="160"/>
      <c r="D17" s="160"/>
      <c r="E17" s="135" t="str">
        <f t="shared" si="0"/>
        <v/>
      </c>
      <c r="F17" s="160"/>
      <c r="G17" s="162"/>
      <c r="H17" s="162"/>
      <c r="I17" s="160"/>
      <c r="J17" s="393"/>
      <c r="K17" s="394"/>
      <c r="L17" s="136" t="str">
        <f t="shared" si="1"/>
        <v/>
      </c>
      <c r="M17" s="258"/>
      <c r="N17" s="258"/>
      <c r="O17" s="258"/>
      <c r="P17" s="259"/>
    </row>
    <row r="18" spans="2:16" x14ac:dyDescent="0.25">
      <c r="B18" s="160"/>
      <c r="C18" s="160"/>
      <c r="D18" s="160"/>
      <c r="E18" s="135" t="str">
        <f t="shared" si="0"/>
        <v/>
      </c>
      <c r="F18" s="160"/>
      <c r="G18" s="162"/>
      <c r="H18" s="162"/>
      <c r="I18" s="160"/>
      <c r="J18" s="393"/>
      <c r="K18" s="394"/>
      <c r="L18" s="136" t="str">
        <f t="shared" si="1"/>
        <v/>
      </c>
      <c r="M18" s="258"/>
      <c r="N18" s="258"/>
      <c r="O18" s="258"/>
      <c r="P18" s="259"/>
    </row>
    <row r="19" spans="2:16" x14ac:dyDescent="0.25">
      <c r="B19" s="160"/>
      <c r="C19" s="160"/>
      <c r="D19" s="160"/>
      <c r="E19" s="135" t="str">
        <f t="shared" si="0"/>
        <v/>
      </c>
      <c r="F19" s="160"/>
      <c r="G19" s="162"/>
      <c r="H19" s="162"/>
      <c r="I19" s="160"/>
      <c r="J19" s="393"/>
      <c r="K19" s="394"/>
      <c r="L19" s="136" t="str">
        <f t="shared" si="1"/>
        <v/>
      </c>
      <c r="M19" s="258"/>
      <c r="N19" s="258"/>
      <c r="O19" s="258"/>
      <c r="P19" s="259"/>
    </row>
    <row r="20" spans="2:16" x14ac:dyDescent="0.25">
      <c r="B20" s="160"/>
      <c r="C20" s="160"/>
      <c r="D20" s="160"/>
      <c r="E20" s="135" t="str">
        <f t="shared" si="0"/>
        <v/>
      </c>
      <c r="F20" s="160"/>
      <c r="G20" s="162"/>
      <c r="H20" s="162"/>
      <c r="I20" s="160"/>
      <c r="J20" s="393"/>
      <c r="K20" s="394"/>
      <c r="L20" s="136" t="str">
        <f t="shared" si="1"/>
        <v/>
      </c>
      <c r="M20" s="258"/>
      <c r="N20" s="258"/>
      <c r="O20" s="258"/>
      <c r="P20" s="259"/>
    </row>
    <row r="21" spans="2:16" x14ac:dyDescent="0.25">
      <c r="B21" s="160"/>
      <c r="C21" s="160"/>
      <c r="D21" s="160"/>
      <c r="E21" s="135" t="str">
        <f t="shared" si="0"/>
        <v/>
      </c>
      <c r="F21" s="160"/>
      <c r="G21" s="162"/>
      <c r="H21" s="162"/>
      <c r="I21" s="160"/>
      <c r="J21" s="393"/>
      <c r="K21" s="394"/>
      <c r="L21" s="136" t="str">
        <f t="shared" si="1"/>
        <v/>
      </c>
      <c r="M21" s="258"/>
      <c r="N21" s="258"/>
      <c r="O21" s="258"/>
      <c r="P21" s="259"/>
    </row>
    <row r="22" spans="2:16" x14ac:dyDescent="0.25">
      <c r="B22" s="160"/>
      <c r="C22" s="160"/>
      <c r="D22" s="160"/>
      <c r="E22" s="135" t="str">
        <f t="shared" si="0"/>
        <v/>
      </c>
      <c r="F22" s="160"/>
      <c r="G22" s="162"/>
      <c r="H22" s="162"/>
      <c r="I22" s="160"/>
      <c r="J22" s="393"/>
      <c r="K22" s="394"/>
      <c r="L22" s="136" t="str">
        <f t="shared" si="1"/>
        <v/>
      </c>
      <c r="M22" s="258"/>
      <c r="N22" s="258"/>
      <c r="O22" s="258"/>
      <c r="P22" s="259"/>
    </row>
    <row r="23" spans="2:16" x14ac:dyDescent="0.25">
      <c r="B23" s="160"/>
      <c r="C23" s="160"/>
      <c r="D23" s="160"/>
      <c r="E23" s="135" t="str">
        <f t="shared" si="0"/>
        <v/>
      </c>
      <c r="F23" s="160"/>
      <c r="G23" s="162"/>
      <c r="H23" s="162"/>
      <c r="I23" s="160"/>
      <c r="J23" s="393"/>
      <c r="K23" s="394"/>
      <c r="L23" s="136" t="str">
        <f t="shared" si="1"/>
        <v/>
      </c>
      <c r="M23" s="258"/>
      <c r="N23" s="258"/>
      <c r="O23" s="258"/>
      <c r="P23" s="259"/>
    </row>
    <row r="24" spans="2:16" x14ac:dyDescent="0.25">
      <c r="B24" s="160"/>
      <c r="C24" s="160"/>
      <c r="D24" s="160"/>
      <c r="E24" s="135" t="str">
        <f t="shared" si="0"/>
        <v/>
      </c>
      <c r="F24" s="160"/>
      <c r="G24" s="162"/>
      <c r="H24" s="162"/>
      <c r="I24" s="160"/>
      <c r="J24" s="393"/>
      <c r="K24" s="394"/>
      <c r="L24" s="136" t="str">
        <f t="shared" si="1"/>
        <v/>
      </c>
      <c r="M24" s="258"/>
      <c r="N24" s="258"/>
      <c r="O24" s="258"/>
      <c r="P24" s="259"/>
    </row>
    <row r="25" spans="2:16" x14ac:dyDescent="0.25">
      <c r="B25" s="160"/>
      <c r="C25" s="160"/>
      <c r="D25" s="160"/>
      <c r="E25" s="135" t="str">
        <f t="shared" si="0"/>
        <v/>
      </c>
      <c r="F25" s="160"/>
      <c r="G25" s="162"/>
      <c r="H25" s="162"/>
      <c r="I25" s="160"/>
      <c r="J25" s="393"/>
      <c r="K25" s="394"/>
      <c r="L25" s="136" t="str">
        <f t="shared" si="1"/>
        <v/>
      </c>
      <c r="M25" s="258"/>
      <c r="N25" s="258"/>
      <c r="O25" s="258"/>
      <c r="P25" s="259"/>
    </row>
    <row r="26" spans="2:16" x14ac:dyDescent="0.25">
      <c r="B26" s="160"/>
      <c r="C26" s="160"/>
      <c r="D26" s="160"/>
      <c r="E26" s="135" t="str">
        <f t="shared" si="0"/>
        <v/>
      </c>
      <c r="F26" s="160"/>
      <c r="G26" s="162"/>
      <c r="H26" s="162"/>
      <c r="I26" s="160"/>
      <c r="J26" s="393"/>
      <c r="K26" s="394"/>
      <c r="L26" s="136" t="str">
        <f t="shared" si="1"/>
        <v/>
      </c>
      <c r="M26" s="258"/>
      <c r="N26" s="258"/>
      <c r="O26" s="258"/>
      <c r="P26" s="259"/>
    </row>
    <row r="27" spans="2:16" x14ac:dyDescent="0.25">
      <c r="B27" s="160"/>
      <c r="C27" s="160"/>
      <c r="D27" s="160"/>
      <c r="E27" s="135" t="str">
        <f t="shared" si="0"/>
        <v/>
      </c>
      <c r="F27" s="160"/>
      <c r="G27" s="162"/>
      <c r="H27" s="162"/>
      <c r="I27" s="160"/>
      <c r="J27" s="393"/>
      <c r="K27" s="394"/>
      <c r="L27" s="136" t="str">
        <f t="shared" si="1"/>
        <v/>
      </c>
      <c r="M27" s="258"/>
      <c r="N27" s="258"/>
      <c r="O27" s="258"/>
      <c r="P27" s="259"/>
    </row>
    <row r="28" spans="2:16" x14ac:dyDescent="0.25">
      <c r="O28" s="137" t="s">
        <v>25</v>
      </c>
      <c r="P28" s="138">
        <f>ROUND(SUM(P8:P27),2)</f>
        <v>0</v>
      </c>
    </row>
    <row r="29" spans="2:16" x14ac:dyDescent="0.25">
      <c r="O29" s="190"/>
      <c r="P29" s="263"/>
    </row>
    <row r="30" spans="2:16" x14ac:dyDescent="0.25">
      <c r="B30" s="395" t="s">
        <v>47</v>
      </c>
      <c r="C30" s="396"/>
      <c r="D30" s="396"/>
      <c r="E30" s="396"/>
      <c r="F30" s="396"/>
      <c r="G30" s="396"/>
      <c r="H30" s="396"/>
      <c r="I30" s="396"/>
      <c r="J30" s="396"/>
      <c r="K30" s="396"/>
      <c r="L30" s="396"/>
      <c r="M30" s="396"/>
      <c r="N30" s="396"/>
      <c r="O30" s="396"/>
      <c r="P30" s="397"/>
    </row>
    <row r="31" spans="2:16" x14ac:dyDescent="0.25">
      <c r="B31" s="398"/>
      <c r="C31" s="399"/>
      <c r="D31" s="399"/>
      <c r="E31" s="399"/>
      <c r="F31" s="399"/>
      <c r="G31" s="399"/>
      <c r="H31" s="399"/>
      <c r="I31" s="399"/>
      <c r="J31" s="399"/>
      <c r="K31" s="399"/>
      <c r="L31" s="399"/>
      <c r="M31" s="399"/>
      <c r="N31" s="399"/>
      <c r="O31" s="399"/>
      <c r="P31" s="400"/>
    </row>
    <row r="32" spans="2:16" x14ac:dyDescent="0.25">
      <c r="B32" s="401"/>
      <c r="C32" s="402"/>
      <c r="D32" s="402"/>
      <c r="E32" s="402"/>
      <c r="F32" s="402"/>
      <c r="G32" s="402"/>
      <c r="H32" s="402"/>
      <c r="I32" s="402"/>
      <c r="J32" s="402"/>
      <c r="K32" s="402"/>
      <c r="L32" s="402"/>
      <c r="M32" s="402"/>
      <c r="N32" s="402"/>
      <c r="O32" s="402"/>
      <c r="P32" s="403"/>
    </row>
    <row r="33" spans="1:16" x14ac:dyDescent="0.25">
      <c r="B33" s="401"/>
      <c r="C33" s="402"/>
      <c r="D33" s="402"/>
      <c r="E33" s="402"/>
      <c r="F33" s="402"/>
      <c r="G33" s="402"/>
      <c r="H33" s="402"/>
      <c r="I33" s="402"/>
      <c r="J33" s="402"/>
      <c r="K33" s="402"/>
      <c r="L33" s="402"/>
      <c r="M33" s="402"/>
      <c r="N33" s="402"/>
      <c r="O33" s="402"/>
      <c r="P33" s="403"/>
    </row>
    <row r="34" spans="1:16" x14ac:dyDescent="0.25">
      <c r="B34" s="401"/>
      <c r="C34" s="402"/>
      <c r="D34" s="402"/>
      <c r="E34" s="402"/>
      <c r="F34" s="402"/>
      <c r="G34" s="402"/>
      <c r="H34" s="402"/>
      <c r="I34" s="402"/>
      <c r="J34" s="402"/>
      <c r="K34" s="402"/>
      <c r="L34" s="402"/>
      <c r="M34" s="402"/>
      <c r="N34" s="402"/>
      <c r="O34" s="402"/>
      <c r="P34" s="403"/>
    </row>
    <row r="35" spans="1:16" x14ac:dyDescent="0.25">
      <c r="B35" s="401"/>
      <c r="C35" s="402"/>
      <c r="D35" s="402"/>
      <c r="E35" s="402"/>
      <c r="F35" s="402"/>
      <c r="G35" s="402"/>
      <c r="H35" s="402"/>
      <c r="I35" s="402"/>
      <c r="J35" s="402"/>
      <c r="K35" s="402"/>
      <c r="L35" s="402"/>
      <c r="M35" s="402"/>
      <c r="N35" s="402"/>
      <c r="O35" s="402"/>
      <c r="P35" s="403"/>
    </row>
    <row r="36" spans="1:16" x14ac:dyDescent="0.25">
      <c r="B36" s="401"/>
      <c r="C36" s="402"/>
      <c r="D36" s="402"/>
      <c r="E36" s="402"/>
      <c r="F36" s="402"/>
      <c r="G36" s="402"/>
      <c r="H36" s="402"/>
      <c r="I36" s="402"/>
      <c r="J36" s="402"/>
      <c r="K36" s="402"/>
      <c r="L36" s="402"/>
      <c r="M36" s="402"/>
      <c r="N36" s="402"/>
      <c r="O36" s="402"/>
      <c r="P36" s="403"/>
    </row>
    <row r="37" spans="1:16" x14ac:dyDescent="0.25">
      <c r="B37" s="404"/>
      <c r="C37" s="405"/>
      <c r="D37" s="405"/>
      <c r="E37" s="405"/>
      <c r="F37" s="405"/>
      <c r="G37" s="405"/>
      <c r="H37" s="405"/>
      <c r="I37" s="405"/>
      <c r="J37" s="405"/>
      <c r="K37" s="405"/>
      <c r="L37" s="405"/>
      <c r="M37" s="405"/>
      <c r="N37" s="405"/>
      <c r="O37" s="405"/>
      <c r="P37" s="406"/>
    </row>
    <row r="41" spans="1:16" x14ac:dyDescent="0.25">
      <c r="A41" s="139" t="s">
        <v>27</v>
      </c>
    </row>
    <row r="43" spans="1:16" ht="29.25" customHeight="1" x14ac:dyDescent="0.25">
      <c r="B43" s="140" t="s">
        <v>14</v>
      </c>
      <c r="C43" s="140" t="s">
        <v>15</v>
      </c>
      <c r="D43" s="134" t="s">
        <v>16</v>
      </c>
      <c r="E43" s="134" t="s">
        <v>17</v>
      </c>
      <c r="F43" s="388" t="s">
        <v>23</v>
      </c>
      <c r="G43" s="389"/>
      <c r="H43" s="409" t="s">
        <v>20</v>
      </c>
      <c r="I43" s="410"/>
      <c r="J43" s="134" t="s">
        <v>415</v>
      </c>
      <c r="K43" s="134" t="s">
        <v>419</v>
      </c>
      <c r="L43" s="134" t="s">
        <v>28</v>
      </c>
      <c r="M43" s="385" t="s">
        <v>440</v>
      </c>
      <c r="N43" s="386"/>
      <c r="O43" s="424"/>
      <c r="P43" s="425"/>
    </row>
    <row r="44" spans="1:16" x14ac:dyDescent="0.25">
      <c r="B44" s="163"/>
      <c r="C44" s="163"/>
      <c r="D44" s="198"/>
      <c r="E44" s="198"/>
      <c r="F44" s="390"/>
      <c r="G44" s="390"/>
      <c r="H44" s="407"/>
      <c r="I44" s="408"/>
      <c r="J44" s="246"/>
      <c r="K44" s="163"/>
      <c r="L44" s="142">
        <f t="shared" ref="L44:L59" si="2">IF(B44="",0,(J44*K44))</f>
        <v>0</v>
      </c>
      <c r="M44" s="420"/>
      <c r="N44" s="421"/>
      <c r="O44" s="422"/>
      <c r="P44" s="423"/>
    </row>
    <row r="45" spans="1:16" x14ac:dyDescent="0.25">
      <c r="B45" s="163"/>
      <c r="C45" s="163"/>
      <c r="D45" s="198"/>
      <c r="E45" s="198"/>
      <c r="F45" s="390"/>
      <c r="G45" s="390"/>
      <c r="H45" s="407"/>
      <c r="I45" s="408"/>
      <c r="J45" s="246"/>
      <c r="K45" s="163"/>
      <c r="L45" s="142">
        <f t="shared" si="2"/>
        <v>0</v>
      </c>
      <c r="M45" s="420"/>
      <c r="N45" s="421"/>
      <c r="O45" s="422"/>
      <c r="P45" s="423"/>
    </row>
    <row r="46" spans="1:16" x14ac:dyDescent="0.25">
      <c r="B46" s="163"/>
      <c r="C46" s="163"/>
      <c r="D46" s="198"/>
      <c r="E46" s="198"/>
      <c r="F46" s="390"/>
      <c r="G46" s="390"/>
      <c r="H46" s="407"/>
      <c r="I46" s="408"/>
      <c r="J46" s="246"/>
      <c r="K46" s="163"/>
      <c r="L46" s="142">
        <f t="shared" si="2"/>
        <v>0</v>
      </c>
      <c r="M46" s="420"/>
      <c r="N46" s="421"/>
      <c r="O46" s="422"/>
      <c r="P46" s="423"/>
    </row>
    <row r="47" spans="1:16" x14ac:dyDescent="0.25">
      <c r="B47" s="163"/>
      <c r="C47" s="163"/>
      <c r="D47" s="198"/>
      <c r="E47" s="198"/>
      <c r="F47" s="390"/>
      <c r="G47" s="390"/>
      <c r="H47" s="407"/>
      <c r="I47" s="408"/>
      <c r="J47" s="246"/>
      <c r="K47" s="163"/>
      <c r="L47" s="142">
        <f t="shared" si="2"/>
        <v>0</v>
      </c>
      <c r="M47" s="420"/>
      <c r="N47" s="421"/>
      <c r="O47" s="422"/>
      <c r="P47" s="423"/>
    </row>
    <row r="48" spans="1:16" x14ac:dyDescent="0.25">
      <c r="B48" s="163"/>
      <c r="C48" s="163"/>
      <c r="D48" s="198"/>
      <c r="E48" s="198"/>
      <c r="F48" s="390"/>
      <c r="G48" s="390"/>
      <c r="H48" s="407"/>
      <c r="I48" s="408"/>
      <c r="J48" s="246"/>
      <c r="K48" s="163"/>
      <c r="L48" s="142">
        <f t="shared" si="2"/>
        <v>0</v>
      </c>
      <c r="M48" s="420"/>
      <c r="N48" s="421"/>
      <c r="O48" s="422"/>
      <c r="P48" s="423"/>
    </row>
    <row r="49" spans="2:16" x14ac:dyDescent="0.25">
      <c r="B49" s="163"/>
      <c r="C49" s="163"/>
      <c r="D49" s="198"/>
      <c r="E49" s="198"/>
      <c r="F49" s="390"/>
      <c r="G49" s="390"/>
      <c r="H49" s="407"/>
      <c r="I49" s="408"/>
      <c r="J49" s="246"/>
      <c r="K49" s="163"/>
      <c r="L49" s="142">
        <f t="shared" si="2"/>
        <v>0</v>
      </c>
      <c r="M49" s="420"/>
      <c r="N49" s="421"/>
      <c r="O49" s="422"/>
      <c r="P49" s="423"/>
    </row>
    <row r="50" spans="2:16" x14ac:dyDescent="0.25">
      <c r="B50" s="163"/>
      <c r="C50" s="163"/>
      <c r="D50" s="198"/>
      <c r="E50" s="198"/>
      <c r="F50" s="390"/>
      <c r="G50" s="390"/>
      <c r="H50" s="407"/>
      <c r="I50" s="408"/>
      <c r="J50" s="246"/>
      <c r="K50" s="163"/>
      <c r="L50" s="142">
        <f t="shared" si="2"/>
        <v>0</v>
      </c>
      <c r="M50" s="420"/>
      <c r="N50" s="421"/>
      <c r="O50" s="422"/>
      <c r="P50" s="423"/>
    </row>
    <row r="51" spans="2:16" x14ac:dyDescent="0.25">
      <c r="B51" s="163"/>
      <c r="C51" s="163"/>
      <c r="D51" s="198"/>
      <c r="E51" s="198"/>
      <c r="F51" s="390"/>
      <c r="G51" s="390"/>
      <c r="H51" s="407"/>
      <c r="I51" s="408"/>
      <c r="J51" s="246"/>
      <c r="K51" s="163"/>
      <c r="L51" s="142">
        <f t="shared" si="2"/>
        <v>0</v>
      </c>
      <c r="M51" s="420"/>
      <c r="N51" s="421"/>
      <c r="O51" s="422"/>
      <c r="P51" s="423"/>
    </row>
    <row r="52" spans="2:16" x14ac:dyDescent="0.25">
      <c r="B52" s="163"/>
      <c r="C52" s="163"/>
      <c r="D52" s="198"/>
      <c r="E52" s="198"/>
      <c r="F52" s="390"/>
      <c r="G52" s="390"/>
      <c r="H52" s="407"/>
      <c r="I52" s="408"/>
      <c r="J52" s="246"/>
      <c r="K52" s="163"/>
      <c r="L52" s="142">
        <f t="shared" si="2"/>
        <v>0</v>
      </c>
      <c r="M52" s="420"/>
      <c r="N52" s="421"/>
      <c r="O52" s="422"/>
      <c r="P52" s="423"/>
    </row>
    <row r="53" spans="2:16" x14ac:dyDescent="0.25">
      <c r="B53" s="163"/>
      <c r="C53" s="163"/>
      <c r="D53" s="198"/>
      <c r="E53" s="198"/>
      <c r="F53" s="390"/>
      <c r="G53" s="390"/>
      <c r="H53" s="407"/>
      <c r="I53" s="408"/>
      <c r="J53" s="246"/>
      <c r="K53" s="163"/>
      <c r="L53" s="142">
        <f t="shared" si="2"/>
        <v>0</v>
      </c>
      <c r="M53" s="420"/>
      <c r="N53" s="421"/>
      <c r="O53" s="422"/>
      <c r="P53" s="423"/>
    </row>
    <row r="54" spans="2:16" x14ac:dyDescent="0.25">
      <c r="B54" s="163"/>
      <c r="C54" s="163"/>
      <c r="D54" s="198"/>
      <c r="E54" s="198"/>
      <c r="F54" s="390"/>
      <c r="G54" s="390"/>
      <c r="H54" s="407"/>
      <c r="I54" s="408"/>
      <c r="J54" s="246"/>
      <c r="K54" s="163"/>
      <c r="L54" s="142">
        <f t="shared" si="2"/>
        <v>0</v>
      </c>
      <c r="M54" s="420"/>
      <c r="N54" s="421"/>
      <c r="O54" s="422"/>
      <c r="P54" s="423"/>
    </row>
    <row r="55" spans="2:16" x14ac:dyDescent="0.25">
      <c r="B55" s="163"/>
      <c r="C55" s="163"/>
      <c r="D55" s="198"/>
      <c r="E55" s="198"/>
      <c r="F55" s="390"/>
      <c r="G55" s="390"/>
      <c r="H55" s="407"/>
      <c r="I55" s="408"/>
      <c r="J55" s="246"/>
      <c r="K55" s="163"/>
      <c r="L55" s="142">
        <f t="shared" si="2"/>
        <v>0</v>
      </c>
      <c r="M55" s="420"/>
      <c r="N55" s="421"/>
      <c r="O55" s="422"/>
      <c r="P55" s="423"/>
    </row>
    <row r="56" spans="2:16" x14ac:dyDescent="0.25">
      <c r="B56" s="163"/>
      <c r="C56" s="163"/>
      <c r="D56" s="198"/>
      <c r="E56" s="198"/>
      <c r="F56" s="390"/>
      <c r="G56" s="390"/>
      <c r="H56" s="407"/>
      <c r="I56" s="408"/>
      <c r="J56" s="246"/>
      <c r="K56" s="163"/>
      <c r="L56" s="142">
        <f t="shared" si="2"/>
        <v>0</v>
      </c>
      <c r="M56" s="420"/>
      <c r="N56" s="421"/>
      <c r="O56" s="422"/>
      <c r="P56" s="423"/>
    </row>
    <row r="57" spans="2:16" x14ac:dyDescent="0.25">
      <c r="B57" s="163"/>
      <c r="C57" s="163"/>
      <c r="D57" s="198"/>
      <c r="E57" s="198"/>
      <c r="F57" s="390"/>
      <c r="G57" s="390"/>
      <c r="H57" s="407"/>
      <c r="I57" s="408"/>
      <c r="J57" s="246"/>
      <c r="K57" s="163"/>
      <c r="L57" s="142">
        <f t="shared" si="2"/>
        <v>0</v>
      </c>
      <c r="M57" s="420"/>
      <c r="N57" s="421"/>
      <c r="O57" s="422"/>
      <c r="P57" s="423"/>
    </row>
    <row r="58" spans="2:16" x14ac:dyDescent="0.25">
      <c r="B58" s="163"/>
      <c r="C58" s="163"/>
      <c r="D58" s="198"/>
      <c r="E58" s="198"/>
      <c r="F58" s="390"/>
      <c r="G58" s="390"/>
      <c r="H58" s="407"/>
      <c r="I58" s="408"/>
      <c r="J58" s="246"/>
      <c r="K58" s="163"/>
      <c r="L58" s="142">
        <f t="shared" si="2"/>
        <v>0</v>
      </c>
      <c r="M58" s="420"/>
      <c r="N58" s="421"/>
      <c r="O58" s="422"/>
      <c r="P58" s="423"/>
    </row>
    <row r="59" spans="2:16" x14ac:dyDescent="0.25">
      <c r="B59" s="163"/>
      <c r="C59" s="163"/>
      <c r="D59" s="198"/>
      <c r="E59" s="198"/>
      <c r="F59" s="390"/>
      <c r="G59" s="390"/>
      <c r="H59" s="407"/>
      <c r="I59" s="408"/>
      <c r="J59" s="246"/>
      <c r="K59" s="163"/>
      <c r="L59" s="142">
        <f t="shared" si="2"/>
        <v>0</v>
      </c>
      <c r="M59" s="420"/>
      <c r="N59" s="421"/>
      <c r="O59" s="422"/>
      <c r="P59" s="423"/>
    </row>
    <row r="60" spans="2:16" x14ac:dyDescent="0.25">
      <c r="K60" s="137" t="s">
        <v>25</v>
      </c>
      <c r="L60" s="143">
        <f>ROUND(SUM(L44:L59),2)</f>
        <v>0</v>
      </c>
    </row>
    <row r="61" spans="2:16" x14ac:dyDescent="0.25">
      <c r="J61" s="144"/>
      <c r="K61" s="145"/>
    </row>
    <row r="62" spans="2:16" x14ac:dyDescent="0.25">
      <c r="B62" s="428" t="s">
        <v>47</v>
      </c>
      <c r="C62" s="428"/>
      <c r="D62" s="428"/>
      <c r="E62" s="428"/>
      <c r="F62" s="428"/>
      <c r="G62" s="428"/>
      <c r="H62" s="428"/>
      <c r="I62" s="428"/>
      <c r="J62" s="428"/>
      <c r="K62" s="428"/>
      <c r="L62" s="428"/>
      <c r="M62" s="429"/>
      <c r="N62" s="429"/>
      <c r="O62" s="429"/>
      <c r="P62" s="429"/>
    </row>
    <row r="63" spans="2:16" x14ac:dyDescent="0.25">
      <c r="B63" s="426"/>
      <c r="C63" s="426"/>
      <c r="D63" s="426"/>
      <c r="E63" s="426"/>
      <c r="F63" s="426"/>
      <c r="G63" s="426"/>
      <c r="H63" s="426"/>
      <c r="I63" s="426"/>
      <c r="J63" s="426"/>
      <c r="K63" s="426"/>
      <c r="L63" s="426"/>
      <c r="M63" s="427"/>
      <c r="N63" s="427"/>
      <c r="O63" s="427"/>
      <c r="P63" s="427"/>
    </row>
    <row r="64" spans="2:16" x14ac:dyDescent="0.25">
      <c r="B64" s="426"/>
      <c r="C64" s="426"/>
      <c r="D64" s="426"/>
      <c r="E64" s="426"/>
      <c r="F64" s="426"/>
      <c r="G64" s="426"/>
      <c r="H64" s="426"/>
      <c r="I64" s="426"/>
      <c r="J64" s="426"/>
      <c r="K64" s="426"/>
      <c r="L64" s="426"/>
      <c r="M64" s="427"/>
      <c r="N64" s="427"/>
      <c r="O64" s="427"/>
      <c r="P64" s="427"/>
    </row>
    <row r="65" spans="1:16" x14ac:dyDescent="0.25">
      <c r="B65" s="426"/>
      <c r="C65" s="426"/>
      <c r="D65" s="426"/>
      <c r="E65" s="426"/>
      <c r="F65" s="426"/>
      <c r="G65" s="426"/>
      <c r="H65" s="426"/>
      <c r="I65" s="426"/>
      <c r="J65" s="426"/>
      <c r="K65" s="426"/>
      <c r="L65" s="426"/>
      <c r="M65" s="427"/>
      <c r="N65" s="427"/>
      <c r="O65" s="427"/>
      <c r="P65" s="427"/>
    </row>
    <row r="66" spans="1:16" x14ac:dyDescent="0.25">
      <c r="B66" s="426"/>
      <c r="C66" s="426"/>
      <c r="D66" s="426"/>
      <c r="E66" s="426"/>
      <c r="F66" s="426"/>
      <c r="G66" s="426"/>
      <c r="H66" s="426"/>
      <c r="I66" s="426"/>
      <c r="J66" s="426"/>
      <c r="K66" s="426"/>
      <c r="L66" s="426"/>
      <c r="M66" s="427"/>
      <c r="N66" s="427"/>
      <c r="O66" s="427"/>
      <c r="P66" s="427"/>
    </row>
    <row r="67" spans="1:16" x14ac:dyDescent="0.25">
      <c r="B67" s="426"/>
      <c r="C67" s="426"/>
      <c r="D67" s="426"/>
      <c r="E67" s="426"/>
      <c r="F67" s="426"/>
      <c r="G67" s="426"/>
      <c r="H67" s="426"/>
      <c r="I67" s="426"/>
      <c r="J67" s="426"/>
      <c r="K67" s="426"/>
      <c r="L67" s="426"/>
      <c r="M67" s="427"/>
      <c r="N67" s="427"/>
      <c r="O67" s="427"/>
      <c r="P67" s="427"/>
    </row>
    <row r="68" spans="1:16" x14ac:dyDescent="0.25">
      <c r="J68" s="144"/>
      <c r="K68" s="145"/>
    </row>
    <row r="69" spans="1:16" x14ac:dyDescent="0.25">
      <c r="J69" s="144"/>
      <c r="K69" s="145"/>
    </row>
    <row r="71" spans="1:16" x14ac:dyDescent="0.25">
      <c r="A71" s="146" t="s">
        <v>29</v>
      </c>
    </row>
    <row r="72" spans="1:16" x14ac:dyDescent="0.25">
      <c r="A72" s="146"/>
    </row>
    <row r="73" spans="1:16" ht="31.5" customHeight="1" x14ac:dyDescent="0.25">
      <c r="B73" s="283" t="s">
        <v>439</v>
      </c>
      <c r="C73" s="140" t="s">
        <v>30</v>
      </c>
      <c r="D73" s="134" t="s">
        <v>33</v>
      </c>
      <c r="E73" s="134" t="s">
        <v>42</v>
      </c>
      <c r="F73" s="140" t="s">
        <v>31</v>
      </c>
      <c r="H73" s="409" t="s">
        <v>47</v>
      </c>
      <c r="I73" s="411"/>
      <c r="J73" s="411"/>
      <c r="K73" s="411"/>
      <c r="L73" s="411"/>
      <c r="M73" s="410"/>
      <c r="N73" s="330"/>
    </row>
    <row r="74" spans="1:16" x14ac:dyDescent="0.25">
      <c r="B74" s="148"/>
      <c r="C74" s="164"/>
      <c r="D74" s="165">
        <v>0.3</v>
      </c>
      <c r="E74" s="165"/>
      <c r="F74" s="149">
        <f>IF(D74="",0,(D74*C74)+E74)</f>
        <v>0</v>
      </c>
      <c r="H74" s="376"/>
      <c r="I74" s="377"/>
      <c r="J74" s="377"/>
      <c r="K74" s="377"/>
      <c r="L74" s="377"/>
      <c r="M74" s="378"/>
      <c r="N74" s="265"/>
    </row>
    <row r="75" spans="1:16" x14ac:dyDescent="0.25">
      <c r="B75" s="150"/>
      <c r="C75" s="151"/>
      <c r="D75" s="151"/>
      <c r="E75" s="151"/>
      <c r="F75" s="151"/>
      <c r="H75" s="379"/>
      <c r="I75" s="412"/>
      <c r="J75" s="412"/>
      <c r="K75" s="412"/>
      <c r="L75" s="412"/>
      <c r="M75" s="381"/>
      <c r="N75" s="265"/>
    </row>
    <row r="76" spans="1:16" x14ac:dyDescent="0.25">
      <c r="B76" s="148" t="s">
        <v>39</v>
      </c>
      <c r="C76" s="148" t="s">
        <v>35</v>
      </c>
      <c r="D76" s="413" t="s">
        <v>34</v>
      </c>
      <c r="E76" s="414"/>
      <c r="F76" s="148" t="s">
        <v>31</v>
      </c>
      <c r="H76" s="379"/>
      <c r="I76" s="412"/>
      <c r="J76" s="412"/>
      <c r="K76" s="412"/>
      <c r="L76" s="412"/>
      <c r="M76" s="381"/>
      <c r="N76" s="265"/>
    </row>
    <row r="77" spans="1:16" x14ac:dyDescent="0.25">
      <c r="B77" s="152" t="s">
        <v>36</v>
      </c>
      <c r="C77" s="166"/>
      <c r="D77" s="415">
        <v>12</v>
      </c>
      <c r="E77" s="414"/>
      <c r="F77" s="153">
        <f>IF(C77="",0,C77*D77)</f>
        <v>0</v>
      </c>
      <c r="H77" s="379"/>
      <c r="I77" s="412"/>
      <c r="J77" s="412"/>
      <c r="K77" s="412"/>
      <c r="L77" s="412"/>
      <c r="M77" s="381"/>
      <c r="N77" s="265"/>
    </row>
    <row r="78" spans="1:16" x14ac:dyDescent="0.25">
      <c r="B78" s="152" t="s">
        <v>37</v>
      </c>
      <c r="C78" s="166"/>
      <c r="D78" s="416">
        <v>24</v>
      </c>
      <c r="E78" s="417"/>
      <c r="F78" s="153">
        <f>IF(C78="",0,C78*D78)</f>
        <v>0</v>
      </c>
      <c r="H78" s="379"/>
      <c r="I78" s="412"/>
      <c r="J78" s="412"/>
      <c r="K78" s="412"/>
      <c r="L78" s="412"/>
      <c r="M78" s="381"/>
      <c r="N78" s="265"/>
    </row>
    <row r="79" spans="1:16" x14ac:dyDescent="0.25">
      <c r="B79" s="152" t="s">
        <v>38</v>
      </c>
      <c r="C79" s="166"/>
      <c r="D79" s="416">
        <v>12</v>
      </c>
      <c r="E79" s="417"/>
      <c r="F79" s="153">
        <f>IF(C79="",0,C79*D79)</f>
        <v>0</v>
      </c>
      <c r="H79" s="379"/>
      <c r="I79" s="412"/>
      <c r="J79" s="412"/>
      <c r="K79" s="412"/>
      <c r="L79" s="412"/>
      <c r="M79" s="381"/>
      <c r="N79" s="265"/>
    </row>
    <row r="80" spans="1:16" x14ac:dyDescent="0.25">
      <c r="B80" s="151"/>
      <c r="C80" s="151"/>
      <c r="D80" s="150"/>
      <c r="E80" s="151"/>
      <c r="F80" s="151"/>
      <c r="H80" s="379"/>
      <c r="I80" s="412"/>
      <c r="J80" s="412"/>
      <c r="K80" s="412"/>
      <c r="L80" s="412"/>
      <c r="M80" s="381"/>
      <c r="N80" s="265"/>
    </row>
    <row r="81" spans="1:14" x14ac:dyDescent="0.25">
      <c r="B81" s="154" t="s">
        <v>40</v>
      </c>
      <c r="C81" s="140" t="s">
        <v>41</v>
      </c>
      <c r="D81" s="409" t="s">
        <v>43</v>
      </c>
      <c r="E81" s="418"/>
      <c r="F81" s="140" t="s">
        <v>31</v>
      </c>
      <c r="H81" s="379"/>
      <c r="I81" s="412"/>
      <c r="J81" s="412"/>
      <c r="K81" s="412"/>
      <c r="L81" s="412"/>
      <c r="M81" s="381"/>
      <c r="N81" s="265"/>
    </row>
    <row r="82" spans="1:14" x14ac:dyDescent="0.25">
      <c r="B82" s="147"/>
      <c r="C82" s="164"/>
      <c r="D82" s="416">
        <v>20</v>
      </c>
      <c r="E82" s="417"/>
      <c r="F82" s="155">
        <f>IF(C82="",0,(C82*D82))</f>
        <v>0</v>
      </c>
      <c r="H82" s="379"/>
      <c r="I82" s="412"/>
      <c r="J82" s="412"/>
      <c r="K82" s="412"/>
      <c r="L82" s="412"/>
      <c r="M82" s="381"/>
      <c r="N82" s="265"/>
    </row>
    <row r="83" spans="1:14" x14ac:dyDescent="0.25">
      <c r="B83" s="147"/>
      <c r="C83" s="164"/>
      <c r="D83" s="416">
        <v>60</v>
      </c>
      <c r="E83" s="419"/>
      <c r="F83" s="155">
        <f>IF(C83="",0,(C83*D83))</f>
        <v>0</v>
      </c>
      <c r="H83" s="379"/>
      <c r="I83" s="412"/>
      <c r="J83" s="412"/>
      <c r="K83" s="412"/>
      <c r="L83" s="412"/>
      <c r="M83" s="381"/>
      <c r="N83" s="265"/>
    </row>
    <row r="84" spans="1:14" x14ac:dyDescent="0.25">
      <c r="B84" s="156"/>
      <c r="C84" s="156"/>
      <c r="D84" s="157"/>
      <c r="E84" s="137" t="s">
        <v>25</v>
      </c>
      <c r="F84" s="143">
        <f>SUM(F74:F74:F77:F78:F79:F82:F83)</f>
        <v>0</v>
      </c>
      <c r="H84" s="382"/>
      <c r="I84" s="383"/>
      <c r="J84" s="383"/>
      <c r="K84" s="383"/>
      <c r="L84" s="383"/>
      <c r="M84" s="384"/>
      <c r="N84" s="265"/>
    </row>
    <row r="85" spans="1:14" x14ac:dyDescent="0.25">
      <c r="N85" s="331"/>
    </row>
    <row r="86" spans="1:14" x14ac:dyDescent="0.25">
      <c r="N86" s="331"/>
    </row>
    <row r="87" spans="1:14" x14ac:dyDescent="0.25">
      <c r="A87" s="146" t="s">
        <v>44</v>
      </c>
      <c r="N87" s="331"/>
    </row>
    <row r="88" spans="1:14" x14ac:dyDescent="0.25">
      <c r="N88" s="331"/>
    </row>
    <row r="89" spans="1:14" ht="32.25" customHeight="1" x14ac:dyDescent="0.25">
      <c r="B89" s="388" t="s">
        <v>45</v>
      </c>
      <c r="C89" s="388"/>
      <c r="D89" s="140" t="s">
        <v>41</v>
      </c>
      <c r="E89" s="134" t="s">
        <v>46</v>
      </c>
      <c r="F89" s="140" t="s">
        <v>31</v>
      </c>
      <c r="H89" s="385" t="s">
        <v>47</v>
      </c>
      <c r="I89" s="386"/>
      <c r="J89" s="386"/>
      <c r="K89" s="386"/>
      <c r="L89" s="386"/>
      <c r="M89" s="387"/>
      <c r="N89" s="332"/>
    </row>
    <row r="90" spans="1:14" x14ac:dyDescent="0.25">
      <c r="B90" s="375"/>
      <c r="C90" s="375"/>
      <c r="D90" s="164"/>
      <c r="E90" s="168"/>
      <c r="F90" s="158">
        <f>IF(B90="",0,(D90*E90))</f>
        <v>0</v>
      </c>
      <c r="H90" s="376"/>
      <c r="I90" s="377"/>
      <c r="J90" s="377"/>
      <c r="K90" s="377"/>
      <c r="L90" s="377"/>
      <c r="M90" s="378"/>
      <c r="N90" s="265"/>
    </row>
    <row r="91" spans="1:14" x14ac:dyDescent="0.25">
      <c r="B91" s="375"/>
      <c r="C91" s="375"/>
      <c r="D91" s="164"/>
      <c r="E91" s="168"/>
      <c r="F91" s="158">
        <f t="shared" ref="F91:F104" si="3">IF(B91="",0,(D91*E91))</f>
        <v>0</v>
      </c>
      <c r="H91" s="379"/>
      <c r="I91" s="380"/>
      <c r="J91" s="380"/>
      <c r="K91" s="380"/>
      <c r="L91" s="380"/>
      <c r="M91" s="381"/>
      <c r="N91" s="265"/>
    </row>
    <row r="92" spans="1:14" x14ac:dyDescent="0.25">
      <c r="B92" s="375"/>
      <c r="C92" s="375"/>
      <c r="D92" s="164"/>
      <c r="E92" s="168"/>
      <c r="F92" s="158">
        <f t="shared" si="3"/>
        <v>0</v>
      </c>
      <c r="H92" s="379"/>
      <c r="I92" s="380"/>
      <c r="J92" s="380"/>
      <c r="K92" s="380"/>
      <c r="L92" s="380"/>
      <c r="M92" s="381"/>
      <c r="N92" s="265"/>
    </row>
    <row r="93" spans="1:14" x14ac:dyDescent="0.25">
      <c r="B93" s="375"/>
      <c r="C93" s="375"/>
      <c r="D93" s="164"/>
      <c r="E93" s="168"/>
      <c r="F93" s="158">
        <f t="shared" si="3"/>
        <v>0</v>
      </c>
      <c r="H93" s="379"/>
      <c r="I93" s="380"/>
      <c r="J93" s="380"/>
      <c r="K93" s="380"/>
      <c r="L93" s="380"/>
      <c r="M93" s="381"/>
      <c r="N93" s="265"/>
    </row>
    <row r="94" spans="1:14" x14ac:dyDescent="0.25">
      <c r="B94" s="375"/>
      <c r="C94" s="375"/>
      <c r="D94" s="164"/>
      <c r="E94" s="168"/>
      <c r="F94" s="158">
        <f t="shared" si="3"/>
        <v>0</v>
      </c>
      <c r="H94" s="379"/>
      <c r="I94" s="380"/>
      <c r="J94" s="380"/>
      <c r="K94" s="380"/>
      <c r="L94" s="380"/>
      <c r="M94" s="381"/>
      <c r="N94" s="265"/>
    </row>
    <row r="95" spans="1:14" x14ac:dyDescent="0.25">
      <c r="B95" s="375"/>
      <c r="C95" s="375"/>
      <c r="D95" s="164"/>
      <c r="E95" s="168"/>
      <c r="F95" s="158">
        <f t="shared" si="3"/>
        <v>0</v>
      </c>
      <c r="H95" s="379"/>
      <c r="I95" s="380"/>
      <c r="J95" s="380"/>
      <c r="K95" s="380"/>
      <c r="L95" s="380"/>
      <c r="M95" s="381"/>
      <c r="N95" s="265"/>
    </row>
    <row r="96" spans="1:14" x14ac:dyDescent="0.25">
      <c r="B96" s="375"/>
      <c r="C96" s="375"/>
      <c r="D96" s="164"/>
      <c r="E96" s="168"/>
      <c r="F96" s="158">
        <f t="shared" si="3"/>
        <v>0</v>
      </c>
      <c r="H96" s="379"/>
      <c r="I96" s="380"/>
      <c r="J96" s="380"/>
      <c r="K96" s="380"/>
      <c r="L96" s="380"/>
      <c r="M96" s="381"/>
      <c r="N96" s="265"/>
    </row>
    <row r="97" spans="2:14" x14ac:dyDescent="0.25">
      <c r="B97" s="375"/>
      <c r="C97" s="375"/>
      <c r="D97" s="164"/>
      <c r="E97" s="168"/>
      <c r="F97" s="158">
        <f t="shared" si="3"/>
        <v>0</v>
      </c>
      <c r="H97" s="379"/>
      <c r="I97" s="380"/>
      <c r="J97" s="380"/>
      <c r="K97" s="380"/>
      <c r="L97" s="380"/>
      <c r="M97" s="381"/>
      <c r="N97" s="265"/>
    </row>
    <row r="98" spans="2:14" x14ac:dyDescent="0.25">
      <c r="B98" s="375"/>
      <c r="C98" s="375"/>
      <c r="D98" s="164"/>
      <c r="E98" s="168"/>
      <c r="F98" s="158">
        <f t="shared" si="3"/>
        <v>0</v>
      </c>
      <c r="H98" s="379"/>
      <c r="I98" s="380"/>
      <c r="J98" s="380"/>
      <c r="K98" s="380"/>
      <c r="L98" s="380"/>
      <c r="M98" s="381"/>
      <c r="N98" s="265"/>
    </row>
    <row r="99" spans="2:14" x14ac:dyDescent="0.25">
      <c r="B99" s="375"/>
      <c r="C99" s="375"/>
      <c r="D99" s="164"/>
      <c r="E99" s="168"/>
      <c r="F99" s="158">
        <f t="shared" si="3"/>
        <v>0</v>
      </c>
      <c r="H99" s="379"/>
      <c r="I99" s="380"/>
      <c r="J99" s="380"/>
      <c r="K99" s="380"/>
      <c r="L99" s="380"/>
      <c r="M99" s="381"/>
      <c r="N99" s="265"/>
    </row>
    <row r="100" spans="2:14" x14ac:dyDescent="0.25">
      <c r="B100" s="375"/>
      <c r="C100" s="375"/>
      <c r="D100" s="164"/>
      <c r="E100" s="168"/>
      <c r="F100" s="158">
        <f t="shared" si="3"/>
        <v>0</v>
      </c>
      <c r="H100" s="379"/>
      <c r="I100" s="380"/>
      <c r="J100" s="380"/>
      <c r="K100" s="380"/>
      <c r="L100" s="380"/>
      <c r="M100" s="381"/>
      <c r="N100" s="265"/>
    </row>
    <row r="101" spans="2:14" x14ac:dyDescent="0.25">
      <c r="B101" s="375"/>
      <c r="C101" s="375"/>
      <c r="D101" s="164"/>
      <c r="E101" s="168"/>
      <c r="F101" s="158">
        <f t="shared" si="3"/>
        <v>0</v>
      </c>
      <c r="H101" s="379"/>
      <c r="I101" s="380"/>
      <c r="J101" s="380"/>
      <c r="K101" s="380"/>
      <c r="L101" s="380"/>
      <c r="M101" s="381"/>
      <c r="N101" s="265"/>
    </row>
    <row r="102" spans="2:14" x14ac:dyDescent="0.25">
      <c r="B102" s="375"/>
      <c r="C102" s="375"/>
      <c r="D102" s="164"/>
      <c r="E102" s="168"/>
      <c r="F102" s="158">
        <f t="shared" si="3"/>
        <v>0</v>
      </c>
      <c r="H102" s="379"/>
      <c r="I102" s="380"/>
      <c r="J102" s="380"/>
      <c r="K102" s="380"/>
      <c r="L102" s="380"/>
      <c r="M102" s="381"/>
      <c r="N102" s="265"/>
    </row>
    <row r="103" spans="2:14" x14ac:dyDescent="0.25">
      <c r="B103" s="375"/>
      <c r="C103" s="375"/>
      <c r="D103" s="164"/>
      <c r="E103" s="168"/>
      <c r="F103" s="158">
        <f t="shared" si="3"/>
        <v>0</v>
      </c>
      <c r="H103" s="379"/>
      <c r="I103" s="380"/>
      <c r="J103" s="380"/>
      <c r="K103" s="380"/>
      <c r="L103" s="380"/>
      <c r="M103" s="381"/>
      <c r="N103" s="265"/>
    </row>
    <row r="104" spans="2:14" x14ac:dyDescent="0.25">
      <c r="B104" s="375"/>
      <c r="C104" s="375"/>
      <c r="D104" s="164"/>
      <c r="E104" s="168"/>
      <c r="F104" s="158">
        <f t="shared" si="3"/>
        <v>0</v>
      </c>
      <c r="H104" s="379"/>
      <c r="I104" s="380"/>
      <c r="J104" s="380"/>
      <c r="K104" s="380"/>
      <c r="L104" s="380"/>
      <c r="M104" s="381"/>
      <c r="N104" s="265"/>
    </row>
    <row r="105" spans="2:14" x14ac:dyDescent="0.25">
      <c r="E105" s="137" t="s">
        <v>25</v>
      </c>
      <c r="F105" s="159">
        <f>ROUND(SUM(F90:F104),2)</f>
        <v>0</v>
      </c>
      <c r="H105" s="382"/>
      <c r="I105" s="383"/>
      <c r="J105" s="383"/>
      <c r="K105" s="383"/>
      <c r="L105" s="383"/>
      <c r="M105" s="384"/>
      <c r="N105" s="265"/>
    </row>
    <row r="108" spans="2:14" x14ac:dyDescent="0.25">
      <c r="J108" s="391" t="s">
        <v>85</v>
      </c>
      <c r="K108" s="391"/>
      <c r="L108" s="392">
        <f>SUM(P28+L60+F84+F105)</f>
        <v>0</v>
      </c>
      <c r="M108" s="392"/>
      <c r="N108" s="333"/>
    </row>
  </sheetData>
  <sheetProtection algorithmName="SHA-512" hashValue="w0NMvUdl3i/aMLOi0Qlhq0QzddHqxD+XIj0//M67yJBGYG5grirdC8t49eSQ3aqotBTdGhYcwK4wNbM5S2tplw==" saltValue="+jRtx3nP16QxJePiQek/pA==" spinCount="100000" sheet="1" selectLockedCells="1"/>
  <protectedRanges>
    <protectedRange sqref="B8:D27 F8:K27 M8:P27 B31 B44:K59 M44:P59 B63 C74:E74 C77:C79 C82:C83 H74 B90:E104 H90" name="Bereich1"/>
  </protectedRanges>
  <mergeCells count="105">
    <mergeCell ref="M43:P43"/>
    <mergeCell ref="B63:P67"/>
    <mergeCell ref="B62:P62"/>
    <mergeCell ref="M54:P54"/>
    <mergeCell ref="M55:P55"/>
    <mergeCell ref="M56:P56"/>
    <mergeCell ref="M57:P57"/>
    <mergeCell ref="M58:P58"/>
    <mergeCell ref="M49:P49"/>
    <mergeCell ref="M50:P50"/>
    <mergeCell ref="M51:P51"/>
    <mergeCell ref="M52:P52"/>
    <mergeCell ref="M53:P53"/>
    <mergeCell ref="M44:P44"/>
    <mergeCell ref="M45:P45"/>
    <mergeCell ref="M46:P46"/>
    <mergeCell ref="M47:P47"/>
    <mergeCell ref="M48:P48"/>
    <mergeCell ref="F57:G57"/>
    <mergeCell ref="H53:I53"/>
    <mergeCell ref="H54:I54"/>
    <mergeCell ref="H55:I55"/>
    <mergeCell ref="H56:I56"/>
    <mergeCell ref="H57:I57"/>
    <mergeCell ref="H73:M73"/>
    <mergeCell ref="H74:M84"/>
    <mergeCell ref="H58:I58"/>
    <mergeCell ref="H59:I59"/>
    <mergeCell ref="D76:E76"/>
    <mergeCell ref="D77:E77"/>
    <mergeCell ref="D78:E78"/>
    <mergeCell ref="D79:E79"/>
    <mergeCell ref="D81:E81"/>
    <mergeCell ref="D82:E82"/>
    <mergeCell ref="D83:E83"/>
    <mergeCell ref="M59:P59"/>
    <mergeCell ref="F58:G58"/>
    <mergeCell ref="F59:G59"/>
    <mergeCell ref="J23:K23"/>
    <mergeCell ref="J24:K24"/>
    <mergeCell ref="J25:K25"/>
    <mergeCell ref="H48:I48"/>
    <mergeCell ref="H49:I49"/>
    <mergeCell ref="H50:I50"/>
    <mergeCell ref="H51:I51"/>
    <mergeCell ref="H52:I52"/>
    <mergeCell ref="H43:I43"/>
    <mergeCell ref="H44:I44"/>
    <mergeCell ref="H45:I45"/>
    <mergeCell ref="H46:I46"/>
    <mergeCell ref="H47:I47"/>
    <mergeCell ref="F55:G55"/>
    <mergeCell ref="F56:G56"/>
    <mergeCell ref="J108:K108"/>
    <mergeCell ref="L108:M108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B30:P30"/>
    <mergeCell ref="B31:P37"/>
    <mergeCell ref="J26:K26"/>
    <mergeCell ref="J27:K27"/>
    <mergeCell ref="J21:K21"/>
    <mergeCell ref="J22:K22"/>
    <mergeCell ref="F43:G43"/>
    <mergeCell ref="F44:G44"/>
    <mergeCell ref="F45:G45"/>
    <mergeCell ref="F46:G46"/>
    <mergeCell ref="F47:G47"/>
    <mergeCell ref="F54:G54"/>
    <mergeCell ref="F53:G53"/>
    <mergeCell ref="F48:G48"/>
    <mergeCell ref="F49:G49"/>
    <mergeCell ref="F50:G50"/>
    <mergeCell ref="F51:G51"/>
    <mergeCell ref="F52:G52"/>
    <mergeCell ref="B104:C104"/>
    <mergeCell ref="H90:M105"/>
    <mergeCell ref="H89:M89"/>
    <mergeCell ref="B97:C97"/>
    <mergeCell ref="B98:C98"/>
    <mergeCell ref="B99:C99"/>
    <mergeCell ref="B100:C100"/>
    <mergeCell ref="B101:C101"/>
    <mergeCell ref="B92:C92"/>
    <mergeCell ref="B93:C93"/>
    <mergeCell ref="B94:C94"/>
    <mergeCell ref="B95:C95"/>
    <mergeCell ref="B96:C96"/>
    <mergeCell ref="B89:C89"/>
    <mergeCell ref="B90:C90"/>
    <mergeCell ref="B91:C91"/>
    <mergeCell ref="B102:C102"/>
    <mergeCell ref="B103:C103"/>
  </mergeCells>
  <dataValidations count="6">
    <dataValidation type="decimal" allowBlank="1" showInputMessage="1" showErrorMessage="1" error="Bitte nur Zahlen eintragen!" sqref="D8:D27 F8:F27">
      <formula1>0</formula1>
      <formula2>100</formula2>
    </dataValidation>
    <dataValidation type="decimal" allowBlank="1" showInputMessage="1" showErrorMessage="1" error="Bitte nur Zahlen eingeben!" sqref="M8:O27">
      <formula1>0</formula1>
      <formula2>1000000</formula2>
    </dataValidation>
    <dataValidation type="whole" operator="greaterThan" allowBlank="1" showInputMessage="1" showErrorMessage="1" sqref="C74 D90:D104">
      <formula1>0</formula1>
    </dataValidation>
    <dataValidation type="whole" allowBlank="1" showInputMessage="1" showErrorMessage="1" sqref="C77:C79 C82:C83">
      <formula1>1</formula1>
      <formula2>9999</formula2>
    </dataValidation>
    <dataValidation type="decimal" allowBlank="1" showInputMessage="1" showErrorMessage="1" sqref="E74">
      <formula1>1</formula1>
      <formula2>99999</formula2>
    </dataValidation>
    <dataValidation type="decimal" operator="greaterThanOrEqual" allowBlank="1" showInputMessage="1" showErrorMessage="1" sqref="P8:P27">
      <formula1>0</formula1>
    </dataValidation>
  </dataValidations>
  <pageMargins left="0.31496062992125984" right="0.31496062992125984" top="1.1811023622047245" bottom="0.59055118110236227" header="0.31496062992125984" footer="0.31496062992125984"/>
  <pageSetup paperSize="9" scale="64" fitToHeight="2" orientation="landscape" r:id="rId1"/>
  <headerFooter>
    <oddFooter>&amp;A</oddFooter>
  </headerFooter>
  <rowBreaks count="2" manualBreakCount="2">
    <brk id="39" max="15" man="1"/>
    <brk id="69" max="15" man="1"/>
  </rowBreaks>
  <colBreaks count="1" manualBreakCount="1">
    <brk id="16" max="108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="Bitte auswählen!">
          <x14:formula1>
            <xm:f>Durchschnittssätze!$F$61:$F$62</xm:f>
          </x14:formula1>
          <xm:sqref>D74</xm:sqref>
        </x14:dataValidation>
        <x14:dataValidation type="list" allowBlank="1" showInputMessage="1" showErrorMessage="1" prompt="Bitte Auswahl treffen!">
          <x14:formula1>
            <xm:f>Durchschnittssätze!$C$54:$C$64</xm:f>
          </x14:formula1>
          <xm:sqref>J8:K27 H44:I59</xm:sqref>
        </x14:dataValidation>
        <x14:dataValidation type="date" operator="greaterThanOrEqual" allowBlank="1" showInputMessage="1" showErrorMessage="1">
          <x14:formula1>
            <xm:f>'Allgemeine Angaben'!E26</xm:f>
          </x14:formula1>
          <xm:sqref>D44:D59</xm:sqref>
        </x14:dataValidation>
        <x14:dataValidation type="date" allowBlank="1" showInputMessage="1" showErrorMessage="1">
          <x14:formula1>
            <xm:f>D44</xm:f>
          </x14:formula1>
          <x14:formula2>
            <xm:f>'Allgemeine Angaben'!H$26</xm:f>
          </x14:formula2>
          <xm:sqref>E44:E59</xm:sqref>
        </x14:dataValidation>
        <x14:dataValidation type="date" allowBlank="1" showInputMessage="1" showErrorMessage="1" error="Datum muss im Projekzeitraum liegen!">
          <x14:formula1>
            <xm:f>'Allgemeine Angaben'!E26</xm:f>
          </x14:formula1>
          <x14:formula2>
            <xm:f>'Allgemeine Angaben'!H26</xm:f>
          </x14:formula2>
          <xm:sqref>G8:G27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G8</xm:f>
          </x14:formula1>
          <x14:formula2>
            <xm:f>'Allgemeine Angaben'!H$26</xm:f>
          </x14:formula2>
          <xm:sqref>H8:H27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BQ245"/>
  <sheetViews>
    <sheetView zoomScaleNormal="100" workbookViewId="0">
      <selection activeCell="D67" sqref="D67"/>
    </sheetView>
  </sheetViews>
  <sheetFormatPr baseColWidth="10" defaultColWidth="11" defaultRowHeight="13.2" x14ac:dyDescent="0.25"/>
  <cols>
    <col min="1" max="1" width="11" style="20" customWidth="1"/>
    <col min="2" max="2" width="9.8984375" style="19" bestFit="1" customWidth="1"/>
    <col min="3" max="3" width="10" style="19" customWidth="1"/>
    <col min="4" max="4" width="12.3984375" style="19" bestFit="1" customWidth="1"/>
    <col min="5" max="5" width="9.8984375" style="19" customWidth="1"/>
    <col min="6" max="6" width="11.09765625" style="19" customWidth="1"/>
    <col min="7" max="7" width="10" style="19" bestFit="1" customWidth="1"/>
    <col min="8" max="8" width="10.19921875" style="19" customWidth="1"/>
    <col min="9" max="9" width="10" style="19" bestFit="1" customWidth="1"/>
    <col min="10" max="11" width="10.5" style="19" bestFit="1" customWidth="1"/>
    <col min="12" max="12" width="11" style="19"/>
    <col min="13" max="13" width="13.8984375" style="19" customWidth="1"/>
    <col min="14" max="16" width="11" style="19"/>
    <col min="17" max="17" width="15.09765625" style="19" customWidth="1"/>
    <col min="18" max="22" width="11" style="19"/>
    <col min="23" max="31" width="10" style="19" customWidth="1"/>
    <col min="32" max="16384" width="11" style="19"/>
  </cols>
  <sheetData>
    <row r="1" spans="1:69" ht="13.8" thickBot="1" x14ac:dyDescent="0.3">
      <c r="A1" s="74" t="s">
        <v>320</v>
      </c>
      <c r="B1" s="73"/>
      <c r="C1" s="73"/>
      <c r="D1" s="73"/>
      <c r="E1" s="73"/>
      <c r="F1" s="73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</row>
    <row r="2" spans="1:69" ht="34.799999999999997" thickBot="1" x14ac:dyDescent="0.3">
      <c r="B2" s="70"/>
      <c r="C2" s="431" t="s">
        <v>312</v>
      </c>
      <c r="D2" s="431" t="s">
        <v>319</v>
      </c>
      <c r="E2" s="72" t="s">
        <v>318</v>
      </c>
      <c r="F2" s="70"/>
      <c r="G2" s="430" t="s">
        <v>312</v>
      </c>
      <c r="H2" s="430" t="s">
        <v>311</v>
      </c>
      <c r="I2" s="71" t="s">
        <v>317</v>
      </c>
      <c r="J2" s="70"/>
      <c r="K2" s="70"/>
      <c r="L2" s="70"/>
      <c r="M2" s="70"/>
      <c r="N2" s="70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</row>
    <row r="3" spans="1:69" ht="66" customHeight="1" x14ac:dyDescent="0.25">
      <c r="A3" s="69" t="s">
        <v>316</v>
      </c>
      <c r="B3" s="67"/>
      <c r="C3" s="432"/>
      <c r="D3" s="432"/>
      <c r="E3" s="434" t="s">
        <v>315</v>
      </c>
      <c r="F3" s="67"/>
      <c r="G3" s="430"/>
      <c r="H3" s="430"/>
      <c r="I3" s="436" t="s">
        <v>314</v>
      </c>
      <c r="J3" s="67"/>
      <c r="K3" s="431" t="s">
        <v>312</v>
      </c>
      <c r="L3" s="431" t="s">
        <v>311</v>
      </c>
      <c r="M3" s="68" t="s">
        <v>313</v>
      </c>
      <c r="N3" s="67"/>
      <c r="O3" s="430" t="s">
        <v>312</v>
      </c>
      <c r="P3" s="430" t="s">
        <v>311</v>
      </c>
      <c r="Q3" s="439" t="s">
        <v>310</v>
      </c>
      <c r="R3" s="35"/>
      <c r="S3" s="430" t="s">
        <v>286</v>
      </c>
      <c r="T3" s="430" t="s">
        <v>285</v>
      </c>
      <c r="U3" s="430" t="s">
        <v>284</v>
      </c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</row>
    <row r="4" spans="1:69" s="61" customFormat="1" ht="14.4" thickBot="1" x14ac:dyDescent="0.3">
      <c r="A4" s="66" t="s">
        <v>309</v>
      </c>
      <c r="B4" s="64"/>
      <c r="C4" s="433"/>
      <c r="D4" s="433"/>
      <c r="E4" s="435"/>
      <c r="F4" s="64"/>
      <c r="G4" s="430"/>
      <c r="H4" s="430"/>
      <c r="I4" s="437"/>
      <c r="J4" s="64"/>
      <c r="K4" s="433"/>
      <c r="L4" s="433"/>
      <c r="M4" s="65" t="s">
        <v>308</v>
      </c>
      <c r="N4" s="64"/>
      <c r="O4" s="430"/>
      <c r="P4" s="430"/>
      <c r="Q4" s="440"/>
      <c r="R4" s="62"/>
      <c r="S4" s="430"/>
      <c r="T4" s="430"/>
      <c r="U4" s="430"/>
      <c r="V4" s="62"/>
      <c r="W4" s="63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</row>
    <row r="5" spans="1:69" ht="53.4" thickBot="1" x14ac:dyDescent="0.3">
      <c r="A5" s="54" t="s">
        <v>307</v>
      </c>
      <c r="B5" s="52"/>
      <c r="C5" s="41" t="s">
        <v>306</v>
      </c>
      <c r="D5" s="30" t="s">
        <v>305</v>
      </c>
      <c r="E5" s="53">
        <v>23115.29</v>
      </c>
      <c r="F5" s="52"/>
      <c r="G5" s="41" t="s">
        <v>304</v>
      </c>
      <c r="H5" s="30" t="s">
        <v>303</v>
      </c>
      <c r="I5" s="53">
        <v>27570.81</v>
      </c>
      <c r="J5" s="52"/>
      <c r="K5" s="41" t="s">
        <v>301</v>
      </c>
      <c r="L5" s="30" t="s">
        <v>302</v>
      </c>
      <c r="M5" s="29">
        <v>19.329999999999998</v>
      </c>
      <c r="N5" s="52"/>
      <c r="O5" s="41" t="s">
        <v>301</v>
      </c>
      <c r="P5" s="30" t="s">
        <v>300</v>
      </c>
      <c r="Q5" s="29">
        <v>22.5</v>
      </c>
      <c r="R5" s="35"/>
      <c r="S5" s="41" t="s">
        <v>255</v>
      </c>
      <c r="T5" s="30" t="s">
        <v>254</v>
      </c>
      <c r="U5" s="29">
        <v>18.45</v>
      </c>
      <c r="V5" s="35"/>
      <c r="W5" s="60"/>
      <c r="X5" s="51"/>
      <c r="Y5" s="51"/>
      <c r="Z5" s="51"/>
      <c r="AA5" s="51"/>
      <c r="AB5" s="51"/>
      <c r="AC5" s="51"/>
      <c r="AD5" s="51"/>
      <c r="AE5" s="51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</row>
    <row r="6" spans="1:69" ht="40.200000000000003" thickBot="1" x14ac:dyDescent="0.3">
      <c r="A6" s="54" t="s">
        <v>299</v>
      </c>
      <c r="B6" s="52"/>
      <c r="C6" s="31" t="s">
        <v>298</v>
      </c>
      <c r="D6" s="30" t="s">
        <v>297</v>
      </c>
      <c r="E6" s="55">
        <v>24975.67</v>
      </c>
      <c r="F6" s="52"/>
      <c r="G6" s="31" t="s">
        <v>298</v>
      </c>
      <c r="H6" s="30" t="s">
        <v>297</v>
      </c>
      <c r="I6" s="55">
        <v>29754.959999999999</v>
      </c>
      <c r="J6" s="52"/>
      <c r="K6" s="31" t="s">
        <v>298</v>
      </c>
      <c r="L6" s="30" t="s">
        <v>297</v>
      </c>
      <c r="M6" s="29">
        <v>20.91</v>
      </c>
      <c r="N6" s="52"/>
      <c r="O6" s="31" t="s">
        <v>298</v>
      </c>
      <c r="P6" s="30" t="s">
        <v>297</v>
      </c>
      <c r="Q6" s="29">
        <v>23.61</v>
      </c>
      <c r="R6" s="35"/>
      <c r="S6" s="31" t="s">
        <v>253</v>
      </c>
      <c r="T6" s="30" t="s">
        <v>252</v>
      </c>
      <c r="U6" s="29">
        <v>19.21</v>
      </c>
      <c r="V6" s="35"/>
      <c r="W6" s="60"/>
      <c r="X6" s="51"/>
      <c r="Y6" s="51"/>
      <c r="Z6" s="51"/>
      <c r="AA6" s="51"/>
      <c r="AB6" s="51"/>
      <c r="AC6" s="51"/>
      <c r="AD6" s="51"/>
      <c r="AE6" s="51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</row>
    <row r="7" spans="1:69" ht="53.4" thickBot="1" x14ac:dyDescent="0.3">
      <c r="A7" s="54" t="s">
        <v>296</v>
      </c>
      <c r="B7" s="52"/>
      <c r="C7" s="31" t="s">
        <v>295</v>
      </c>
      <c r="D7" s="30" t="s">
        <v>294</v>
      </c>
      <c r="E7" s="55">
        <v>25333.43</v>
      </c>
      <c r="F7" s="52"/>
      <c r="G7" s="31" t="s">
        <v>295</v>
      </c>
      <c r="H7" s="30" t="s">
        <v>294</v>
      </c>
      <c r="I7" s="55">
        <v>31336.67</v>
      </c>
      <c r="J7" s="52"/>
      <c r="K7" s="31" t="s">
        <v>295</v>
      </c>
      <c r="L7" s="30" t="s">
        <v>294</v>
      </c>
      <c r="M7" s="29">
        <v>21.24</v>
      </c>
      <c r="N7" s="52"/>
      <c r="O7" s="31" t="s">
        <v>295</v>
      </c>
      <c r="P7" s="30" t="s">
        <v>294</v>
      </c>
      <c r="Q7" s="29">
        <v>24.78</v>
      </c>
      <c r="R7" s="35"/>
      <c r="S7" s="31" t="s">
        <v>251</v>
      </c>
      <c r="T7" s="30" t="s">
        <v>250</v>
      </c>
      <c r="U7" s="29">
        <v>17.04</v>
      </c>
      <c r="V7" s="35"/>
      <c r="W7" s="60"/>
      <c r="X7" s="51"/>
      <c r="Y7" s="51"/>
      <c r="Z7" s="51"/>
      <c r="AA7" s="51"/>
      <c r="AB7" s="51"/>
      <c r="AC7" s="51"/>
      <c r="AD7" s="51"/>
      <c r="AE7" s="51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</row>
    <row r="8" spans="1:69" ht="40.200000000000003" thickBot="1" x14ac:dyDescent="0.3">
      <c r="A8" s="54" t="s">
        <v>293</v>
      </c>
      <c r="B8" s="52"/>
      <c r="C8" s="31" t="s">
        <v>292</v>
      </c>
      <c r="D8" s="30" t="s">
        <v>291</v>
      </c>
      <c r="E8" s="53">
        <v>26621.38</v>
      </c>
      <c r="F8" s="52"/>
      <c r="G8" s="31" t="s">
        <v>292</v>
      </c>
      <c r="H8" s="30" t="s">
        <v>291</v>
      </c>
      <c r="I8" s="53">
        <v>32391.19</v>
      </c>
      <c r="J8" s="52"/>
      <c r="K8" s="31" t="s">
        <v>292</v>
      </c>
      <c r="L8" s="30" t="s">
        <v>291</v>
      </c>
      <c r="M8" s="29">
        <v>22.27</v>
      </c>
      <c r="N8" s="52"/>
      <c r="O8" s="31" t="s">
        <v>292</v>
      </c>
      <c r="P8" s="30" t="s">
        <v>291</v>
      </c>
      <c r="Q8" s="29">
        <v>26.57</v>
      </c>
      <c r="R8" s="35"/>
      <c r="S8" s="31" t="s">
        <v>249</v>
      </c>
      <c r="T8" s="30" t="s">
        <v>248</v>
      </c>
      <c r="U8" s="29">
        <v>19.47</v>
      </c>
      <c r="V8" s="35"/>
      <c r="W8" s="59" t="s">
        <v>290</v>
      </c>
      <c r="X8" s="51"/>
      <c r="Y8" s="51"/>
      <c r="Z8" s="51"/>
      <c r="AA8" s="51"/>
      <c r="AB8" s="51"/>
      <c r="AC8" s="51"/>
      <c r="AD8" s="51"/>
      <c r="AE8" s="51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</row>
    <row r="9" spans="1:69" ht="40.200000000000003" thickBot="1" x14ac:dyDescent="0.3">
      <c r="A9" s="54" t="s">
        <v>289</v>
      </c>
      <c r="B9" s="52"/>
      <c r="C9" s="31" t="s">
        <v>288</v>
      </c>
      <c r="D9" s="30" t="s">
        <v>287</v>
      </c>
      <c r="E9" s="53">
        <v>27766.37</v>
      </c>
      <c r="F9" s="52"/>
      <c r="G9" s="31" t="s">
        <v>288</v>
      </c>
      <c r="H9" s="30" t="s">
        <v>287</v>
      </c>
      <c r="I9" s="53">
        <v>33746.92</v>
      </c>
      <c r="J9" s="52"/>
      <c r="K9" s="31" t="s">
        <v>288</v>
      </c>
      <c r="L9" s="30" t="s">
        <v>287</v>
      </c>
      <c r="M9" s="29">
        <v>23.25</v>
      </c>
      <c r="N9" s="52"/>
      <c r="O9" s="31" t="s">
        <v>288</v>
      </c>
      <c r="P9" s="30" t="s">
        <v>287</v>
      </c>
      <c r="Q9" s="29">
        <v>28.46</v>
      </c>
      <c r="R9" s="35"/>
      <c r="S9" s="31" t="s">
        <v>247</v>
      </c>
      <c r="T9" s="30" t="s">
        <v>246</v>
      </c>
      <c r="U9" s="29">
        <v>21.6</v>
      </c>
      <c r="V9" s="35"/>
      <c r="W9" s="58" t="s">
        <v>286</v>
      </c>
      <c r="X9" s="57" t="s">
        <v>285</v>
      </c>
      <c r="Y9" s="56" t="s">
        <v>284</v>
      </c>
      <c r="Z9" s="51"/>
      <c r="AA9" s="51"/>
      <c r="AB9" s="51"/>
      <c r="AC9" s="51"/>
      <c r="AD9" s="51"/>
      <c r="AE9" s="51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</row>
    <row r="10" spans="1:69" ht="66.599999999999994" thickBot="1" x14ac:dyDescent="0.3">
      <c r="A10" s="54" t="s">
        <v>283</v>
      </c>
      <c r="B10" s="52"/>
      <c r="C10" s="31" t="s">
        <v>282</v>
      </c>
      <c r="D10" s="30" t="s">
        <v>281</v>
      </c>
      <c r="E10" s="53">
        <v>28267.21</v>
      </c>
      <c r="F10" s="52"/>
      <c r="G10" s="31" t="s">
        <v>282</v>
      </c>
      <c r="H10" s="30" t="s">
        <v>281</v>
      </c>
      <c r="I10" s="53">
        <v>34876.68</v>
      </c>
      <c r="J10" s="52"/>
      <c r="K10" s="31" t="s">
        <v>282</v>
      </c>
      <c r="L10" s="30" t="s">
        <v>281</v>
      </c>
      <c r="M10" s="29">
        <v>23.68</v>
      </c>
      <c r="N10" s="52"/>
      <c r="O10" s="31" t="s">
        <v>282</v>
      </c>
      <c r="P10" s="30" t="s">
        <v>281</v>
      </c>
      <c r="Q10" s="29">
        <v>28.66</v>
      </c>
      <c r="R10" s="35"/>
      <c r="S10" s="31" t="s">
        <v>244</v>
      </c>
      <c r="T10" s="30" t="s">
        <v>245</v>
      </c>
      <c r="U10" s="29">
        <v>23.58</v>
      </c>
      <c r="V10" s="35"/>
      <c r="W10" s="31" t="s">
        <v>228</v>
      </c>
      <c r="X10" s="30" t="s">
        <v>227</v>
      </c>
      <c r="Y10" s="29">
        <v>23.56</v>
      </c>
      <c r="Z10" s="51"/>
      <c r="AA10" s="51"/>
      <c r="AB10" s="51"/>
      <c r="AC10" s="51"/>
      <c r="AD10" s="51"/>
      <c r="AE10" s="51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</row>
    <row r="11" spans="1:69" ht="64.5" customHeight="1" thickBot="1" x14ac:dyDescent="0.3">
      <c r="A11" s="54" t="s">
        <v>280</v>
      </c>
      <c r="B11" s="52"/>
      <c r="C11" s="31" t="s">
        <v>278</v>
      </c>
      <c r="D11" s="30" t="s">
        <v>277</v>
      </c>
      <c r="E11" s="53">
        <v>30127.59</v>
      </c>
      <c r="F11" s="52"/>
      <c r="G11" s="31" t="s">
        <v>278</v>
      </c>
      <c r="H11" s="30" t="s">
        <v>277</v>
      </c>
      <c r="I11" s="53">
        <v>36533.629999999997</v>
      </c>
      <c r="J11" s="52"/>
      <c r="K11" s="31" t="s">
        <v>279</v>
      </c>
      <c r="L11" s="30" t="s">
        <v>277</v>
      </c>
      <c r="M11" s="29">
        <v>25.26</v>
      </c>
      <c r="N11" s="52"/>
      <c r="O11" s="31" t="s">
        <v>278</v>
      </c>
      <c r="P11" s="30" t="s">
        <v>277</v>
      </c>
      <c r="Q11" s="29">
        <v>30.49</v>
      </c>
      <c r="R11" s="35"/>
      <c r="S11" s="31" t="s">
        <v>244</v>
      </c>
      <c r="T11" s="30" t="s">
        <v>243</v>
      </c>
      <c r="U11" s="29">
        <v>20.03</v>
      </c>
      <c r="V11" s="35"/>
      <c r="W11" s="31" t="s">
        <v>225</v>
      </c>
      <c r="X11" s="30" t="s">
        <v>224</v>
      </c>
      <c r="Y11" s="29">
        <v>26.58</v>
      </c>
      <c r="Z11" s="51"/>
      <c r="AA11" s="51"/>
      <c r="AB11" s="51"/>
      <c r="AC11" s="51"/>
      <c r="AD11" s="51"/>
      <c r="AE11" s="51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</row>
    <row r="12" spans="1:69" ht="40.200000000000003" thickBot="1" x14ac:dyDescent="0.3">
      <c r="A12" s="54" t="s">
        <v>276</v>
      </c>
      <c r="B12" s="52"/>
      <c r="C12" s="31" t="s">
        <v>275</v>
      </c>
      <c r="D12" s="30" t="s">
        <v>274</v>
      </c>
      <c r="E12" s="55">
        <v>31758.880000000001</v>
      </c>
      <c r="F12" s="52"/>
      <c r="G12" s="31" t="s">
        <v>275</v>
      </c>
      <c r="H12" s="30" t="s">
        <v>274</v>
      </c>
      <c r="I12" s="55">
        <v>38716.29</v>
      </c>
      <c r="J12" s="52"/>
      <c r="K12" s="31" t="s">
        <v>275</v>
      </c>
      <c r="L12" s="30" t="s">
        <v>274</v>
      </c>
      <c r="M12" s="29">
        <v>26.63</v>
      </c>
      <c r="N12" s="52"/>
      <c r="O12" s="31" t="s">
        <v>275</v>
      </c>
      <c r="P12" s="30" t="s">
        <v>274</v>
      </c>
      <c r="Q12" s="29">
        <v>33.18</v>
      </c>
      <c r="R12" s="35"/>
      <c r="S12" s="31" t="s">
        <v>242</v>
      </c>
      <c r="T12" s="30" t="s">
        <v>224</v>
      </c>
      <c r="U12" s="29">
        <v>24.63</v>
      </c>
      <c r="V12" s="35"/>
      <c r="W12" s="31" t="s">
        <v>223</v>
      </c>
      <c r="X12" s="30" t="s">
        <v>222</v>
      </c>
      <c r="Y12" s="29">
        <v>29.02</v>
      </c>
      <c r="Z12" s="51"/>
      <c r="AA12" s="51"/>
      <c r="AB12" s="51"/>
      <c r="AC12" s="51"/>
      <c r="AD12" s="51"/>
      <c r="AE12" s="51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</row>
    <row r="13" spans="1:69" ht="40.200000000000003" thickBot="1" x14ac:dyDescent="0.3">
      <c r="A13" s="54" t="s">
        <v>273</v>
      </c>
      <c r="B13" s="52"/>
      <c r="C13" s="31" t="s">
        <v>272</v>
      </c>
      <c r="D13" s="30" t="s">
        <v>271</v>
      </c>
      <c r="E13" s="55">
        <v>35790.410000000003</v>
      </c>
      <c r="F13" s="52"/>
      <c r="G13" s="31" t="s">
        <v>272</v>
      </c>
      <c r="H13" s="30" t="s">
        <v>271</v>
      </c>
      <c r="I13" s="55">
        <v>44793.599999999999</v>
      </c>
      <c r="J13" s="52"/>
      <c r="K13" s="31" t="s">
        <v>272</v>
      </c>
      <c r="L13" s="30" t="s">
        <v>271</v>
      </c>
      <c r="M13" s="29">
        <v>30.06</v>
      </c>
      <c r="N13" s="52"/>
      <c r="O13" s="31" t="s">
        <v>272</v>
      </c>
      <c r="P13" s="30" t="s">
        <v>271</v>
      </c>
      <c r="Q13" s="29">
        <v>37.659999999999997</v>
      </c>
      <c r="R13" s="35"/>
      <c r="S13" s="31" t="s">
        <v>241</v>
      </c>
      <c r="T13" s="30" t="s">
        <v>222</v>
      </c>
      <c r="U13" s="29">
        <v>28.3</v>
      </c>
      <c r="V13" s="35"/>
      <c r="W13" s="31" t="s">
        <v>221</v>
      </c>
      <c r="X13" s="30" t="s">
        <v>220</v>
      </c>
      <c r="Y13" s="29">
        <v>29</v>
      </c>
      <c r="Z13" s="51"/>
      <c r="AA13" s="51"/>
      <c r="AB13" s="51"/>
      <c r="AC13" s="51"/>
      <c r="AD13" s="51"/>
      <c r="AE13" s="51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</row>
    <row r="14" spans="1:69" ht="40.200000000000003" thickBot="1" x14ac:dyDescent="0.3">
      <c r="A14" s="54" t="s">
        <v>270</v>
      </c>
      <c r="B14" s="52"/>
      <c r="C14" s="31" t="s">
        <v>269</v>
      </c>
      <c r="D14" s="30" t="s">
        <v>268</v>
      </c>
      <c r="E14" s="53">
        <v>37134.089999999997</v>
      </c>
      <c r="F14" s="52"/>
      <c r="G14" s="31" t="s">
        <v>269</v>
      </c>
      <c r="H14" s="30" t="s">
        <v>268</v>
      </c>
      <c r="I14" s="53">
        <v>46316.67</v>
      </c>
      <c r="J14" s="52"/>
      <c r="K14" s="31" t="s">
        <v>269</v>
      </c>
      <c r="L14" s="30" t="s">
        <v>268</v>
      </c>
      <c r="M14" s="29">
        <v>31.14</v>
      </c>
      <c r="N14" s="52"/>
      <c r="O14" s="31" t="s">
        <v>269</v>
      </c>
      <c r="P14" s="30" t="s">
        <v>268</v>
      </c>
      <c r="Q14" s="29">
        <v>40.89</v>
      </c>
      <c r="R14" s="35"/>
      <c r="S14" s="31" t="s">
        <v>240</v>
      </c>
      <c r="T14" s="30" t="s">
        <v>220</v>
      </c>
      <c r="U14" s="29">
        <v>31.31</v>
      </c>
      <c r="V14" s="35"/>
      <c r="W14" s="31" t="s">
        <v>218</v>
      </c>
      <c r="X14" s="30" t="s">
        <v>219</v>
      </c>
      <c r="Y14" s="29">
        <v>33.65</v>
      </c>
      <c r="Z14" s="51"/>
      <c r="AA14" s="51"/>
      <c r="AB14" s="51"/>
      <c r="AC14" s="51"/>
      <c r="AD14" s="51"/>
      <c r="AE14" s="51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</row>
    <row r="15" spans="1:69" ht="79.8" thickBot="1" x14ac:dyDescent="0.3">
      <c r="A15" s="54" t="s">
        <v>267</v>
      </c>
      <c r="B15" s="52"/>
      <c r="C15" s="31" t="s">
        <v>266</v>
      </c>
      <c r="D15" s="30" t="s">
        <v>265</v>
      </c>
      <c r="E15" s="53">
        <v>37506.949999999997</v>
      </c>
      <c r="F15" s="52"/>
      <c r="G15" s="31" t="s">
        <v>266</v>
      </c>
      <c r="H15" s="30" t="s">
        <v>265</v>
      </c>
      <c r="I15" s="53">
        <v>49842.38</v>
      </c>
      <c r="J15" s="52"/>
      <c r="K15" s="31" t="s">
        <v>266</v>
      </c>
      <c r="L15" s="30" t="s">
        <v>265</v>
      </c>
      <c r="M15" s="29">
        <v>31.54</v>
      </c>
      <c r="N15" s="52"/>
      <c r="O15" s="31" t="s">
        <v>266</v>
      </c>
      <c r="P15" s="30" t="s">
        <v>265</v>
      </c>
      <c r="Q15" s="29">
        <v>45.59</v>
      </c>
      <c r="R15" s="35"/>
      <c r="S15" s="31" t="s">
        <v>239</v>
      </c>
      <c r="T15" s="30" t="s">
        <v>219</v>
      </c>
      <c r="U15" s="29">
        <v>35.130000000000003</v>
      </c>
      <c r="V15" s="35"/>
      <c r="W15" s="31" t="s">
        <v>218</v>
      </c>
      <c r="X15" s="30" t="s">
        <v>217</v>
      </c>
      <c r="Y15" s="29">
        <v>32.61</v>
      </c>
      <c r="Z15" s="51"/>
      <c r="AA15" s="51"/>
      <c r="AB15" s="51"/>
      <c r="AC15" s="51"/>
      <c r="AD15" s="51"/>
      <c r="AE15" s="51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</row>
    <row r="16" spans="1:69" ht="77.25" customHeight="1" thickBot="1" x14ac:dyDescent="0.3">
      <c r="A16" s="54" t="s">
        <v>264</v>
      </c>
      <c r="B16" s="52"/>
      <c r="C16" s="31" t="s">
        <v>263</v>
      </c>
      <c r="D16" s="30" t="s">
        <v>262</v>
      </c>
      <c r="E16" s="53">
        <v>41768.65</v>
      </c>
      <c r="F16" s="52"/>
      <c r="G16" s="31" t="s">
        <v>263</v>
      </c>
      <c r="H16" s="30" t="s">
        <v>262</v>
      </c>
      <c r="I16" s="53">
        <v>51404.38</v>
      </c>
      <c r="J16" s="52"/>
      <c r="K16" s="31" t="s">
        <v>263</v>
      </c>
      <c r="L16" s="30" t="s">
        <v>262</v>
      </c>
      <c r="M16" s="29">
        <v>35.19</v>
      </c>
      <c r="N16" s="52"/>
      <c r="O16" s="31" t="s">
        <v>263</v>
      </c>
      <c r="P16" s="30" t="s">
        <v>262</v>
      </c>
      <c r="Q16" s="29">
        <v>38.700000000000003</v>
      </c>
      <c r="R16" s="35"/>
      <c r="S16" s="31" t="s">
        <v>239</v>
      </c>
      <c r="T16" s="30" t="s">
        <v>217</v>
      </c>
      <c r="U16" s="29">
        <v>32.67</v>
      </c>
      <c r="V16" s="35"/>
      <c r="W16" s="31" t="s">
        <v>216</v>
      </c>
      <c r="X16" s="30" t="s">
        <v>215</v>
      </c>
      <c r="Y16" s="29">
        <v>37.94</v>
      </c>
      <c r="Z16" s="51"/>
      <c r="AA16" s="51"/>
      <c r="AB16" s="51"/>
      <c r="AC16" s="51"/>
      <c r="AD16" s="51"/>
      <c r="AE16" s="51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</row>
    <row r="17" spans="1:69" ht="40.200000000000003" thickBot="1" x14ac:dyDescent="0.3">
      <c r="A17" s="54" t="s">
        <v>261</v>
      </c>
      <c r="B17" s="52"/>
      <c r="C17" s="31" t="s">
        <v>260</v>
      </c>
      <c r="D17" s="30" t="s">
        <v>259</v>
      </c>
      <c r="E17" s="53">
        <v>44757.84</v>
      </c>
      <c r="F17" s="52"/>
      <c r="G17" s="31" t="s">
        <v>260</v>
      </c>
      <c r="H17" s="30" t="s">
        <v>259</v>
      </c>
      <c r="I17" s="53">
        <v>55269.83</v>
      </c>
      <c r="J17" s="52"/>
      <c r="K17" s="31" t="s">
        <v>260</v>
      </c>
      <c r="L17" s="30" t="s">
        <v>259</v>
      </c>
      <c r="M17" s="29">
        <v>37.68</v>
      </c>
      <c r="N17" s="52"/>
      <c r="O17" s="31" t="s">
        <v>260</v>
      </c>
      <c r="P17" s="30" t="s">
        <v>259</v>
      </c>
      <c r="Q17" s="29">
        <v>47.69</v>
      </c>
      <c r="R17" s="35"/>
      <c r="S17" s="31" t="s">
        <v>238</v>
      </c>
      <c r="T17" s="30" t="s">
        <v>215</v>
      </c>
      <c r="U17" s="29">
        <v>37.58</v>
      </c>
      <c r="V17" s="35"/>
      <c r="W17" s="31" t="s">
        <v>214</v>
      </c>
      <c r="X17" s="30" t="s">
        <v>213</v>
      </c>
      <c r="Y17" s="29">
        <v>42.85</v>
      </c>
      <c r="Z17" s="51"/>
      <c r="AA17" s="51"/>
      <c r="AB17" s="51"/>
      <c r="AC17" s="51"/>
      <c r="AD17" s="51"/>
      <c r="AE17" s="51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</row>
    <row r="18" spans="1:69" s="42" customFormat="1" ht="40.200000000000003" thickBot="1" x14ac:dyDescent="0.3">
      <c r="A18" s="50" t="s">
        <v>258</v>
      </c>
      <c r="B18" s="48"/>
      <c r="C18" s="47" t="s">
        <v>257</v>
      </c>
      <c r="D18" s="46" t="s">
        <v>256</v>
      </c>
      <c r="E18" s="49">
        <v>49434.65</v>
      </c>
      <c r="F18" s="48"/>
      <c r="G18" s="47" t="s">
        <v>257</v>
      </c>
      <c r="H18" s="46" t="s">
        <v>256</v>
      </c>
      <c r="I18" s="49">
        <v>59825.75</v>
      </c>
      <c r="J18" s="48"/>
      <c r="K18" s="47" t="s">
        <v>257</v>
      </c>
      <c r="L18" s="46" t="s">
        <v>256</v>
      </c>
      <c r="M18" s="45">
        <v>41.6</v>
      </c>
      <c r="N18" s="48"/>
      <c r="O18" s="47" t="s">
        <v>257</v>
      </c>
      <c r="P18" s="46" t="s">
        <v>256</v>
      </c>
      <c r="Q18" s="45">
        <v>53.37</v>
      </c>
      <c r="R18" s="43"/>
      <c r="S18" s="47" t="s">
        <v>237</v>
      </c>
      <c r="T18" s="46" t="s">
        <v>213</v>
      </c>
      <c r="U18" s="45">
        <v>42.64</v>
      </c>
      <c r="V18" s="43"/>
      <c r="W18" s="47" t="s">
        <v>212</v>
      </c>
      <c r="X18" s="46" t="s">
        <v>211</v>
      </c>
      <c r="Y18" s="45">
        <v>48.1</v>
      </c>
      <c r="Z18" s="44"/>
      <c r="AA18" s="44"/>
      <c r="AB18" s="44"/>
      <c r="AC18" s="44"/>
      <c r="AD18" s="44"/>
      <c r="AE18" s="44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</row>
    <row r="19" spans="1:69" ht="40.200000000000003" thickBot="1" x14ac:dyDescent="0.3">
      <c r="A19" s="41" t="s">
        <v>255</v>
      </c>
      <c r="B19" s="35"/>
      <c r="C19" s="34"/>
      <c r="D19"/>
      <c r="E19">
        <v>-1</v>
      </c>
      <c r="F19" s="35"/>
      <c r="G19" s="34"/>
      <c r="H19"/>
      <c r="I19">
        <v>-1</v>
      </c>
      <c r="J19" s="35"/>
      <c r="K19" s="35"/>
      <c r="L19" s="35"/>
      <c r="M19" s="35"/>
      <c r="N19" s="35"/>
      <c r="O19" s="41" t="s">
        <v>255</v>
      </c>
      <c r="P19" s="30" t="s">
        <v>254</v>
      </c>
      <c r="Q19" s="29">
        <v>18.84</v>
      </c>
      <c r="R19" s="35"/>
      <c r="S19" s="31" t="s">
        <v>236</v>
      </c>
      <c r="T19" s="30" t="s">
        <v>211</v>
      </c>
      <c r="U19" s="29">
        <v>47.92</v>
      </c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</row>
    <row r="20" spans="1:69" ht="40.200000000000003" thickBot="1" x14ac:dyDescent="0.3">
      <c r="A20" s="31" t="s">
        <v>253</v>
      </c>
      <c r="B20" s="40"/>
      <c r="C20" s="34"/>
      <c r="D20"/>
      <c r="E20">
        <v>-1</v>
      </c>
      <c r="F20" s="35"/>
      <c r="G20" s="34"/>
      <c r="H20"/>
      <c r="I20">
        <v>-1</v>
      </c>
      <c r="J20" s="35"/>
      <c r="K20" s="35"/>
      <c r="L20" s="35"/>
      <c r="M20" s="35"/>
      <c r="N20" s="35"/>
      <c r="O20" s="31" t="s">
        <v>253</v>
      </c>
      <c r="P20" s="30" t="s">
        <v>252</v>
      </c>
      <c r="Q20" s="29">
        <v>19.62</v>
      </c>
      <c r="R20" s="35"/>
      <c r="S20" s="31" t="s">
        <v>235</v>
      </c>
      <c r="T20" s="30" t="s">
        <v>235</v>
      </c>
      <c r="U20" s="29">
        <v>42.93</v>
      </c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</row>
    <row r="21" spans="1:69" ht="53.4" thickBot="1" x14ac:dyDescent="0.3">
      <c r="A21" s="31" t="s">
        <v>251</v>
      </c>
      <c r="B21" s="35"/>
      <c r="C21" s="34"/>
      <c r="D21"/>
      <c r="E21">
        <v>-1</v>
      </c>
      <c r="F21" s="35"/>
      <c r="G21" s="39"/>
      <c r="H21" s="35"/>
      <c r="I21">
        <v>-1</v>
      </c>
      <c r="J21" s="35"/>
      <c r="K21" s="35"/>
      <c r="L21" s="35"/>
      <c r="M21" s="35"/>
      <c r="N21" s="35"/>
      <c r="O21" s="31" t="s">
        <v>251</v>
      </c>
      <c r="P21" s="30" t="s">
        <v>250</v>
      </c>
      <c r="Q21" s="29">
        <v>17.399999999999999</v>
      </c>
      <c r="R21" s="35"/>
      <c r="S21" s="31" t="s">
        <v>234</v>
      </c>
      <c r="T21" s="30" t="s">
        <v>234</v>
      </c>
      <c r="U21" s="29">
        <v>47.68</v>
      </c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</row>
    <row r="22" spans="1:69" ht="40.200000000000003" thickBot="1" x14ac:dyDescent="0.3">
      <c r="A22" s="31" t="s">
        <v>249</v>
      </c>
      <c r="B22" s="35"/>
      <c r="C22" s="34"/>
      <c r="D22"/>
      <c r="E22">
        <v>-1</v>
      </c>
      <c r="F22" s="35"/>
      <c r="G22" s="39"/>
      <c r="H22" s="35"/>
      <c r="I22">
        <v>-1</v>
      </c>
      <c r="J22" s="35"/>
      <c r="K22" s="35"/>
      <c r="L22" s="35"/>
      <c r="M22" s="35"/>
      <c r="N22" s="35"/>
      <c r="O22" s="31" t="s">
        <v>249</v>
      </c>
      <c r="P22" s="30" t="s">
        <v>248</v>
      </c>
      <c r="Q22" s="29">
        <v>19.89</v>
      </c>
      <c r="R22" s="35"/>
      <c r="S22" s="31" t="s">
        <v>233</v>
      </c>
      <c r="T22" s="30" t="s">
        <v>233</v>
      </c>
      <c r="U22" s="29">
        <v>57.52</v>
      </c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</row>
    <row r="23" spans="1:69" s="37" customFormat="1" ht="40.200000000000003" thickBot="1" x14ac:dyDescent="0.3">
      <c r="A23" s="31" t="s">
        <v>247</v>
      </c>
      <c r="B23" s="38"/>
      <c r="C23" s="34"/>
      <c r="D23"/>
      <c r="E23">
        <v>-1</v>
      </c>
      <c r="F23" s="38"/>
      <c r="G23" s="38"/>
      <c r="H23" s="38"/>
      <c r="I23">
        <v>-1</v>
      </c>
      <c r="J23" s="35"/>
      <c r="K23" s="35"/>
      <c r="L23" s="35"/>
      <c r="M23" s="35"/>
      <c r="N23" s="35"/>
      <c r="O23" s="31" t="s">
        <v>247</v>
      </c>
      <c r="P23" s="30" t="s">
        <v>246</v>
      </c>
      <c r="Q23" s="29">
        <v>22.06</v>
      </c>
      <c r="R23" s="35"/>
      <c r="S23" s="31" t="s">
        <v>232</v>
      </c>
      <c r="T23" s="30" t="s">
        <v>231</v>
      </c>
      <c r="U23" s="29">
        <v>31.45</v>
      </c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</row>
    <row r="24" spans="1:69" ht="40.200000000000003" thickBot="1" x14ac:dyDescent="0.3">
      <c r="A24" s="31" t="s">
        <v>244</v>
      </c>
      <c r="B24" s="36"/>
      <c r="C24" s="34"/>
      <c r="D24"/>
      <c r="E24">
        <v>-1</v>
      </c>
      <c r="F24" s="36"/>
      <c r="G24" s="36"/>
      <c r="H24" s="36"/>
      <c r="I24">
        <v>-1</v>
      </c>
      <c r="J24" s="35"/>
      <c r="K24" s="35"/>
      <c r="L24" s="35"/>
      <c r="M24" s="35"/>
      <c r="N24" s="35"/>
      <c r="O24" s="31" t="s">
        <v>244</v>
      </c>
      <c r="P24" s="30" t="s">
        <v>245</v>
      </c>
      <c r="Q24" s="29">
        <v>24.1</v>
      </c>
      <c r="R24" s="35"/>
      <c r="S24" s="31" t="s">
        <v>230</v>
      </c>
      <c r="T24" s="30" t="s">
        <v>230</v>
      </c>
      <c r="U24" s="29">
        <v>44.1</v>
      </c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</row>
    <row r="25" spans="1:69" ht="53.4" thickBot="1" x14ac:dyDescent="0.3">
      <c r="A25" s="31" t="s">
        <v>244</v>
      </c>
      <c r="B25" s="36"/>
      <c r="C25" s="34"/>
      <c r="D25"/>
      <c r="E25">
        <v>-1</v>
      </c>
      <c r="F25" s="36"/>
      <c r="G25" s="36"/>
      <c r="H25" s="36"/>
      <c r="I25">
        <v>-1</v>
      </c>
      <c r="J25" s="35"/>
      <c r="K25" s="35"/>
      <c r="L25" s="35"/>
      <c r="M25" s="35"/>
      <c r="N25" s="35"/>
      <c r="O25" s="31" t="s">
        <v>244</v>
      </c>
      <c r="P25" s="30" t="s">
        <v>243</v>
      </c>
      <c r="Q25" s="29">
        <v>20.47</v>
      </c>
      <c r="R25" s="35"/>
      <c r="S25" s="31" t="s">
        <v>229</v>
      </c>
      <c r="T25" s="30" t="s">
        <v>229</v>
      </c>
      <c r="U25" s="29">
        <v>56.19</v>
      </c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</row>
    <row r="26" spans="1:69" ht="40.200000000000003" thickBot="1" x14ac:dyDescent="0.3">
      <c r="A26" s="31" t="s">
        <v>242</v>
      </c>
      <c r="B26" s="33"/>
      <c r="C26" s="34"/>
      <c r="D26"/>
      <c r="E26">
        <v>-1</v>
      </c>
      <c r="F26" s="33"/>
      <c r="G26" s="33"/>
      <c r="H26" s="33"/>
      <c r="I26">
        <v>-1</v>
      </c>
      <c r="O26" s="31" t="s">
        <v>242</v>
      </c>
      <c r="P26" s="30" t="s">
        <v>224</v>
      </c>
      <c r="Q26" s="29">
        <v>25.17</v>
      </c>
    </row>
    <row r="27" spans="1:69" ht="40.200000000000003" thickBot="1" x14ac:dyDescent="0.3">
      <c r="A27" s="31" t="s">
        <v>241</v>
      </c>
      <c r="B27" s="33"/>
      <c r="C27" s="34"/>
      <c r="D27"/>
      <c r="E27">
        <v>-1</v>
      </c>
      <c r="F27" s="33"/>
      <c r="G27" s="33"/>
      <c r="H27" s="33"/>
      <c r="I27">
        <v>-1</v>
      </c>
      <c r="O27" s="31" t="s">
        <v>241</v>
      </c>
      <c r="P27" s="30" t="s">
        <v>222</v>
      </c>
      <c r="Q27" s="29">
        <v>28.92</v>
      </c>
    </row>
    <row r="28" spans="1:69" ht="40.200000000000003" thickBot="1" x14ac:dyDescent="0.3">
      <c r="A28" s="31" t="s">
        <v>240</v>
      </c>
      <c r="B28" s="33"/>
      <c r="C28" s="33"/>
      <c r="D28" s="33"/>
      <c r="E28">
        <v>-1</v>
      </c>
      <c r="F28" s="33"/>
      <c r="G28" s="33"/>
      <c r="H28" s="33"/>
      <c r="I28">
        <v>-1</v>
      </c>
      <c r="O28" s="31" t="s">
        <v>240</v>
      </c>
      <c r="P28" s="30" t="s">
        <v>220</v>
      </c>
      <c r="Q28" s="29">
        <v>31.99</v>
      </c>
    </row>
    <row r="29" spans="1:69" ht="40.200000000000003" thickBot="1" x14ac:dyDescent="0.3">
      <c r="A29" s="31" t="s">
        <v>239</v>
      </c>
      <c r="B29" s="33"/>
      <c r="C29" s="33"/>
      <c r="D29" s="33"/>
      <c r="E29">
        <v>-1</v>
      </c>
      <c r="F29" s="33"/>
      <c r="G29" s="33"/>
      <c r="H29" s="33"/>
      <c r="I29">
        <v>-1</v>
      </c>
      <c r="O29" s="31" t="s">
        <v>239</v>
      </c>
      <c r="P29" s="30" t="s">
        <v>219</v>
      </c>
      <c r="Q29" s="29">
        <v>35.89</v>
      </c>
    </row>
    <row r="30" spans="1:69" ht="53.4" thickBot="1" x14ac:dyDescent="0.3">
      <c r="A30" s="31" t="s">
        <v>239</v>
      </c>
      <c r="B30" s="33"/>
      <c r="C30" s="33"/>
      <c r="D30" s="33"/>
      <c r="E30">
        <v>-1</v>
      </c>
      <c r="F30" s="33"/>
      <c r="G30" s="33"/>
      <c r="H30" s="33"/>
      <c r="I30">
        <v>-1</v>
      </c>
      <c r="O30" s="31" t="s">
        <v>239</v>
      </c>
      <c r="P30" s="30" t="s">
        <v>217</v>
      </c>
      <c r="Q30" s="29">
        <v>33.380000000000003</v>
      </c>
    </row>
    <row r="31" spans="1:69" ht="40.200000000000003" thickBot="1" x14ac:dyDescent="0.3">
      <c r="A31" s="31" t="s">
        <v>238</v>
      </c>
      <c r="B31" s="33"/>
      <c r="C31" s="33"/>
      <c r="D31" s="33"/>
      <c r="E31">
        <v>-1</v>
      </c>
      <c r="F31" s="33"/>
      <c r="G31" s="33"/>
      <c r="H31" s="33"/>
      <c r="I31">
        <v>-1</v>
      </c>
      <c r="O31" s="31" t="s">
        <v>238</v>
      </c>
      <c r="P31" s="30" t="s">
        <v>215</v>
      </c>
      <c r="Q31" s="29">
        <v>38.4</v>
      </c>
    </row>
    <row r="32" spans="1:69" ht="40.200000000000003" thickBot="1" x14ac:dyDescent="0.3">
      <c r="A32" s="31" t="s">
        <v>237</v>
      </c>
      <c r="B32" s="33"/>
      <c r="C32" s="33"/>
      <c r="D32" s="33"/>
      <c r="E32">
        <v>-1</v>
      </c>
      <c r="F32" s="33"/>
      <c r="G32" s="33"/>
      <c r="H32" s="33"/>
      <c r="I32">
        <v>-1</v>
      </c>
      <c r="O32" s="31" t="s">
        <v>237</v>
      </c>
      <c r="P32" s="30" t="s">
        <v>213</v>
      </c>
      <c r="Q32" s="29">
        <v>43.58</v>
      </c>
    </row>
    <row r="33" spans="1:17" ht="40.200000000000003" thickBot="1" x14ac:dyDescent="0.3">
      <c r="A33" s="31" t="s">
        <v>236</v>
      </c>
      <c r="B33" s="33"/>
      <c r="C33" s="33"/>
      <c r="D33" s="33"/>
      <c r="E33">
        <v>-1</v>
      </c>
      <c r="F33" s="33"/>
      <c r="G33" s="33"/>
      <c r="H33" s="33"/>
      <c r="I33">
        <v>-1</v>
      </c>
      <c r="O33" s="31" t="s">
        <v>236</v>
      </c>
      <c r="P33" s="30" t="s">
        <v>211</v>
      </c>
      <c r="Q33" s="29">
        <v>48.97</v>
      </c>
    </row>
    <row r="34" spans="1:17" ht="14.4" thickBot="1" x14ac:dyDescent="0.3">
      <c r="A34" s="31" t="s">
        <v>235</v>
      </c>
      <c r="B34" s="33"/>
      <c r="C34" s="33"/>
      <c r="D34" s="33"/>
      <c r="E34">
        <v>-1</v>
      </c>
      <c r="F34" s="33"/>
      <c r="G34" s="33"/>
      <c r="H34" s="33"/>
      <c r="I34">
        <v>-1</v>
      </c>
      <c r="O34" s="31" t="s">
        <v>235</v>
      </c>
      <c r="P34" s="30" t="s">
        <v>235</v>
      </c>
      <c r="Q34" s="29">
        <v>43.87</v>
      </c>
    </row>
    <row r="35" spans="1:17" ht="14.4" thickBot="1" x14ac:dyDescent="0.3">
      <c r="A35" s="31" t="s">
        <v>234</v>
      </c>
      <c r="B35" s="33"/>
      <c r="C35" s="33"/>
      <c r="D35" s="33"/>
      <c r="E35">
        <v>-1</v>
      </c>
      <c r="F35" s="33"/>
      <c r="G35" s="33"/>
      <c r="H35" s="33"/>
      <c r="I35">
        <v>-1</v>
      </c>
      <c r="O35" s="31" t="s">
        <v>234</v>
      </c>
      <c r="P35" s="30" t="s">
        <v>234</v>
      </c>
      <c r="Q35" s="29">
        <v>48.73</v>
      </c>
    </row>
    <row r="36" spans="1:17" ht="14.4" thickBot="1" x14ac:dyDescent="0.3">
      <c r="A36" s="31" t="s">
        <v>233</v>
      </c>
      <c r="B36" s="33"/>
      <c r="C36" s="33"/>
      <c r="D36" s="33"/>
      <c r="E36">
        <v>-1</v>
      </c>
      <c r="F36" s="33"/>
      <c r="G36" s="33"/>
      <c r="H36" s="33"/>
      <c r="I36">
        <v>-1</v>
      </c>
      <c r="O36" s="31" t="s">
        <v>233</v>
      </c>
      <c r="P36" s="30" t="s">
        <v>233</v>
      </c>
      <c r="Q36" s="29">
        <v>58.78</v>
      </c>
    </row>
    <row r="37" spans="1:17" ht="14.4" thickBot="1" x14ac:dyDescent="0.3">
      <c r="A37" s="31" t="s">
        <v>232</v>
      </c>
      <c r="B37" s="33"/>
      <c r="C37" s="33"/>
      <c r="D37" s="33"/>
      <c r="E37">
        <v>-1</v>
      </c>
      <c r="F37" s="33"/>
      <c r="G37" s="33"/>
      <c r="H37" s="33"/>
      <c r="I37">
        <v>-1</v>
      </c>
      <c r="O37" s="31" t="s">
        <v>232</v>
      </c>
      <c r="P37" s="30" t="s">
        <v>231</v>
      </c>
      <c r="Q37" s="29">
        <v>32.119999999999997</v>
      </c>
    </row>
    <row r="38" spans="1:17" ht="14.4" thickBot="1" x14ac:dyDescent="0.3">
      <c r="A38" s="31" t="s">
        <v>230</v>
      </c>
      <c r="B38" s="33"/>
      <c r="C38" s="33"/>
      <c r="D38" s="33"/>
      <c r="E38">
        <v>-1</v>
      </c>
      <c r="F38" s="33"/>
      <c r="G38" s="33"/>
      <c r="H38" s="33"/>
      <c r="I38">
        <v>-1</v>
      </c>
      <c r="O38" s="31" t="s">
        <v>230</v>
      </c>
      <c r="P38" s="30" t="s">
        <v>230</v>
      </c>
      <c r="Q38" s="29">
        <v>45.07</v>
      </c>
    </row>
    <row r="39" spans="1:17" ht="14.4" thickBot="1" x14ac:dyDescent="0.3">
      <c r="A39" s="31" t="s">
        <v>229</v>
      </c>
      <c r="B39" s="33"/>
      <c r="C39" s="33"/>
      <c r="D39" s="33"/>
      <c r="E39">
        <v>-1</v>
      </c>
      <c r="F39" s="33"/>
      <c r="G39" s="33"/>
      <c r="H39" s="33"/>
      <c r="I39">
        <v>-1</v>
      </c>
      <c r="O39" s="31" t="s">
        <v>229</v>
      </c>
      <c r="P39" s="30" t="s">
        <v>229</v>
      </c>
      <c r="Q39" s="29">
        <v>57.42</v>
      </c>
    </row>
    <row r="40" spans="1:17" ht="53.4" thickBot="1" x14ac:dyDescent="0.3">
      <c r="A40" s="31" t="s">
        <v>228</v>
      </c>
      <c r="B40" s="33"/>
      <c r="C40" s="33"/>
      <c r="D40" s="33"/>
      <c r="E40">
        <v>-1</v>
      </c>
      <c r="F40" s="33"/>
      <c r="G40" s="33"/>
      <c r="H40" s="33"/>
      <c r="I40">
        <v>-1</v>
      </c>
      <c r="O40" s="31" t="s">
        <v>228</v>
      </c>
      <c r="P40" s="30" t="s">
        <v>227</v>
      </c>
      <c r="Q40" s="29">
        <v>24.07</v>
      </c>
    </row>
    <row r="41" spans="1:17" ht="40.200000000000003" thickBot="1" x14ac:dyDescent="0.3">
      <c r="A41" s="31" t="s">
        <v>226</v>
      </c>
      <c r="B41" s="27"/>
      <c r="C41" s="27"/>
      <c r="D41" s="27"/>
      <c r="E41">
        <v>-1</v>
      </c>
      <c r="F41" s="27"/>
      <c r="G41" s="27"/>
      <c r="H41" s="27"/>
      <c r="I41">
        <v>-1</v>
      </c>
      <c r="O41" s="31" t="s">
        <v>225</v>
      </c>
      <c r="P41" s="30" t="s">
        <v>224</v>
      </c>
      <c r="Q41" s="29">
        <v>27.16</v>
      </c>
    </row>
    <row r="42" spans="1:17" ht="40.200000000000003" thickBot="1" x14ac:dyDescent="0.3">
      <c r="A42" s="31" t="s">
        <v>223</v>
      </c>
      <c r="B42" s="27"/>
      <c r="C42" s="27"/>
      <c r="D42" s="27"/>
      <c r="E42">
        <v>-1</v>
      </c>
      <c r="F42" s="27"/>
      <c r="G42" s="27"/>
      <c r="H42" s="27"/>
      <c r="I42">
        <v>-1</v>
      </c>
      <c r="O42" s="31" t="s">
        <v>223</v>
      </c>
      <c r="P42" s="30" t="s">
        <v>222</v>
      </c>
      <c r="Q42" s="29">
        <v>29.65</v>
      </c>
    </row>
    <row r="43" spans="1:17" ht="40.200000000000003" thickBot="1" x14ac:dyDescent="0.3">
      <c r="A43" s="31" t="s">
        <v>221</v>
      </c>
      <c r="B43" s="32"/>
      <c r="C43" s="32"/>
      <c r="D43" s="32"/>
      <c r="E43">
        <v>-1</v>
      </c>
      <c r="F43" s="27"/>
      <c r="G43" s="27"/>
      <c r="H43" s="27"/>
      <c r="I43">
        <v>-1</v>
      </c>
      <c r="O43" s="31" t="s">
        <v>221</v>
      </c>
      <c r="P43" s="30" t="s">
        <v>220</v>
      </c>
      <c r="Q43" s="29">
        <v>29.64</v>
      </c>
    </row>
    <row r="44" spans="1:17" ht="40.200000000000003" thickBot="1" x14ac:dyDescent="0.3">
      <c r="A44" s="31" t="s">
        <v>218</v>
      </c>
      <c r="B44" s="27"/>
      <c r="C44" s="27"/>
      <c r="D44" s="27"/>
      <c r="E44">
        <v>-1</v>
      </c>
      <c r="F44" s="27"/>
      <c r="G44" s="27"/>
      <c r="H44" s="27"/>
      <c r="I44">
        <v>-1</v>
      </c>
      <c r="O44" s="31" t="s">
        <v>218</v>
      </c>
      <c r="P44" s="30" t="s">
        <v>219</v>
      </c>
      <c r="Q44" s="29">
        <v>34.39</v>
      </c>
    </row>
    <row r="45" spans="1:17" ht="53.4" thickBot="1" x14ac:dyDescent="0.3">
      <c r="A45" s="31" t="s">
        <v>218</v>
      </c>
      <c r="B45" s="27"/>
      <c r="C45" s="27"/>
      <c r="D45" s="27"/>
      <c r="E45">
        <v>-1</v>
      </c>
      <c r="F45" s="27"/>
      <c r="G45" s="27"/>
      <c r="H45" s="27"/>
      <c r="I45">
        <v>-1</v>
      </c>
      <c r="O45" s="31" t="s">
        <v>218</v>
      </c>
      <c r="P45" s="30" t="s">
        <v>217</v>
      </c>
      <c r="Q45" s="29">
        <v>33.32</v>
      </c>
    </row>
    <row r="46" spans="1:17" ht="40.200000000000003" thickBot="1" x14ac:dyDescent="0.3">
      <c r="A46" s="31" t="s">
        <v>216</v>
      </c>
      <c r="B46" s="27"/>
      <c r="C46" s="27"/>
      <c r="D46" s="27"/>
      <c r="E46">
        <v>-1</v>
      </c>
      <c r="F46" s="27"/>
      <c r="G46" s="27"/>
      <c r="H46" s="27"/>
      <c r="I46">
        <v>-1</v>
      </c>
      <c r="O46" s="31" t="s">
        <v>216</v>
      </c>
      <c r="P46" s="30" t="s">
        <v>215</v>
      </c>
      <c r="Q46" s="29">
        <v>38.770000000000003</v>
      </c>
    </row>
    <row r="47" spans="1:17" ht="40.200000000000003" thickBot="1" x14ac:dyDescent="0.3">
      <c r="A47" s="31" t="s">
        <v>214</v>
      </c>
      <c r="B47" s="27"/>
      <c r="C47" s="27"/>
      <c r="D47" s="27"/>
      <c r="E47">
        <v>-1</v>
      </c>
      <c r="F47" s="27"/>
      <c r="G47" s="27"/>
      <c r="H47" s="27"/>
      <c r="I47">
        <v>-1</v>
      </c>
      <c r="O47" s="31" t="s">
        <v>214</v>
      </c>
      <c r="P47" s="30" t="s">
        <v>213</v>
      </c>
      <c r="Q47" s="29">
        <v>43.79</v>
      </c>
    </row>
    <row r="48" spans="1:17" ht="40.200000000000003" thickBot="1" x14ac:dyDescent="0.3">
      <c r="A48" s="31" t="s">
        <v>212</v>
      </c>
      <c r="B48" s="27"/>
      <c r="C48" s="27"/>
      <c r="D48" s="27"/>
      <c r="E48">
        <v>-1</v>
      </c>
      <c r="F48" s="27"/>
      <c r="G48" s="27"/>
      <c r="H48" s="27"/>
      <c r="I48">
        <v>-1</v>
      </c>
      <c r="O48" s="31" t="s">
        <v>212</v>
      </c>
      <c r="P48" s="30" t="s">
        <v>211</v>
      </c>
      <c r="Q48" s="29">
        <v>49.16</v>
      </c>
    </row>
    <row r="49" spans="1:9" x14ac:dyDescent="0.25">
      <c r="A49" s="28" t="s">
        <v>210</v>
      </c>
      <c r="B49" s="27"/>
      <c r="C49" s="27"/>
      <c r="D49" s="27"/>
      <c r="F49" s="27"/>
      <c r="G49" s="27"/>
      <c r="H49" s="27"/>
      <c r="I49" s="27"/>
    </row>
    <row r="50" spans="1:9" x14ac:dyDescent="0.25">
      <c r="A50" s="28"/>
      <c r="B50" s="27"/>
      <c r="C50" s="27"/>
      <c r="D50" s="27"/>
      <c r="F50" s="27"/>
      <c r="G50" s="27"/>
      <c r="H50" s="27"/>
      <c r="I50" s="27"/>
    </row>
    <row r="51" spans="1:9" x14ac:dyDescent="0.25">
      <c r="A51" s="28"/>
      <c r="B51" s="27"/>
      <c r="C51" s="27"/>
      <c r="D51" s="27"/>
      <c r="F51" s="27"/>
      <c r="G51" s="27"/>
      <c r="H51" s="27"/>
      <c r="I51" s="27"/>
    </row>
    <row r="53" spans="1:9" x14ac:dyDescent="0.25">
      <c r="C53" s="25"/>
      <c r="F53" s="438" t="s">
        <v>209</v>
      </c>
      <c r="G53" s="438"/>
      <c r="H53" s="438"/>
    </row>
    <row r="54" spans="1:9" x14ac:dyDescent="0.25">
      <c r="A54" s="23">
        <v>42005</v>
      </c>
      <c r="C54" s="25" t="s">
        <v>208</v>
      </c>
      <c r="F54" s="438" t="s">
        <v>207</v>
      </c>
      <c r="G54" s="438"/>
      <c r="H54" s="438"/>
    </row>
    <row r="55" spans="1:9" x14ac:dyDescent="0.25">
      <c r="A55" s="23">
        <v>42036</v>
      </c>
      <c r="C55" s="25" t="s">
        <v>206</v>
      </c>
      <c r="F55" s="438" t="s">
        <v>205</v>
      </c>
      <c r="G55" s="438"/>
      <c r="H55" s="438"/>
    </row>
    <row r="56" spans="1:9" x14ac:dyDescent="0.25">
      <c r="A56" s="23">
        <v>42064</v>
      </c>
      <c r="C56" s="25" t="s">
        <v>204</v>
      </c>
      <c r="F56" s="26"/>
    </row>
    <row r="57" spans="1:9" x14ac:dyDescent="0.25">
      <c r="A57" s="23">
        <v>42095</v>
      </c>
      <c r="C57" s="25" t="s">
        <v>203</v>
      </c>
    </row>
    <row r="58" spans="1:9" x14ac:dyDescent="0.25">
      <c r="A58" s="23">
        <v>42125</v>
      </c>
      <c r="C58" s="25" t="s">
        <v>201</v>
      </c>
      <c r="F58" s="19" t="s">
        <v>202</v>
      </c>
    </row>
    <row r="59" spans="1:9" x14ac:dyDescent="0.25">
      <c r="A59" s="23">
        <v>42156</v>
      </c>
      <c r="C59" s="25" t="s">
        <v>199</v>
      </c>
      <c r="F59" s="19" t="s">
        <v>200</v>
      </c>
    </row>
    <row r="60" spans="1:9" x14ac:dyDescent="0.25">
      <c r="A60" s="23">
        <v>42186</v>
      </c>
      <c r="C60" s="25" t="s">
        <v>198</v>
      </c>
      <c r="F60" s="19" t="s">
        <v>418</v>
      </c>
    </row>
    <row r="61" spans="1:9" x14ac:dyDescent="0.25">
      <c r="A61" s="23">
        <v>42217</v>
      </c>
      <c r="C61" s="25" t="s">
        <v>197</v>
      </c>
      <c r="F61" s="260">
        <v>0.3</v>
      </c>
    </row>
    <row r="62" spans="1:9" x14ac:dyDescent="0.25">
      <c r="A62" s="23">
        <v>42248</v>
      </c>
      <c r="C62" s="25" t="s">
        <v>196</v>
      </c>
      <c r="F62" s="260">
        <v>0.2</v>
      </c>
    </row>
    <row r="63" spans="1:9" x14ac:dyDescent="0.25">
      <c r="A63" s="23">
        <v>42278</v>
      </c>
      <c r="C63" s="25" t="s">
        <v>195</v>
      </c>
    </row>
    <row r="64" spans="1:9" x14ac:dyDescent="0.25">
      <c r="A64" s="23">
        <v>42309</v>
      </c>
      <c r="C64" s="286" t="s">
        <v>321</v>
      </c>
    </row>
    <row r="65" spans="1:7" x14ac:dyDescent="0.25">
      <c r="A65" s="23">
        <v>42339</v>
      </c>
    </row>
    <row r="66" spans="1:7" x14ac:dyDescent="0.25">
      <c r="A66" s="23">
        <v>42370</v>
      </c>
      <c r="B66" s="24"/>
      <c r="F66" s="268" t="s">
        <v>423</v>
      </c>
    </row>
    <row r="67" spans="1:7" x14ac:dyDescent="0.25">
      <c r="A67" s="23">
        <v>42401</v>
      </c>
      <c r="B67" s="24"/>
      <c r="C67" s="25" t="s">
        <v>194</v>
      </c>
      <c r="F67" s="268" t="s">
        <v>424</v>
      </c>
    </row>
    <row r="68" spans="1:7" x14ac:dyDescent="0.25">
      <c r="A68" s="23">
        <v>42430</v>
      </c>
      <c r="B68" s="24"/>
      <c r="C68" s="25"/>
      <c r="F68" s="268" t="s">
        <v>425</v>
      </c>
    </row>
    <row r="69" spans="1:7" x14ac:dyDescent="0.25">
      <c r="A69" s="23">
        <v>42461</v>
      </c>
      <c r="B69" s="24"/>
      <c r="F69" s="268" t="s">
        <v>426</v>
      </c>
    </row>
    <row r="70" spans="1:7" x14ac:dyDescent="0.25">
      <c r="A70" s="23">
        <v>42491</v>
      </c>
      <c r="B70" s="24"/>
      <c r="F70" s="268" t="s">
        <v>427</v>
      </c>
    </row>
    <row r="71" spans="1:7" x14ac:dyDescent="0.25">
      <c r="A71" s="23">
        <v>42522</v>
      </c>
      <c r="B71" s="24"/>
      <c r="C71" s="19" t="s">
        <v>193</v>
      </c>
      <c r="D71" s="19" t="s">
        <v>407</v>
      </c>
    </row>
    <row r="72" spans="1:7" x14ac:dyDescent="0.25">
      <c r="A72" s="23">
        <v>42552</v>
      </c>
      <c r="B72" s="24"/>
      <c r="C72" s="19" t="s">
        <v>192</v>
      </c>
      <c r="D72" s="19" t="s">
        <v>192</v>
      </c>
      <c r="F72" s="19" t="s">
        <v>437</v>
      </c>
    </row>
    <row r="73" spans="1:7" x14ac:dyDescent="0.25">
      <c r="A73" s="23">
        <v>42583</v>
      </c>
      <c r="B73" s="24"/>
      <c r="C73" s="19" t="s">
        <v>191</v>
      </c>
      <c r="D73" s="19" t="s">
        <v>191</v>
      </c>
      <c r="F73" s="282" t="s">
        <v>435</v>
      </c>
      <c r="G73" s="282"/>
    </row>
    <row r="74" spans="1:7" x14ac:dyDescent="0.25">
      <c r="A74" s="23">
        <v>42614</v>
      </c>
      <c r="B74" s="24"/>
      <c r="C74" s="19" t="s">
        <v>190</v>
      </c>
      <c r="D74" s="19" t="s">
        <v>190</v>
      </c>
      <c r="F74" s="282" t="s">
        <v>434</v>
      </c>
    </row>
    <row r="75" spans="1:7" x14ac:dyDescent="0.25">
      <c r="A75" s="23">
        <v>42644</v>
      </c>
      <c r="B75" s="24"/>
      <c r="C75" s="19" t="s">
        <v>189</v>
      </c>
      <c r="D75" s="19" t="s">
        <v>189</v>
      </c>
      <c r="F75" s="282" t="s">
        <v>432</v>
      </c>
    </row>
    <row r="76" spans="1:7" x14ac:dyDescent="0.25">
      <c r="A76" s="23">
        <v>42675</v>
      </c>
      <c r="B76" s="24"/>
      <c r="C76" s="19" t="s">
        <v>188</v>
      </c>
      <c r="D76" s="19" t="s">
        <v>188</v>
      </c>
      <c r="F76" s="282" t="s">
        <v>436</v>
      </c>
    </row>
    <row r="77" spans="1:7" x14ac:dyDescent="0.25">
      <c r="A77" s="23">
        <v>42705</v>
      </c>
      <c r="B77" s="24"/>
      <c r="C77" s="19" t="s">
        <v>187</v>
      </c>
      <c r="F77" s="282" t="s">
        <v>433</v>
      </c>
    </row>
    <row r="78" spans="1:7" x14ac:dyDescent="0.25">
      <c r="A78" s="23">
        <v>42736</v>
      </c>
      <c r="C78" s="19" t="s">
        <v>186</v>
      </c>
      <c r="F78" s="282" t="s">
        <v>430</v>
      </c>
    </row>
    <row r="79" spans="1:7" x14ac:dyDescent="0.25">
      <c r="A79" s="23">
        <v>42767</v>
      </c>
      <c r="C79" s="19" t="s">
        <v>185</v>
      </c>
      <c r="F79" s="282" t="s">
        <v>431</v>
      </c>
    </row>
    <row r="80" spans="1:7" x14ac:dyDescent="0.25">
      <c r="A80" s="23">
        <v>42795</v>
      </c>
      <c r="C80" s="19" t="s">
        <v>184</v>
      </c>
    </row>
    <row r="81" spans="1:3" x14ac:dyDescent="0.25">
      <c r="A81" s="23">
        <v>42826</v>
      </c>
      <c r="C81" s="19" t="s">
        <v>183</v>
      </c>
    </row>
    <row r="82" spans="1:3" x14ac:dyDescent="0.25">
      <c r="A82" s="23">
        <v>42856</v>
      </c>
      <c r="C82" s="19" t="s">
        <v>182</v>
      </c>
    </row>
    <row r="83" spans="1:3" x14ac:dyDescent="0.25">
      <c r="A83" s="23">
        <v>42887</v>
      </c>
      <c r="C83" s="19" t="s">
        <v>181</v>
      </c>
    </row>
    <row r="84" spans="1:3" x14ac:dyDescent="0.25">
      <c r="A84" s="23">
        <v>42917</v>
      </c>
      <c r="C84" s="19" t="s">
        <v>180</v>
      </c>
    </row>
    <row r="85" spans="1:3" x14ac:dyDescent="0.25">
      <c r="A85" s="23">
        <v>42948</v>
      </c>
      <c r="C85" s="19" t="s">
        <v>179</v>
      </c>
    </row>
    <row r="86" spans="1:3" x14ac:dyDescent="0.25">
      <c r="A86" s="23">
        <v>42979</v>
      </c>
      <c r="C86" s="19" t="s">
        <v>178</v>
      </c>
    </row>
    <row r="87" spans="1:3" x14ac:dyDescent="0.25">
      <c r="A87" s="23">
        <v>43009</v>
      </c>
      <c r="C87" s="19" t="s">
        <v>177</v>
      </c>
    </row>
    <row r="88" spans="1:3" x14ac:dyDescent="0.25">
      <c r="A88" s="23">
        <v>43040</v>
      </c>
      <c r="C88" s="19" t="s">
        <v>176</v>
      </c>
    </row>
    <row r="89" spans="1:3" x14ac:dyDescent="0.25">
      <c r="A89" s="23">
        <v>43070</v>
      </c>
      <c r="C89" s="19" t="s">
        <v>175</v>
      </c>
    </row>
    <row r="90" spans="1:3" x14ac:dyDescent="0.25">
      <c r="A90" s="23">
        <v>43101</v>
      </c>
      <c r="C90" s="19" t="s">
        <v>174</v>
      </c>
    </row>
    <row r="91" spans="1:3" x14ac:dyDescent="0.25">
      <c r="A91" s="23">
        <v>43132</v>
      </c>
      <c r="C91" s="19" t="s">
        <v>173</v>
      </c>
    </row>
    <row r="92" spans="1:3" x14ac:dyDescent="0.25">
      <c r="A92" s="23">
        <v>43160</v>
      </c>
      <c r="C92" s="19" t="s">
        <v>172</v>
      </c>
    </row>
    <row r="93" spans="1:3" x14ac:dyDescent="0.25">
      <c r="A93" s="23">
        <v>43191</v>
      </c>
      <c r="C93" s="19" t="s">
        <v>171</v>
      </c>
    </row>
    <row r="94" spans="1:3" x14ac:dyDescent="0.25">
      <c r="A94" s="23">
        <v>43221</v>
      </c>
      <c r="C94" s="19" t="s">
        <v>170</v>
      </c>
    </row>
    <row r="95" spans="1:3" x14ac:dyDescent="0.25">
      <c r="A95" s="23">
        <v>43252</v>
      </c>
      <c r="C95" s="19" t="s">
        <v>169</v>
      </c>
    </row>
    <row r="96" spans="1:3" x14ac:dyDescent="0.25">
      <c r="A96" s="23">
        <v>43282</v>
      </c>
      <c r="C96" s="19" t="s">
        <v>168</v>
      </c>
    </row>
    <row r="97" spans="1:3" x14ac:dyDescent="0.25">
      <c r="A97" s="23">
        <v>43313</v>
      </c>
      <c r="C97" s="19" t="s">
        <v>167</v>
      </c>
    </row>
    <row r="98" spans="1:3" x14ac:dyDescent="0.25">
      <c r="A98" s="23">
        <v>43344</v>
      </c>
      <c r="C98" s="19" t="s">
        <v>166</v>
      </c>
    </row>
    <row r="99" spans="1:3" x14ac:dyDescent="0.25">
      <c r="A99" s="23">
        <v>43374</v>
      </c>
      <c r="C99" s="19" t="s">
        <v>165</v>
      </c>
    </row>
    <row r="100" spans="1:3" x14ac:dyDescent="0.25">
      <c r="A100" s="23">
        <v>43405</v>
      </c>
      <c r="C100" s="19" t="s">
        <v>164</v>
      </c>
    </row>
    <row r="101" spans="1:3" x14ac:dyDescent="0.25">
      <c r="A101" s="23">
        <v>43435</v>
      </c>
      <c r="C101" s="19" t="s">
        <v>163</v>
      </c>
    </row>
    <row r="102" spans="1:3" x14ac:dyDescent="0.25">
      <c r="A102" s="23">
        <v>43466</v>
      </c>
      <c r="C102" s="19" t="s">
        <v>162</v>
      </c>
    </row>
    <row r="103" spans="1:3" x14ac:dyDescent="0.25">
      <c r="A103" s="23">
        <v>43497</v>
      </c>
      <c r="C103" s="19" t="s">
        <v>161</v>
      </c>
    </row>
    <row r="104" spans="1:3" x14ac:dyDescent="0.25">
      <c r="A104" s="23">
        <v>43525</v>
      </c>
      <c r="C104" s="19" t="s">
        <v>160</v>
      </c>
    </row>
    <row r="105" spans="1:3" x14ac:dyDescent="0.25">
      <c r="A105" s="23">
        <v>43556</v>
      </c>
      <c r="C105" s="19" t="s">
        <v>159</v>
      </c>
    </row>
    <row r="106" spans="1:3" x14ac:dyDescent="0.25">
      <c r="A106" s="23">
        <v>43586</v>
      </c>
      <c r="C106" s="19" t="s">
        <v>158</v>
      </c>
    </row>
    <row r="107" spans="1:3" x14ac:dyDescent="0.25">
      <c r="A107" s="23">
        <v>43617</v>
      </c>
      <c r="C107" s="19" t="s">
        <v>157</v>
      </c>
    </row>
    <row r="108" spans="1:3" x14ac:dyDescent="0.25">
      <c r="A108" s="23">
        <v>43647</v>
      </c>
      <c r="C108" s="19" t="s">
        <v>156</v>
      </c>
    </row>
    <row r="109" spans="1:3" x14ac:dyDescent="0.25">
      <c r="A109" s="23">
        <v>43678</v>
      </c>
      <c r="C109" s="19" t="s">
        <v>155</v>
      </c>
    </row>
    <row r="110" spans="1:3" x14ac:dyDescent="0.25">
      <c r="A110" s="23">
        <v>43709</v>
      </c>
      <c r="C110" s="19" t="s">
        <v>154</v>
      </c>
    </row>
    <row r="111" spans="1:3" x14ac:dyDescent="0.25">
      <c r="A111" s="23">
        <v>43739</v>
      </c>
      <c r="C111" s="19" t="s">
        <v>153</v>
      </c>
    </row>
    <row r="112" spans="1:3" x14ac:dyDescent="0.25">
      <c r="A112" s="23">
        <v>43770</v>
      </c>
      <c r="C112" s="19" t="s">
        <v>152</v>
      </c>
    </row>
    <row r="113" spans="1:3" x14ac:dyDescent="0.25">
      <c r="A113" s="23">
        <v>43800</v>
      </c>
      <c r="C113" s="19" t="s">
        <v>151</v>
      </c>
    </row>
    <row r="114" spans="1:3" x14ac:dyDescent="0.25">
      <c r="A114" s="23">
        <v>43831</v>
      </c>
      <c r="C114" s="19" t="s">
        <v>150</v>
      </c>
    </row>
    <row r="115" spans="1:3" x14ac:dyDescent="0.25">
      <c r="A115" s="23">
        <v>43862</v>
      </c>
      <c r="C115" s="19" t="s">
        <v>149</v>
      </c>
    </row>
    <row r="116" spans="1:3" x14ac:dyDescent="0.25">
      <c r="A116" s="23">
        <v>43891</v>
      </c>
      <c r="C116" s="19" t="s">
        <v>148</v>
      </c>
    </row>
    <row r="117" spans="1:3" x14ac:dyDescent="0.25">
      <c r="A117" s="23">
        <v>43922</v>
      </c>
      <c r="C117" s="19" t="s">
        <v>147</v>
      </c>
    </row>
    <row r="118" spans="1:3" x14ac:dyDescent="0.25">
      <c r="A118" s="23">
        <v>43952</v>
      </c>
      <c r="C118" s="19" t="s">
        <v>146</v>
      </c>
    </row>
    <row r="119" spans="1:3" x14ac:dyDescent="0.25">
      <c r="A119" s="23">
        <v>43983</v>
      </c>
      <c r="C119" s="19" t="s">
        <v>145</v>
      </c>
    </row>
    <row r="120" spans="1:3" x14ac:dyDescent="0.25">
      <c r="A120" s="23">
        <v>44013</v>
      </c>
      <c r="C120" s="19" t="s">
        <v>144</v>
      </c>
    </row>
    <row r="121" spans="1:3" x14ac:dyDescent="0.25">
      <c r="A121" s="23">
        <v>44044</v>
      </c>
      <c r="C121" s="19" t="s">
        <v>143</v>
      </c>
    </row>
    <row r="122" spans="1:3" x14ac:dyDescent="0.25">
      <c r="A122" s="23">
        <v>44075</v>
      </c>
    </row>
    <row r="123" spans="1:3" x14ac:dyDescent="0.25">
      <c r="A123" s="23">
        <v>44105</v>
      </c>
    </row>
    <row r="124" spans="1:3" x14ac:dyDescent="0.25">
      <c r="A124" s="23">
        <v>44136</v>
      </c>
    </row>
    <row r="125" spans="1:3" x14ac:dyDescent="0.25">
      <c r="A125" s="23">
        <v>44166</v>
      </c>
    </row>
    <row r="126" spans="1:3" x14ac:dyDescent="0.25">
      <c r="A126" s="23">
        <v>44197</v>
      </c>
    </row>
    <row r="127" spans="1:3" x14ac:dyDescent="0.25">
      <c r="A127" s="23">
        <v>44228</v>
      </c>
    </row>
    <row r="128" spans="1:3" x14ac:dyDescent="0.25">
      <c r="A128" s="23">
        <v>44256</v>
      </c>
    </row>
    <row r="129" spans="1:1" x14ac:dyDescent="0.25">
      <c r="A129" s="23">
        <v>44287</v>
      </c>
    </row>
    <row r="130" spans="1:1" x14ac:dyDescent="0.25">
      <c r="A130" s="23">
        <v>44317</v>
      </c>
    </row>
    <row r="131" spans="1:1" x14ac:dyDescent="0.25">
      <c r="A131" s="23">
        <v>44348</v>
      </c>
    </row>
    <row r="132" spans="1:1" x14ac:dyDescent="0.25">
      <c r="A132" s="23">
        <v>44378</v>
      </c>
    </row>
    <row r="133" spans="1:1" x14ac:dyDescent="0.25">
      <c r="A133" s="23">
        <v>44409</v>
      </c>
    </row>
    <row r="134" spans="1:1" x14ac:dyDescent="0.25">
      <c r="A134" s="23">
        <v>44440</v>
      </c>
    </row>
    <row r="135" spans="1:1" x14ac:dyDescent="0.25">
      <c r="A135" s="23">
        <v>44470</v>
      </c>
    </row>
    <row r="136" spans="1:1" x14ac:dyDescent="0.25">
      <c r="A136" s="23">
        <v>44501</v>
      </c>
    </row>
    <row r="137" spans="1:1" x14ac:dyDescent="0.25">
      <c r="A137" s="23">
        <v>44531</v>
      </c>
    </row>
    <row r="138" spans="1:1" x14ac:dyDescent="0.25">
      <c r="A138" s="23">
        <v>44562</v>
      </c>
    </row>
    <row r="139" spans="1:1" x14ac:dyDescent="0.25">
      <c r="A139" s="23">
        <v>44593</v>
      </c>
    </row>
    <row r="140" spans="1:1" x14ac:dyDescent="0.25">
      <c r="A140" s="23">
        <v>44621</v>
      </c>
    </row>
    <row r="141" spans="1:1" x14ac:dyDescent="0.25">
      <c r="A141" s="23">
        <v>44652</v>
      </c>
    </row>
    <row r="142" spans="1:1" x14ac:dyDescent="0.25">
      <c r="A142" s="23">
        <v>44682</v>
      </c>
    </row>
    <row r="143" spans="1:1" x14ac:dyDescent="0.25">
      <c r="A143" s="23">
        <v>44713</v>
      </c>
    </row>
    <row r="144" spans="1:1" x14ac:dyDescent="0.25">
      <c r="A144" s="23">
        <v>44743</v>
      </c>
    </row>
    <row r="145" spans="1:3" x14ac:dyDescent="0.25">
      <c r="A145" s="23">
        <v>44774</v>
      </c>
    </row>
    <row r="146" spans="1:3" x14ac:dyDescent="0.25">
      <c r="A146" s="23">
        <v>44805</v>
      </c>
    </row>
    <row r="147" spans="1:3" x14ac:dyDescent="0.25">
      <c r="A147" s="23">
        <v>44835</v>
      </c>
    </row>
    <row r="148" spans="1:3" x14ac:dyDescent="0.25">
      <c r="A148" s="23">
        <v>44866</v>
      </c>
    </row>
    <row r="149" spans="1:3" x14ac:dyDescent="0.25">
      <c r="A149" s="23">
        <v>44896</v>
      </c>
    </row>
    <row r="150" spans="1:3" x14ac:dyDescent="0.25">
      <c r="A150" s="21"/>
      <c r="B150" s="21"/>
      <c r="C150" s="22"/>
    </row>
    <row r="151" spans="1:3" x14ac:dyDescent="0.25">
      <c r="A151" s="21"/>
      <c r="B151" s="21"/>
    </row>
    <row r="152" spans="1:3" x14ac:dyDescent="0.25">
      <c r="A152" s="21"/>
      <c r="B152" s="21"/>
    </row>
    <row r="153" spans="1:3" x14ac:dyDescent="0.25">
      <c r="A153" s="21"/>
      <c r="B153" s="21"/>
    </row>
    <row r="154" spans="1:3" x14ac:dyDescent="0.25">
      <c r="A154" s="21"/>
      <c r="B154" s="21"/>
    </row>
    <row r="155" spans="1:3" x14ac:dyDescent="0.25">
      <c r="A155" s="21"/>
      <c r="B155" s="21"/>
    </row>
    <row r="156" spans="1:3" x14ac:dyDescent="0.25">
      <c r="A156" s="21"/>
      <c r="B156" s="21"/>
    </row>
    <row r="157" spans="1:3" x14ac:dyDescent="0.25">
      <c r="A157" s="21"/>
      <c r="B157" s="21"/>
    </row>
    <row r="158" spans="1:3" x14ac:dyDescent="0.25">
      <c r="A158" s="21"/>
      <c r="B158" s="21"/>
    </row>
    <row r="159" spans="1:3" x14ac:dyDescent="0.25">
      <c r="A159" s="21"/>
      <c r="B159" s="21"/>
    </row>
    <row r="160" spans="1:3" x14ac:dyDescent="0.25">
      <c r="A160" s="21"/>
      <c r="B160" s="21"/>
    </row>
    <row r="161" spans="1:2" x14ac:dyDescent="0.25">
      <c r="A161" s="21"/>
      <c r="B161" s="21"/>
    </row>
    <row r="162" spans="1:2" x14ac:dyDescent="0.25">
      <c r="A162" s="21"/>
      <c r="B162" s="21"/>
    </row>
    <row r="163" spans="1:2" x14ac:dyDescent="0.25">
      <c r="A163" s="21"/>
      <c r="B163" s="21"/>
    </row>
    <row r="164" spans="1:2" x14ac:dyDescent="0.25">
      <c r="A164" s="21"/>
      <c r="B164" s="21"/>
    </row>
    <row r="165" spans="1:2" x14ac:dyDescent="0.25">
      <c r="A165" s="21"/>
      <c r="B165" s="21"/>
    </row>
    <row r="166" spans="1:2" x14ac:dyDescent="0.25">
      <c r="A166" s="21"/>
      <c r="B166" s="21"/>
    </row>
    <row r="167" spans="1:2" x14ac:dyDescent="0.25">
      <c r="A167" s="21"/>
      <c r="B167" s="21"/>
    </row>
    <row r="168" spans="1:2" x14ac:dyDescent="0.25">
      <c r="A168" s="21"/>
      <c r="B168" s="21"/>
    </row>
    <row r="169" spans="1:2" x14ac:dyDescent="0.25">
      <c r="A169" s="21"/>
      <c r="B169" s="21"/>
    </row>
    <row r="170" spans="1:2" x14ac:dyDescent="0.25">
      <c r="A170" s="21"/>
      <c r="B170" s="21"/>
    </row>
    <row r="171" spans="1:2" x14ac:dyDescent="0.25">
      <c r="A171" s="21"/>
      <c r="B171" s="21"/>
    </row>
    <row r="172" spans="1:2" x14ac:dyDescent="0.25">
      <c r="A172" s="21"/>
      <c r="B172" s="21"/>
    </row>
    <row r="173" spans="1:2" x14ac:dyDescent="0.25">
      <c r="A173" s="21"/>
      <c r="B173" s="21"/>
    </row>
    <row r="174" spans="1:2" x14ac:dyDescent="0.25">
      <c r="A174" s="21"/>
      <c r="B174" s="21"/>
    </row>
    <row r="175" spans="1:2" x14ac:dyDescent="0.25">
      <c r="A175" s="21"/>
      <c r="B175" s="21"/>
    </row>
    <row r="176" spans="1:2" x14ac:dyDescent="0.25">
      <c r="A176" s="21"/>
      <c r="B176" s="21"/>
    </row>
    <row r="177" spans="1:2" x14ac:dyDescent="0.25">
      <c r="A177" s="21"/>
      <c r="B177" s="21"/>
    </row>
    <row r="178" spans="1:2" x14ac:dyDescent="0.25">
      <c r="A178" s="21"/>
      <c r="B178" s="21"/>
    </row>
    <row r="179" spans="1:2" x14ac:dyDescent="0.25">
      <c r="A179" s="21"/>
      <c r="B179" s="21"/>
    </row>
    <row r="180" spans="1:2" x14ac:dyDescent="0.25">
      <c r="A180" s="21"/>
      <c r="B180" s="21"/>
    </row>
    <row r="181" spans="1:2" x14ac:dyDescent="0.25">
      <c r="A181" s="21"/>
      <c r="B181" s="21"/>
    </row>
    <row r="182" spans="1:2" x14ac:dyDescent="0.25">
      <c r="A182" s="21"/>
      <c r="B182" s="21"/>
    </row>
    <row r="183" spans="1:2" x14ac:dyDescent="0.25">
      <c r="A183" s="21"/>
      <c r="B183" s="21"/>
    </row>
    <row r="184" spans="1:2" x14ac:dyDescent="0.25">
      <c r="A184" s="21"/>
      <c r="B184" s="21"/>
    </row>
    <row r="185" spans="1:2" x14ac:dyDescent="0.25">
      <c r="A185" s="21"/>
      <c r="B185" s="21"/>
    </row>
    <row r="186" spans="1:2" x14ac:dyDescent="0.25">
      <c r="A186" s="21"/>
      <c r="B186" s="21"/>
    </row>
    <row r="187" spans="1:2" x14ac:dyDescent="0.25">
      <c r="A187" s="21"/>
      <c r="B187" s="21"/>
    </row>
    <row r="188" spans="1:2" x14ac:dyDescent="0.25">
      <c r="A188" s="21"/>
      <c r="B188" s="21"/>
    </row>
    <row r="189" spans="1:2" x14ac:dyDescent="0.25">
      <c r="A189" s="21"/>
      <c r="B189" s="21"/>
    </row>
    <row r="190" spans="1:2" x14ac:dyDescent="0.25">
      <c r="A190" s="21"/>
      <c r="B190" s="21"/>
    </row>
    <row r="191" spans="1:2" x14ac:dyDescent="0.25">
      <c r="A191" s="21"/>
      <c r="B191" s="21"/>
    </row>
    <row r="192" spans="1:2" x14ac:dyDescent="0.25">
      <c r="A192" s="21"/>
      <c r="B192" s="21"/>
    </row>
    <row r="193" spans="1:2" x14ac:dyDescent="0.25">
      <c r="A193" s="21"/>
      <c r="B193" s="21"/>
    </row>
    <row r="194" spans="1:2" x14ac:dyDescent="0.25">
      <c r="A194" s="21"/>
      <c r="B194" s="21"/>
    </row>
    <row r="195" spans="1:2" x14ac:dyDescent="0.25">
      <c r="A195" s="21"/>
      <c r="B195" s="21"/>
    </row>
    <row r="196" spans="1:2" x14ac:dyDescent="0.25">
      <c r="A196" s="21"/>
      <c r="B196" s="21"/>
    </row>
    <row r="197" spans="1:2" x14ac:dyDescent="0.25">
      <c r="A197" s="21"/>
      <c r="B197" s="21"/>
    </row>
    <row r="198" spans="1:2" x14ac:dyDescent="0.25">
      <c r="A198" s="21"/>
    </row>
    <row r="199" spans="1:2" x14ac:dyDescent="0.25">
      <c r="A199" s="21"/>
    </row>
    <row r="200" spans="1:2" x14ac:dyDescent="0.25">
      <c r="A200" s="21"/>
    </row>
    <row r="201" spans="1:2" x14ac:dyDescent="0.25">
      <c r="A201" s="21"/>
    </row>
    <row r="202" spans="1:2" x14ac:dyDescent="0.25">
      <c r="A202" s="21"/>
    </row>
    <row r="203" spans="1:2" x14ac:dyDescent="0.25">
      <c r="A203" s="21"/>
    </row>
    <row r="204" spans="1:2" x14ac:dyDescent="0.25">
      <c r="A204" s="21"/>
    </row>
    <row r="205" spans="1:2" x14ac:dyDescent="0.25">
      <c r="A205" s="21"/>
    </row>
    <row r="206" spans="1:2" x14ac:dyDescent="0.25">
      <c r="A206" s="21"/>
    </row>
    <row r="207" spans="1:2" x14ac:dyDescent="0.25">
      <c r="A207" s="21"/>
    </row>
    <row r="208" spans="1:2" x14ac:dyDescent="0.25">
      <c r="A208" s="21"/>
    </row>
    <row r="209" spans="1:1" x14ac:dyDescent="0.25">
      <c r="A209" s="21"/>
    </row>
    <row r="210" spans="1:1" x14ac:dyDescent="0.25">
      <c r="A210" s="21"/>
    </row>
    <row r="211" spans="1:1" x14ac:dyDescent="0.25">
      <c r="A211" s="21"/>
    </row>
    <row r="212" spans="1:1" x14ac:dyDescent="0.25">
      <c r="A212" s="21"/>
    </row>
    <row r="213" spans="1:1" x14ac:dyDescent="0.25">
      <c r="A213" s="21"/>
    </row>
    <row r="214" spans="1:1" x14ac:dyDescent="0.25">
      <c r="A214" s="21"/>
    </row>
    <row r="215" spans="1:1" x14ac:dyDescent="0.25">
      <c r="A215" s="21"/>
    </row>
    <row r="216" spans="1:1" x14ac:dyDescent="0.25">
      <c r="A216" s="21"/>
    </row>
    <row r="217" spans="1:1" x14ac:dyDescent="0.25">
      <c r="A217" s="21"/>
    </row>
    <row r="218" spans="1:1" x14ac:dyDescent="0.25">
      <c r="A218" s="21"/>
    </row>
    <row r="219" spans="1:1" x14ac:dyDescent="0.25">
      <c r="A219" s="21"/>
    </row>
    <row r="220" spans="1:1" x14ac:dyDescent="0.25">
      <c r="A220" s="21"/>
    </row>
    <row r="221" spans="1:1" x14ac:dyDescent="0.25">
      <c r="A221" s="21"/>
    </row>
    <row r="222" spans="1:1" x14ac:dyDescent="0.25">
      <c r="A222" s="21"/>
    </row>
    <row r="223" spans="1:1" x14ac:dyDescent="0.25">
      <c r="A223" s="21"/>
    </row>
    <row r="224" spans="1:1" x14ac:dyDescent="0.25">
      <c r="A224" s="21"/>
    </row>
    <row r="225" spans="1:1" x14ac:dyDescent="0.25">
      <c r="A225" s="21"/>
    </row>
    <row r="226" spans="1:1" x14ac:dyDescent="0.25">
      <c r="A226" s="21"/>
    </row>
    <row r="227" spans="1:1" x14ac:dyDescent="0.25">
      <c r="A227" s="21"/>
    </row>
    <row r="228" spans="1:1" x14ac:dyDescent="0.25">
      <c r="A228" s="21"/>
    </row>
    <row r="229" spans="1:1" x14ac:dyDescent="0.25">
      <c r="A229" s="21"/>
    </row>
    <row r="230" spans="1:1" x14ac:dyDescent="0.25">
      <c r="A230" s="21"/>
    </row>
    <row r="231" spans="1:1" x14ac:dyDescent="0.25">
      <c r="A231" s="21"/>
    </row>
    <row r="232" spans="1:1" x14ac:dyDescent="0.25">
      <c r="A232" s="21"/>
    </row>
    <row r="233" spans="1:1" x14ac:dyDescent="0.25">
      <c r="A233" s="21"/>
    </row>
    <row r="234" spans="1:1" x14ac:dyDescent="0.25">
      <c r="A234" s="21"/>
    </row>
    <row r="235" spans="1:1" x14ac:dyDescent="0.25">
      <c r="A235" s="21"/>
    </row>
    <row r="236" spans="1:1" x14ac:dyDescent="0.25">
      <c r="A236" s="21"/>
    </row>
    <row r="237" spans="1:1" x14ac:dyDescent="0.25">
      <c r="A237" s="21"/>
    </row>
    <row r="238" spans="1:1" x14ac:dyDescent="0.25">
      <c r="A238" s="21"/>
    </row>
    <row r="239" spans="1:1" x14ac:dyDescent="0.25">
      <c r="A239" s="21"/>
    </row>
    <row r="240" spans="1:1" x14ac:dyDescent="0.25">
      <c r="A240" s="21"/>
    </row>
    <row r="241" spans="1:1" x14ac:dyDescent="0.25">
      <c r="A241" s="21"/>
    </row>
    <row r="242" spans="1:1" x14ac:dyDescent="0.25">
      <c r="A242" s="21"/>
    </row>
    <row r="243" spans="1:1" x14ac:dyDescent="0.25">
      <c r="A243" s="21"/>
    </row>
    <row r="244" spans="1:1" x14ac:dyDescent="0.25">
      <c r="A244" s="21"/>
    </row>
    <row r="245" spans="1:1" x14ac:dyDescent="0.25">
      <c r="A245" s="21"/>
    </row>
  </sheetData>
  <sheetProtection password="CF6A" sheet="1" objects="1" scenarios="1" selectLockedCells="1" selectUnlockedCells="1"/>
  <mergeCells count="17">
    <mergeCell ref="F53:H53"/>
    <mergeCell ref="F54:H54"/>
    <mergeCell ref="F55:H55"/>
    <mergeCell ref="Q3:Q4"/>
    <mergeCell ref="K3:K4"/>
    <mergeCell ref="L3:L4"/>
    <mergeCell ref="O3:O4"/>
    <mergeCell ref="P3:P4"/>
    <mergeCell ref="S3:S4"/>
    <mergeCell ref="T3:T4"/>
    <mergeCell ref="U3:U4"/>
    <mergeCell ref="C2:C4"/>
    <mergeCell ref="D2:D4"/>
    <mergeCell ref="G2:G4"/>
    <mergeCell ref="H2:H4"/>
    <mergeCell ref="E3:E4"/>
    <mergeCell ref="I3:I4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>
    <tabColor rgb="FFFF0000"/>
  </sheetPr>
  <dimension ref="A1:Z200"/>
  <sheetViews>
    <sheetView showGridLines="0" zoomScaleNormal="100" workbookViewId="0">
      <selection activeCell="D5" sqref="D5"/>
    </sheetView>
  </sheetViews>
  <sheetFormatPr baseColWidth="10" defaultColWidth="11" defaultRowHeight="13.8" x14ac:dyDescent="0.25"/>
  <cols>
    <col min="1" max="1" width="3.5" style="77" customWidth="1"/>
    <col min="2" max="2" width="16.3984375" style="77" customWidth="1"/>
    <col min="3" max="3" width="14.8984375" style="77" customWidth="1"/>
    <col min="4" max="4" width="11.3984375" style="77" customWidth="1"/>
    <col min="5" max="5" width="12.09765625" style="77" customWidth="1"/>
    <col min="6" max="6" width="11.8984375" style="77" customWidth="1"/>
    <col min="7" max="7" width="11" style="77"/>
    <col min="8" max="8" width="11.19921875" style="77" bestFit="1" customWidth="1"/>
    <col min="9" max="13" width="11" style="77"/>
    <col min="14" max="14" width="5.59765625" style="77" customWidth="1"/>
    <col min="15" max="16384" width="11" style="77"/>
  </cols>
  <sheetData>
    <row r="1" spans="1:26" s="274" customFormat="1" ht="17.399999999999999" x14ac:dyDescent="0.3">
      <c r="A1" s="288"/>
    </row>
    <row r="2" spans="1:26" x14ac:dyDescent="0.25">
      <c r="A2" s="124" t="s">
        <v>134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</row>
    <row r="3" spans="1:26" x14ac:dyDescent="0.25">
      <c r="A3" s="124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</row>
    <row r="4" spans="1:26" ht="20.399999999999999" x14ac:dyDescent="0.25">
      <c r="A4" s="122"/>
      <c r="B4" s="147"/>
      <c r="C4" s="140" t="s">
        <v>30</v>
      </c>
      <c r="D4" s="134" t="s">
        <v>137</v>
      </c>
      <c r="E4" s="134" t="s">
        <v>33</v>
      </c>
      <c r="F4" s="134" t="s">
        <v>42</v>
      </c>
      <c r="G4" s="134" t="s">
        <v>110</v>
      </c>
      <c r="H4" s="134" t="s">
        <v>105</v>
      </c>
      <c r="I4" s="140" t="s">
        <v>106</v>
      </c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</row>
    <row r="5" spans="1:26" x14ac:dyDescent="0.25">
      <c r="A5" s="122"/>
      <c r="B5" s="148" t="s">
        <v>32</v>
      </c>
      <c r="C5" s="169" t="str">
        <f>IF('Bildungs- und Beratungspersonal'!C74="","",'Bildungs- und Beratungspersonal'!C74)</f>
        <v/>
      </c>
      <c r="D5" s="287"/>
      <c r="E5" s="149">
        <f>'Bildungs- und Beratungspersonal'!D74</f>
        <v>0.3</v>
      </c>
      <c r="F5" s="149">
        <f>'Bildungs- und Beratungspersonal'!E74</f>
        <v>0</v>
      </c>
      <c r="G5" s="149">
        <f>'Bildungs- und Beratungspersonal'!F74</f>
        <v>0</v>
      </c>
      <c r="H5" s="158">
        <f>IF(D5="",0,ROUND(((D5*E5)+F5),2))</f>
        <v>0</v>
      </c>
      <c r="I5" s="158">
        <f>G5-H5</f>
        <v>0</v>
      </c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</row>
    <row r="6" spans="1:26" x14ac:dyDescent="0.25">
      <c r="A6" s="122"/>
      <c r="B6" s="170"/>
      <c r="C6" s="171"/>
      <c r="D6" s="171"/>
      <c r="E6" s="171"/>
      <c r="F6" s="171"/>
      <c r="G6" s="17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</row>
    <row r="7" spans="1:26" ht="27" customHeight="1" x14ac:dyDescent="0.25">
      <c r="A7" s="122"/>
      <c r="B7" s="140" t="s">
        <v>39</v>
      </c>
      <c r="C7" s="134" t="s">
        <v>139</v>
      </c>
      <c r="D7" s="173" t="s">
        <v>138</v>
      </c>
      <c r="E7" s="409" t="s">
        <v>34</v>
      </c>
      <c r="F7" s="442"/>
      <c r="G7" s="134" t="s">
        <v>110</v>
      </c>
      <c r="H7" s="134" t="s">
        <v>105</v>
      </c>
      <c r="I7" s="140" t="s">
        <v>106</v>
      </c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</row>
    <row r="8" spans="1:26" x14ac:dyDescent="0.25">
      <c r="A8" s="122"/>
      <c r="B8" s="152" t="s">
        <v>36</v>
      </c>
      <c r="C8" s="174" t="str">
        <f>IF('Bildungs- und Beratungspersonal'!C77="","",'Bildungs- und Beratungspersonal'!C77)</f>
        <v/>
      </c>
      <c r="D8" s="184" t="str">
        <f>C8</f>
        <v/>
      </c>
      <c r="E8" s="415">
        <v>12</v>
      </c>
      <c r="F8" s="443"/>
      <c r="G8" s="153">
        <f>'Bildungs- und Beratungspersonal'!F77</f>
        <v>0</v>
      </c>
      <c r="H8" s="158">
        <f>IF(D8="",0,ROUND(D8*E8,2))</f>
        <v>0</v>
      </c>
      <c r="I8" s="158">
        <f>G8-H8</f>
        <v>0</v>
      </c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</row>
    <row r="9" spans="1:26" x14ac:dyDescent="0.25">
      <c r="A9" s="122"/>
      <c r="B9" s="152" t="s">
        <v>37</v>
      </c>
      <c r="C9" s="174" t="str">
        <f>IF('Bildungs- und Beratungspersonal'!C78="","",'Bildungs- und Beratungspersonal'!C78)</f>
        <v/>
      </c>
      <c r="D9" s="184" t="str">
        <f>C9</f>
        <v/>
      </c>
      <c r="E9" s="416">
        <v>24</v>
      </c>
      <c r="F9" s="441"/>
      <c r="G9" s="153">
        <f>'Bildungs- und Beratungspersonal'!F78</f>
        <v>0</v>
      </c>
      <c r="H9" s="158">
        <f t="shared" ref="H9:H10" si="0">IF(D9="",0,ROUND(D9*E9,2))</f>
        <v>0</v>
      </c>
      <c r="I9" s="158">
        <f>G9-H9</f>
        <v>0</v>
      </c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</row>
    <row r="10" spans="1:26" x14ac:dyDescent="0.25">
      <c r="A10" s="122"/>
      <c r="B10" s="152" t="s">
        <v>38</v>
      </c>
      <c r="C10" s="174" t="str">
        <f>IF('Bildungs- und Beratungspersonal'!C79="","",'Bildungs- und Beratungspersonal'!C79)</f>
        <v/>
      </c>
      <c r="D10" s="184" t="str">
        <f>C10</f>
        <v/>
      </c>
      <c r="E10" s="416">
        <v>12</v>
      </c>
      <c r="F10" s="441"/>
      <c r="G10" s="153">
        <f>'Bildungs- und Beratungspersonal'!F79</f>
        <v>0</v>
      </c>
      <c r="H10" s="158">
        <f t="shared" si="0"/>
        <v>0</v>
      </c>
      <c r="I10" s="158">
        <f>G10-H10</f>
        <v>0</v>
      </c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</row>
    <row r="11" spans="1:26" x14ac:dyDescent="0.25">
      <c r="A11" s="122"/>
      <c r="B11" s="171"/>
      <c r="C11" s="171"/>
      <c r="D11" s="170"/>
      <c r="E11" s="171"/>
      <c r="F11" s="171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</row>
    <row r="12" spans="1:26" ht="24" customHeight="1" x14ac:dyDescent="0.25">
      <c r="A12" s="122"/>
      <c r="B12" s="154" t="s">
        <v>40</v>
      </c>
      <c r="C12" s="140" t="s">
        <v>140</v>
      </c>
      <c r="D12" s="173" t="s">
        <v>141</v>
      </c>
      <c r="E12" s="409" t="s">
        <v>43</v>
      </c>
      <c r="F12" s="442"/>
      <c r="G12" s="134" t="s">
        <v>110</v>
      </c>
      <c r="H12" s="134" t="s">
        <v>105</v>
      </c>
      <c r="I12" s="134" t="s">
        <v>106</v>
      </c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</row>
    <row r="13" spans="1:26" x14ac:dyDescent="0.25">
      <c r="A13" s="122"/>
      <c r="B13" s="175"/>
      <c r="C13" s="169" t="str">
        <f>IF('Bildungs- und Beratungspersonal'!C82="","",'Bildungs- und Beratungspersonal'!C82)</f>
        <v/>
      </c>
      <c r="D13" s="185" t="str">
        <f>C13</f>
        <v/>
      </c>
      <c r="E13" s="416">
        <v>20</v>
      </c>
      <c r="F13" s="441"/>
      <c r="G13" s="155">
        <f>'Bildungs- und Beratungspersonal'!F82</f>
        <v>0</v>
      </c>
      <c r="H13" s="158">
        <f>IF(D13="",0,ROUND((D13*E13),2))</f>
        <v>0</v>
      </c>
      <c r="I13" s="158">
        <f>G13-H13</f>
        <v>0</v>
      </c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</row>
    <row r="14" spans="1:26" x14ac:dyDescent="0.25">
      <c r="A14" s="122"/>
      <c r="B14" s="175"/>
      <c r="C14" s="169" t="str">
        <f>IF('Bildungs- und Beratungspersonal'!C83="","",'Bildungs- und Beratungspersonal'!C83)</f>
        <v/>
      </c>
      <c r="D14" s="185" t="str">
        <f>C14</f>
        <v/>
      </c>
      <c r="E14" s="416">
        <v>60</v>
      </c>
      <c r="F14" s="419"/>
      <c r="G14" s="155">
        <f>'Bildungs- und Beratungspersonal'!F83</f>
        <v>0</v>
      </c>
      <c r="H14" s="158">
        <f>IF(D14="",0,ROUND((D14*E14),2))</f>
        <v>0</v>
      </c>
      <c r="I14" s="158">
        <f>G14-H14</f>
        <v>0</v>
      </c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</row>
    <row r="15" spans="1:26" x14ac:dyDescent="0.25">
      <c r="A15" s="122"/>
      <c r="B15" s="172"/>
      <c r="C15" s="172"/>
      <c r="D15" s="172"/>
      <c r="E15" s="176"/>
      <c r="F15" s="137" t="s">
        <v>111</v>
      </c>
      <c r="G15" s="142">
        <f>SUM(G5:G5:G8:G9:G10:G13:G14)</f>
        <v>0</v>
      </c>
      <c r="H15" s="177">
        <f>SUM(H5,H8,H9,H10,H13,H14)</f>
        <v>0</v>
      </c>
      <c r="I15" s="158">
        <f>SUM(I5,I8,I9,I10,I13,I14)</f>
        <v>0</v>
      </c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</row>
    <row r="16" spans="1:26" x14ac:dyDescent="0.25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</row>
    <row r="17" spans="1:26" x14ac:dyDescent="0.25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</row>
    <row r="18" spans="1:26" x14ac:dyDescent="0.25">
      <c r="A18" s="146" t="s">
        <v>135</v>
      </c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</row>
    <row r="19" spans="1:26" x14ac:dyDescent="0.25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</row>
    <row r="20" spans="1:26" ht="30.6" x14ac:dyDescent="0.25">
      <c r="A20" s="122"/>
      <c r="B20" s="388" t="s">
        <v>45</v>
      </c>
      <c r="C20" s="388"/>
      <c r="D20" s="134" t="s">
        <v>117</v>
      </c>
      <c r="E20" s="134" t="s">
        <v>118</v>
      </c>
      <c r="F20" s="134" t="s">
        <v>46</v>
      </c>
      <c r="G20" s="134" t="s">
        <v>110</v>
      </c>
      <c r="H20" s="134" t="s">
        <v>105</v>
      </c>
      <c r="I20" s="134" t="s">
        <v>106</v>
      </c>
      <c r="J20" s="178"/>
      <c r="K20" s="178"/>
      <c r="L20" s="178"/>
      <c r="M20" s="178"/>
      <c r="N20" s="178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</row>
    <row r="21" spans="1:26" x14ac:dyDescent="0.25">
      <c r="A21" s="122"/>
      <c r="B21" s="444" t="str">
        <f>IF('Bildungs- und Beratungspersonal'!B90="","",'Bildungs- und Beratungspersonal'!B90)</f>
        <v/>
      </c>
      <c r="C21" s="444"/>
      <c r="D21" s="169" t="str">
        <f>IF('Bildungs- und Beratungspersonal'!D90="","",'Bildungs- und Beratungspersonal'!D90)</f>
        <v/>
      </c>
      <c r="E21" s="186"/>
      <c r="F21" s="158">
        <f>'Bildungs- und Beratungspersonal'!E90</f>
        <v>0</v>
      </c>
      <c r="G21" s="158">
        <f>'Bildungs- und Beratungspersonal'!F90</f>
        <v>0</v>
      </c>
      <c r="H21" s="179">
        <f>IF(E21="",0,ROUND((E21*F21),2))</f>
        <v>0</v>
      </c>
      <c r="I21" s="180">
        <f>G21-H21</f>
        <v>0</v>
      </c>
      <c r="J21" s="181"/>
      <c r="K21" s="181"/>
      <c r="L21" s="181"/>
      <c r="M21" s="181"/>
      <c r="N21" s="181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</row>
    <row r="22" spans="1:26" x14ac:dyDescent="0.25">
      <c r="A22" s="122"/>
      <c r="B22" s="444" t="str">
        <f>IF('Bildungs- und Beratungspersonal'!B91="","",'Bildungs- und Beratungspersonal'!B91)</f>
        <v/>
      </c>
      <c r="C22" s="444"/>
      <c r="D22" s="169" t="str">
        <f>IF('Bildungs- und Beratungspersonal'!D91="","",'Bildungs- und Beratungspersonal'!D91)</f>
        <v/>
      </c>
      <c r="E22" s="186" t="str">
        <f t="shared" ref="E22:E35" si="1">D22</f>
        <v/>
      </c>
      <c r="F22" s="158">
        <f>'Bildungs- und Beratungspersonal'!E91</f>
        <v>0</v>
      </c>
      <c r="G22" s="158">
        <f>'Bildungs- und Beratungspersonal'!F91</f>
        <v>0</v>
      </c>
      <c r="H22" s="179">
        <f t="shared" ref="H22:H35" si="2">IF(E22="",0,ROUND((E22*F22),2))</f>
        <v>0</v>
      </c>
      <c r="I22" s="180">
        <f t="shared" ref="I22:I35" si="3">G22-H22</f>
        <v>0</v>
      </c>
      <c r="J22" s="181"/>
      <c r="K22" s="181"/>
      <c r="L22" s="181"/>
      <c r="M22" s="181"/>
      <c r="N22" s="181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</row>
    <row r="23" spans="1:26" x14ac:dyDescent="0.25">
      <c r="A23" s="122"/>
      <c r="B23" s="444" t="str">
        <f>IF('Bildungs- und Beratungspersonal'!B92="","",'Bildungs- und Beratungspersonal'!B92)</f>
        <v/>
      </c>
      <c r="C23" s="444"/>
      <c r="D23" s="169" t="str">
        <f>IF('Bildungs- und Beratungspersonal'!D92="","",'Bildungs- und Beratungspersonal'!D92)</f>
        <v/>
      </c>
      <c r="E23" s="186" t="str">
        <f t="shared" si="1"/>
        <v/>
      </c>
      <c r="F23" s="158">
        <f>'Bildungs- und Beratungspersonal'!E92</f>
        <v>0</v>
      </c>
      <c r="G23" s="158">
        <f>'Bildungs- und Beratungspersonal'!F92</f>
        <v>0</v>
      </c>
      <c r="H23" s="179">
        <f t="shared" si="2"/>
        <v>0</v>
      </c>
      <c r="I23" s="180">
        <f t="shared" si="3"/>
        <v>0</v>
      </c>
      <c r="J23" s="181"/>
      <c r="K23" s="181"/>
      <c r="L23" s="181"/>
      <c r="M23" s="181"/>
      <c r="N23" s="181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</row>
    <row r="24" spans="1:26" x14ac:dyDescent="0.25">
      <c r="A24" s="122"/>
      <c r="B24" s="444" t="str">
        <f>IF('Bildungs- und Beratungspersonal'!B93="","",'Bildungs- und Beratungspersonal'!B93)</f>
        <v/>
      </c>
      <c r="C24" s="444"/>
      <c r="D24" s="169" t="str">
        <f>IF('Bildungs- und Beratungspersonal'!D93="","",'Bildungs- und Beratungspersonal'!D93)</f>
        <v/>
      </c>
      <c r="E24" s="186" t="str">
        <f t="shared" si="1"/>
        <v/>
      </c>
      <c r="F24" s="158">
        <f>'Bildungs- und Beratungspersonal'!E93</f>
        <v>0</v>
      </c>
      <c r="G24" s="158">
        <f>'Bildungs- und Beratungspersonal'!F93</f>
        <v>0</v>
      </c>
      <c r="H24" s="179">
        <f t="shared" si="2"/>
        <v>0</v>
      </c>
      <c r="I24" s="180">
        <f t="shared" si="3"/>
        <v>0</v>
      </c>
      <c r="J24" s="181"/>
      <c r="K24" s="181"/>
      <c r="L24" s="181"/>
      <c r="M24" s="181"/>
      <c r="N24" s="181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</row>
    <row r="25" spans="1:26" x14ac:dyDescent="0.25">
      <c r="A25" s="122"/>
      <c r="B25" s="444" t="str">
        <f>IF('Bildungs- und Beratungspersonal'!B94="","",'Bildungs- und Beratungspersonal'!B94)</f>
        <v/>
      </c>
      <c r="C25" s="444"/>
      <c r="D25" s="169" t="str">
        <f>IF('Bildungs- und Beratungspersonal'!D94="","",'Bildungs- und Beratungspersonal'!D94)</f>
        <v/>
      </c>
      <c r="E25" s="186" t="str">
        <f t="shared" si="1"/>
        <v/>
      </c>
      <c r="F25" s="158">
        <f>'Bildungs- und Beratungspersonal'!E94</f>
        <v>0</v>
      </c>
      <c r="G25" s="158">
        <f>'Bildungs- und Beratungspersonal'!F94</f>
        <v>0</v>
      </c>
      <c r="H25" s="179">
        <f t="shared" si="2"/>
        <v>0</v>
      </c>
      <c r="I25" s="180">
        <f t="shared" si="3"/>
        <v>0</v>
      </c>
      <c r="J25" s="181"/>
      <c r="K25" s="181"/>
      <c r="L25" s="181"/>
      <c r="M25" s="181"/>
      <c r="N25" s="181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</row>
    <row r="26" spans="1:26" x14ac:dyDescent="0.25">
      <c r="A26" s="122"/>
      <c r="B26" s="444" t="str">
        <f>IF('Bildungs- und Beratungspersonal'!B95="","",'Bildungs- und Beratungspersonal'!B95)</f>
        <v/>
      </c>
      <c r="C26" s="444"/>
      <c r="D26" s="169" t="str">
        <f>IF('Bildungs- und Beratungspersonal'!D95="","",'Bildungs- und Beratungspersonal'!D95)</f>
        <v/>
      </c>
      <c r="E26" s="186" t="str">
        <f t="shared" si="1"/>
        <v/>
      </c>
      <c r="F26" s="158">
        <f>'Bildungs- und Beratungspersonal'!E95</f>
        <v>0</v>
      </c>
      <c r="G26" s="158">
        <f>'Bildungs- und Beratungspersonal'!F95</f>
        <v>0</v>
      </c>
      <c r="H26" s="179">
        <f t="shared" si="2"/>
        <v>0</v>
      </c>
      <c r="I26" s="180">
        <f t="shared" si="3"/>
        <v>0</v>
      </c>
      <c r="J26" s="181"/>
      <c r="K26" s="181"/>
      <c r="L26" s="181"/>
      <c r="M26" s="181"/>
      <c r="N26" s="181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</row>
    <row r="27" spans="1:26" x14ac:dyDescent="0.25">
      <c r="A27" s="122"/>
      <c r="B27" s="444" t="str">
        <f>IF('Bildungs- und Beratungspersonal'!B96="","",'Bildungs- und Beratungspersonal'!B96)</f>
        <v/>
      </c>
      <c r="C27" s="444"/>
      <c r="D27" s="169" t="str">
        <f>IF('Bildungs- und Beratungspersonal'!D96="","",'Bildungs- und Beratungspersonal'!D96)</f>
        <v/>
      </c>
      <c r="E27" s="186" t="str">
        <f t="shared" si="1"/>
        <v/>
      </c>
      <c r="F27" s="158">
        <f>'Bildungs- und Beratungspersonal'!E96</f>
        <v>0</v>
      </c>
      <c r="G27" s="158">
        <f>'Bildungs- und Beratungspersonal'!F96</f>
        <v>0</v>
      </c>
      <c r="H27" s="179">
        <f t="shared" si="2"/>
        <v>0</v>
      </c>
      <c r="I27" s="180">
        <f t="shared" si="3"/>
        <v>0</v>
      </c>
      <c r="J27" s="181"/>
      <c r="K27" s="181"/>
      <c r="L27" s="181"/>
      <c r="M27" s="181"/>
      <c r="N27" s="181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</row>
    <row r="28" spans="1:26" x14ac:dyDescent="0.25">
      <c r="A28" s="122"/>
      <c r="B28" s="444" t="str">
        <f>IF('Bildungs- und Beratungspersonal'!B97="","",'Bildungs- und Beratungspersonal'!B97)</f>
        <v/>
      </c>
      <c r="C28" s="444"/>
      <c r="D28" s="169" t="str">
        <f>IF('Bildungs- und Beratungspersonal'!D97="","",'Bildungs- und Beratungspersonal'!D97)</f>
        <v/>
      </c>
      <c r="E28" s="186" t="str">
        <f t="shared" si="1"/>
        <v/>
      </c>
      <c r="F28" s="158">
        <f>'Bildungs- und Beratungspersonal'!E97</f>
        <v>0</v>
      </c>
      <c r="G28" s="158">
        <f>'Bildungs- und Beratungspersonal'!F97</f>
        <v>0</v>
      </c>
      <c r="H28" s="179">
        <f t="shared" si="2"/>
        <v>0</v>
      </c>
      <c r="I28" s="180">
        <f t="shared" si="3"/>
        <v>0</v>
      </c>
      <c r="J28" s="181"/>
      <c r="K28" s="181"/>
      <c r="L28" s="181"/>
      <c r="M28" s="181"/>
      <c r="N28" s="181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</row>
    <row r="29" spans="1:26" x14ac:dyDescent="0.25">
      <c r="A29" s="122"/>
      <c r="B29" s="444" t="str">
        <f>IF('Bildungs- und Beratungspersonal'!B98="","",'Bildungs- und Beratungspersonal'!B98)</f>
        <v/>
      </c>
      <c r="C29" s="444"/>
      <c r="D29" s="169" t="str">
        <f>IF('Bildungs- und Beratungspersonal'!D98="","",'Bildungs- und Beratungspersonal'!D98)</f>
        <v/>
      </c>
      <c r="E29" s="186" t="str">
        <f t="shared" si="1"/>
        <v/>
      </c>
      <c r="F29" s="158">
        <f>'Bildungs- und Beratungspersonal'!E98</f>
        <v>0</v>
      </c>
      <c r="G29" s="158">
        <f>'Bildungs- und Beratungspersonal'!F98</f>
        <v>0</v>
      </c>
      <c r="H29" s="179">
        <f t="shared" si="2"/>
        <v>0</v>
      </c>
      <c r="I29" s="180">
        <f t="shared" si="3"/>
        <v>0</v>
      </c>
      <c r="J29" s="181"/>
      <c r="K29" s="181"/>
      <c r="L29" s="181"/>
      <c r="M29" s="181"/>
      <c r="N29" s="181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</row>
    <row r="30" spans="1:26" x14ac:dyDescent="0.25">
      <c r="A30" s="122"/>
      <c r="B30" s="444" t="str">
        <f>IF('Bildungs- und Beratungspersonal'!B99="","",'Bildungs- und Beratungspersonal'!B99)</f>
        <v/>
      </c>
      <c r="C30" s="444"/>
      <c r="D30" s="169" t="str">
        <f>IF('Bildungs- und Beratungspersonal'!D99="","",'Bildungs- und Beratungspersonal'!D99)</f>
        <v/>
      </c>
      <c r="E30" s="186" t="str">
        <f t="shared" si="1"/>
        <v/>
      </c>
      <c r="F30" s="158">
        <f>'Bildungs- und Beratungspersonal'!E99</f>
        <v>0</v>
      </c>
      <c r="G30" s="158">
        <f>'Bildungs- und Beratungspersonal'!F99</f>
        <v>0</v>
      </c>
      <c r="H30" s="179">
        <f t="shared" si="2"/>
        <v>0</v>
      </c>
      <c r="I30" s="180">
        <f t="shared" si="3"/>
        <v>0</v>
      </c>
      <c r="J30" s="181"/>
      <c r="K30" s="181"/>
      <c r="L30" s="181"/>
      <c r="M30" s="181"/>
      <c r="N30" s="181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</row>
    <row r="31" spans="1:26" x14ac:dyDescent="0.25">
      <c r="A31" s="122"/>
      <c r="B31" s="444" t="str">
        <f>IF('Bildungs- und Beratungspersonal'!B100="","",'Bildungs- und Beratungspersonal'!B100)</f>
        <v/>
      </c>
      <c r="C31" s="444"/>
      <c r="D31" s="169" t="str">
        <f>IF('Bildungs- und Beratungspersonal'!D100="","",'Bildungs- und Beratungspersonal'!D100)</f>
        <v/>
      </c>
      <c r="E31" s="186" t="str">
        <f t="shared" si="1"/>
        <v/>
      </c>
      <c r="F31" s="158">
        <f>'Bildungs- und Beratungspersonal'!E100</f>
        <v>0</v>
      </c>
      <c r="G31" s="158">
        <f>'Bildungs- und Beratungspersonal'!F100</f>
        <v>0</v>
      </c>
      <c r="H31" s="179">
        <f t="shared" si="2"/>
        <v>0</v>
      </c>
      <c r="I31" s="180">
        <f t="shared" si="3"/>
        <v>0</v>
      </c>
      <c r="J31" s="181"/>
      <c r="K31" s="181"/>
      <c r="L31" s="181"/>
      <c r="M31" s="181"/>
      <c r="N31" s="181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</row>
    <row r="32" spans="1:26" x14ac:dyDescent="0.25">
      <c r="A32" s="122"/>
      <c r="B32" s="444" t="str">
        <f>IF('Bildungs- und Beratungspersonal'!B101="","",'Bildungs- und Beratungspersonal'!B101)</f>
        <v/>
      </c>
      <c r="C32" s="444"/>
      <c r="D32" s="169" t="str">
        <f>IF('Bildungs- und Beratungspersonal'!D101="","",'Bildungs- und Beratungspersonal'!D101)</f>
        <v/>
      </c>
      <c r="E32" s="186" t="str">
        <f t="shared" si="1"/>
        <v/>
      </c>
      <c r="F32" s="158">
        <f>'Bildungs- und Beratungspersonal'!E101</f>
        <v>0</v>
      </c>
      <c r="G32" s="158">
        <f>'Bildungs- und Beratungspersonal'!F101</f>
        <v>0</v>
      </c>
      <c r="H32" s="179">
        <f t="shared" si="2"/>
        <v>0</v>
      </c>
      <c r="I32" s="180">
        <f t="shared" si="3"/>
        <v>0</v>
      </c>
      <c r="J32" s="181"/>
      <c r="K32" s="181"/>
      <c r="L32" s="181"/>
      <c r="M32" s="181"/>
      <c r="N32" s="181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</row>
    <row r="33" spans="1:26" x14ac:dyDescent="0.25">
      <c r="A33" s="122"/>
      <c r="B33" s="444" t="str">
        <f>IF('Bildungs- und Beratungspersonal'!B102="","",'Bildungs- und Beratungspersonal'!B102)</f>
        <v/>
      </c>
      <c r="C33" s="444"/>
      <c r="D33" s="169" t="str">
        <f>IF('Bildungs- und Beratungspersonal'!D102="","",'Bildungs- und Beratungspersonal'!D102)</f>
        <v/>
      </c>
      <c r="E33" s="186" t="str">
        <f t="shared" si="1"/>
        <v/>
      </c>
      <c r="F33" s="158">
        <f>'Bildungs- und Beratungspersonal'!E102</f>
        <v>0</v>
      </c>
      <c r="G33" s="158">
        <f>'Bildungs- und Beratungspersonal'!F102</f>
        <v>0</v>
      </c>
      <c r="H33" s="179">
        <f t="shared" si="2"/>
        <v>0</v>
      </c>
      <c r="I33" s="180">
        <f t="shared" si="3"/>
        <v>0</v>
      </c>
      <c r="J33" s="181"/>
      <c r="K33" s="181"/>
      <c r="L33" s="181"/>
      <c r="M33" s="181"/>
      <c r="N33" s="181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</row>
    <row r="34" spans="1:26" x14ac:dyDescent="0.25">
      <c r="A34" s="122"/>
      <c r="B34" s="444" t="str">
        <f>IF('Bildungs- und Beratungspersonal'!B103="","",'Bildungs- und Beratungspersonal'!B103)</f>
        <v/>
      </c>
      <c r="C34" s="444"/>
      <c r="D34" s="169" t="str">
        <f>IF('Bildungs- und Beratungspersonal'!D103="","",'Bildungs- und Beratungspersonal'!D103)</f>
        <v/>
      </c>
      <c r="E34" s="186" t="str">
        <f t="shared" si="1"/>
        <v/>
      </c>
      <c r="F34" s="158">
        <f>'Bildungs- und Beratungspersonal'!E103</f>
        <v>0</v>
      </c>
      <c r="G34" s="158">
        <f>'Bildungs- und Beratungspersonal'!F103</f>
        <v>0</v>
      </c>
      <c r="H34" s="179">
        <f t="shared" si="2"/>
        <v>0</v>
      </c>
      <c r="I34" s="180">
        <f t="shared" si="3"/>
        <v>0</v>
      </c>
      <c r="J34" s="181"/>
      <c r="K34" s="181"/>
      <c r="L34" s="181"/>
      <c r="M34" s="181"/>
      <c r="N34" s="181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</row>
    <row r="35" spans="1:26" x14ac:dyDescent="0.25">
      <c r="A35" s="122"/>
      <c r="B35" s="444" t="str">
        <f>IF('Bildungs- und Beratungspersonal'!B104="","",'Bildungs- und Beratungspersonal'!B104)</f>
        <v/>
      </c>
      <c r="C35" s="444"/>
      <c r="D35" s="169" t="str">
        <f>IF('Bildungs- und Beratungspersonal'!D104="","",'Bildungs- und Beratungspersonal'!D104)</f>
        <v/>
      </c>
      <c r="E35" s="186" t="str">
        <f t="shared" si="1"/>
        <v/>
      </c>
      <c r="F35" s="158">
        <f>'Bildungs- und Beratungspersonal'!E104</f>
        <v>0</v>
      </c>
      <c r="G35" s="158">
        <f>'Bildungs- und Beratungspersonal'!F104</f>
        <v>0</v>
      </c>
      <c r="H35" s="179">
        <f t="shared" si="2"/>
        <v>0</v>
      </c>
      <c r="I35" s="180">
        <f t="shared" si="3"/>
        <v>0</v>
      </c>
      <c r="J35" s="181"/>
      <c r="K35" s="181"/>
      <c r="L35" s="181"/>
      <c r="M35" s="181"/>
      <c r="N35" s="181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</row>
    <row r="36" spans="1:26" x14ac:dyDescent="0.25">
      <c r="A36" s="122"/>
      <c r="B36" s="122"/>
      <c r="C36" s="122"/>
      <c r="D36" s="122"/>
      <c r="E36" s="122"/>
      <c r="F36" s="137" t="s">
        <v>111</v>
      </c>
      <c r="G36" s="182">
        <f>SUM(G21:G35)</f>
        <v>0</v>
      </c>
      <c r="H36" s="177">
        <f>SUM(H21:H35)</f>
        <v>0</v>
      </c>
      <c r="I36" s="183">
        <f>SUM(I21:I35)</f>
        <v>0</v>
      </c>
      <c r="J36" s="181"/>
      <c r="K36" s="181"/>
      <c r="L36" s="181"/>
      <c r="M36" s="181"/>
      <c r="N36" s="181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</row>
    <row r="37" spans="1:26" x14ac:dyDescent="0.25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</row>
    <row r="38" spans="1:26" x14ac:dyDescent="0.25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</row>
    <row r="39" spans="1:26" x14ac:dyDescent="0.25">
      <c r="A39" s="122"/>
      <c r="B39" s="122"/>
      <c r="C39" s="122"/>
      <c r="D39" s="122"/>
      <c r="E39" s="122"/>
      <c r="F39" s="122"/>
      <c r="G39" s="122"/>
      <c r="H39" s="122"/>
      <c r="I39" s="122"/>
      <c r="J39" s="391" t="s">
        <v>136</v>
      </c>
      <c r="K39" s="391"/>
      <c r="L39" s="392">
        <f>SUM(H15,H36)</f>
        <v>0</v>
      </c>
      <c r="M39" s="39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</row>
    <row r="40" spans="1:26" x14ac:dyDescent="0.25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</row>
    <row r="41" spans="1:26" x14ac:dyDescent="0.25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</row>
    <row r="42" spans="1:26" x14ac:dyDescent="0.25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</row>
    <row r="43" spans="1:26" x14ac:dyDescent="0.25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</row>
    <row r="44" spans="1:26" x14ac:dyDescent="0.25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</row>
    <row r="45" spans="1:26" x14ac:dyDescent="0.25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</row>
    <row r="46" spans="1:26" x14ac:dyDescent="0.25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</row>
    <row r="47" spans="1:26" x14ac:dyDescent="0.25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</row>
    <row r="48" spans="1:26" x14ac:dyDescent="0.25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</row>
    <row r="49" spans="1:26" x14ac:dyDescent="0.25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</row>
    <row r="50" spans="1:26" x14ac:dyDescent="0.25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</row>
    <row r="51" spans="1:26" x14ac:dyDescent="0.25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</row>
    <row r="52" spans="1:26" x14ac:dyDescent="0.25">
      <c r="A52" s="122"/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</row>
    <row r="53" spans="1:26" x14ac:dyDescent="0.25">
      <c r="A53" s="122"/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</row>
    <row r="54" spans="1:26" x14ac:dyDescent="0.25">
      <c r="A54" s="122"/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</row>
    <row r="55" spans="1:26" x14ac:dyDescent="0.25">
      <c r="A55" s="122"/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</row>
    <row r="56" spans="1:26" x14ac:dyDescent="0.25">
      <c r="A56" s="122"/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</row>
    <row r="57" spans="1:26" x14ac:dyDescent="0.25">
      <c r="A57" s="122"/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</row>
    <row r="58" spans="1:26" x14ac:dyDescent="0.25">
      <c r="A58" s="122"/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</row>
    <row r="59" spans="1:26" x14ac:dyDescent="0.25">
      <c r="A59" s="122"/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</row>
    <row r="60" spans="1:26" x14ac:dyDescent="0.25">
      <c r="A60" s="122"/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</row>
    <row r="61" spans="1:26" x14ac:dyDescent="0.25">
      <c r="A61" s="122"/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</row>
    <row r="62" spans="1:26" x14ac:dyDescent="0.25">
      <c r="A62" s="122"/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</row>
    <row r="63" spans="1:26" x14ac:dyDescent="0.25">
      <c r="A63" s="122"/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</row>
    <row r="64" spans="1:26" x14ac:dyDescent="0.25">
      <c r="A64" s="122"/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</row>
    <row r="65" spans="1:26" x14ac:dyDescent="0.25">
      <c r="A65" s="122"/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</row>
    <row r="66" spans="1:26" x14ac:dyDescent="0.25">
      <c r="A66" s="122"/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</row>
    <row r="67" spans="1:26" x14ac:dyDescent="0.25">
      <c r="A67" s="122"/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</row>
    <row r="68" spans="1:26" x14ac:dyDescent="0.25">
      <c r="A68" s="122"/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</row>
    <row r="69" spans="1:26" x14ac:dyDescent="0.25">
      <c r="A69" s="122"/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</row>
    <row r="70" spans="1:26" x14ac:dyDescent="0.25">
      <c r="A70" s="122"/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</row>
    <row r="71" spans="1:26" x14ac:dyDescent="0.25">
      <c r="A71" s="122"/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2"/>
      <c r="Z71" s="122"/>
    </row>
    <row r="72" spans="1:26" x14ac:dyDescent="0.25">
      <c r="A72" s="122"/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Z72" s="122"/>
    </row>
    <row r="73" spans="1:26" x14ac:dyDescent="0.25">
      <c r="A73" s="122"/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  <c r="X73" s="122"/>
      <c r="Y73" s="122"/>
      <c r="Z73" s="122"/>
    </row>
    <row r="74" spans="1:26" x14ac:dyDescent="0.25">
      <c r="A74" s="122"/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</row>
    <row r="75" spans="1:26" x14ac:dyDescent="0.25">
      <c r="A75" s="122"/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</row>
    <row r="76" spans="1:26" x14ac:dyDescent="0.25">
      <c r="A76" s="122"/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2"/>
      <c r="Z76" s="122"/>
    </row>
    <row r="77" spans="1:26" x14ac:dyDescent="0.25">
      <c r="A77" s="122"/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2"/>
      <c r="X77" s="122"/>
      <c r="Y77" s="122"/>
      <c r="Z77" s="122"/>
    </row>
    <row r="78" spans="1:26" x14ac:dyDescent="0.25">
      <c r="A78" s="122"/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</row>
    <row r="79" spans="1:26" x14ac:dyDescent="0.25">
      <c r="A79" s="122"/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  <c r="Z79" s="122"/>
    </row>
    <row r="80" spans="1:26" x14ac:dyDescent="0.25">
      <c r="A80" s="122"/>
      <c r="B80" s="122"/>
      <c r="C80" s="122"/>
      <c r="D80" s="122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</row>
    <row r="81" spans="1:26" x14ac:dyDescent="0.25">
      <c r="A81" s="122"/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</row>
    <row r="82" spans="1:26" x14ac:dyDescent="0.25">
      <c r="A82" s="122"/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122"/>
      <c r="X82" s="122"/>
      <c r="Y82" s="122"/>
      <c r="Z82" s="122"/>
    </row>
    <row r="83" spans="1:26" x14ac:dyDescent="0.25">
      <c r="A83" s="122"/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2"/>
      <c r="Z83" s="122"/>
    </row>
    <row r="84" spans="1:26" x14ac:dyDescent="0.25">
      <c r="A84" s="122"/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22"/>
      <c r="U84" s="122"/>
      <c r="V84" s="122"/>
      <c r="W84" s="122"/>
      <c r="X84" s="122"/>
      <c r="Y84" s="122"/>
      <c r="Z84" s="122"/>
    </row>
    <row r="85" spans="1:26" x14ac:dyDescent="0.25">
      <c r="A85" s="122"/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2"/>
      <c r="Z85" s="122"/>
    </row>
    <row r="86" spans="1:26" x14ac:dyDescent="0.25">
      <c r="A86" s="122"/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122"/>
      <c r="Q86" s="122"/>
      <c r="R86" s="122"/>
      <c r="S86" s="122"/>
      <c r="T86" s="122"/>
      <c r="U86" s="122"/>
      <c r="V86" s="122"/>
      <c r="W86" s="122"/>
      <c r="X86" s="122"/>
      <c r="Y86" s="122"/>
      <c r="Z86" s="122"/>
    </row>
    <row r="87" spans="1:26" x14ac:dyDescent="0.25">
      <c r="A87" s="122"/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</row>
    <row r="88" spans="1:26" x14ac:dyDescent="0.25">
      <c r="A88" s="122"/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</row>
    <row r="89" spans="1:26" x14ac:dyDescent="0.25">
      <c r="A89" s="122"/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2"/>
      <c r="S89" s="122"/>
      <c r="T89" s="122"/>
      <c r="U89" s="122"/>
      <c r="V89" s="122"/>
      <c r="W89" s="122"/>
      <c r="X89" s="122"/>
      <c r="Y89" s="122"/>
      <c r="Z89" s="122"/>
    </row>
    <row r="90" spans="1:26" x14ac:dyDescent="0.25">
      <c r="A90" s="122"/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122"/>
      <c r="S90" s="122"/>
      <c r="T90" s="122"/>
      <c r="U90" s="122"/>
      <c r="V90" s="122"/>
      <c r="W90" s="122"/>
      <c r="X90" s="122"/>
      <c r="Y90" s="122"/>
      <c r="Z90" s="122"/>
    </row>
    <row r="91" spans="1:26" x14ac:dyDescent="0.25">
      <c r="A91" s="122"/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22"/>
      <c r="S91" s="122"/>
      <c r="T91" s="122"/>
      <c r="U91" s="122"/>
      <c r="V91" s="122"/>
      <c r="W91" s="122"/>
      <c r="X91" s="122"/>
      <c r="Y91" s="122"/>
      <c r="Z91" s="122"/>
    </row>
    <row r="92" spans="1:26" x14ac:dyDescent="0.25">
      <c r="A92" s="122"/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  <c r="Z92" s="122"/>
    </row>
    <row r="93" spans="1:26" x14ac:dyDescent="0.25">
      <c r="A93" s="122"/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122"/>
      <c r="Z93" s="122"/>
    </row>
    <row r="94" spans="1:26" x14ac:dyDescent="0.25">
      <c r="A94" s="122"/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  <c r="S94" s="122"/>
      <c r="T94" s="122"/>
      <c r="U94" s="122"/>
      <c r="V94" s="122"/>
      <c r="W94" s="122"/>
      <c r="X94" s="122"/>
      <c r="Y94" s="122"/>
      <c r="Z94" s="122"/>
    </row>
    <row r="95" spans="1:26" x14ac:dyDescent="0.25">
      <c r="A95" s="122"/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</row>
    <row r="96" spans="1:26" x14ac:dyDescent="0.25">
      <c r="A96" s="122"/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</row>
    <row r="97" spans="1:26" x14ac:dyDescent="0.25">
      <c r="A97" s="122"/>
      <c r="B97" s="122"/>
      <c r="C97" s="122"/>
      <c r="D97" s="122"/>
      <c r="E97" s="122"/>
      <c r="F97" s="122"/>
      <c r="G97" s="122"/>
      <c r="H97" s="122"/>
      <c r="I97" s="122"/>
      <c r="J97" s="122"/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</row>
    <row r="98" spans="1:26" x14ac:dyDescent="0.25">
      <c r="A98" s="122"/>
      <c r="B98" s="122"/>
      <c r="C98" s="122"/>
      <c r="D98" s="122"/>
      <c r="E98" s="122"/>
      <c r="F98" s="122"/>
      <c r="G98" s="122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</row>
    <row r="99" spans="1:26" x14ac:dyDescent="0.25">
      <c r="A99" s="122"/>
      <c r="B99" s="122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</row>
    <row r="100" spans="1:26" x14ac:dyDescent="0.25">
      <c r="A100" s="122"/>
      <c r="B100" s="122"/>
      <c r="C100" s="122"/>
      <c r="D100" s="122"/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</row>
    <row r="101" spans="1:26" x14ac:dyDescent="0.25">
      <c r="A101" s="122"/>
      <c r="B101" s="122"/>
      <c r="C101" s="122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</row>
    <row r="102" spans="1:26" x14ac:dyDescent="0.25">
      <c r="A102" s="122"/>
      <c r="B102" s="122"/>
      <c r="C102" s="122"/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122"/>
      <c r="Q102" s="122"/>
      <c r="R102" s="122"/>
      <c r="S102" s="122"/>
      <c r="T102" s="122"/>
      <c r="U102" s="122"/>
      <c r="V102" s="122"/>
      <c r="W102" s="122"/>
      <c r="X102" s="122"/>
      <c r="Y102" s="122"/>
      <c r="Z102" s="122"/>
    </row>
    <row r="103" spans="1:26" x14ac:dyDescent="0.25">
      <c r="A103" s="122"/>
      <c r="B103" s="122"/>
      <c r="C103" s="122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122"/>
      <c r="Q103" s="122"/>
      <c r="R103" s="122"/>
      <c r="S103" s="122"/>
      <c r="T103" s="122"/>
      <c r="U103" s="122"/>
      <c r="V103" s="122"/>
      <c r="W103" s="122"/>
      <c r="X103" s="122"/>
      <c r="Y103" s="122"/>
      <c r="Z103" s="122"/>
    </row>
    <row r="104" spans="1:26" x14ac:dyDescent="0.25">
      <c r="A104" s="122"/>
      <c r="B104" s="122"/>
      <c r="C104" s="122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122"/>
      <c r="Q104" s="122"/>
      <c r="R104" s="122"/>
      <c r="S104" s="122"/>
      <c r="T104" s="122"/>
      <c r="U104" s="122"/>
      <c r="V104" s="122"/>
      <c r="W104" s="122"/>
      <c r="X104" s="122"/>
      <c r="Y104" s="122"/>
      <c r="Z104" s="122"/>
    </row>
    <row r="105" spans="1:26" x14ac:dyDescent="0.25">
      <c r="A105" s="122"/>
      <c r="B105" s="122"/>
      <c r="C105" s="122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122"/>
      <c r="Q105" s="122"/>
      <c r="R105" s="122"/>
      <c r="S105" s="122"/>
      <c r="T105" s="122"/>
      <c r="U105" s="122"/>
      <c r="V105" s="122"/>
      <c r="W105" s="122"/>
      <c r="X105" s="122"/>
      <c r="Y105" s="122"/>
      <c r="Z105" s="122"/>
    </row>
    <row r="106" spans="1:26" x14ac:dyDescent="0.25">
      <c r="A106" s="122"/>
      <c r="B106" s="122"/>
      <c r="C106" s="122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122"/>
      <c r="Q106" s="122"/>
      <c r="R106" s="122"/>
      <c r="S106" s="122"/>
      <c r="T106" s="122"/>
      <c r="U106" s="122"/>
      <c r="V106" s="122"/>
      <c r="W106" s="122"/>
      <c r="X106" s="122"/>
      <c r="Y106" s="122"/>
      <c r="Z106" s="122"/>
    </row>
    <row r="107" spans="1:26" x14ac:dyDescent="0.25">
      <c r="A107" s="122"/>
      <c r="B107" s="122"/>
      <c r="C107" s="122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122"/>
      <c r="Q107" s="122"/>
      <c r="R107" s="122"/>
      <c r="S107" s="122"/>
      <c r="T107" s="122"/>
      <c r="U107" s="122"/>
      <c r="V107" s="122"/>
      <c r="W107" s="122"/>
      <c r="X107" s="122"/>
      <c r="Y107" s="122"/>
      <c r="Z107" s="122"/>
    </row>
    <row r="108" spans="1:26" x14ac:dyDescent="0.25">
      <c r="A108" s="122"/>
      <c r="B108" s="122"/>
      <c r="C108" s="122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122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</row>
    <row r="109" spans="1:26" x14ac:dyDescent="0.25">
      <c r="A109" s="122"/>
      <c r="B109" s="122"/>
      <c r="C109" s="122"/>
      <c r="D109" s="122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122"/>
      <c r="Q109" s="122"/>
      <c r="R109" s="122"/>
      <c r="S109" s="122"/>
      <c r="T109" s="122"/>
      <c r="U109" s="122"/>
      <c r="V109" s="122"/>
      <c r="W109" s="122"/>
      <c r="X109" s="122"/>
      <c r="Y109" s="122"/>
      <c r="Z109" s="122"/>
    </row>
    <row r="110" spans="1:26" x14ac:dyDescent="0.25">
      <c r="A110" s="122"/>
      <c r="B110" s="122"/>
      <c r="C110" s="122"/>
      <c r="D110" s="122"/>
      <c r="E110" s="122"/>
      <c r="F110" s="122"/>
      <c r="G110" s="122"/>
      <c r="H110" s="122"/>
      <c r="I110" s="122"/>
      <c r="J110" s="122"/>
      <c r="K110" s="122"/>
      <c r="L110" s="122"/>
      <c r="M110" s="122"/>
      <c r="N110" s="122"/>
      <c r="O110" s="122"/>
      <c r="P110" s="122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</row>
    <row r="111" spans="1:26" x14ac:dyDescent="0.25">
      <c r="A111" s="122"/>
      <c r="B111" s="122"/>
      <c r="C111" s="122"/>
      <c r="D111" s="122"/>
      <c r="E111" s="122"/>
      <c r="F111" s="122"/>
      <c r="G111" s="122"/>
      <c r="H111" s="122"/>
      <c r="I111" s="122"/>
      <c r="J111" s="122"/>
      <c r="K111" s="122"/>
      <c r="L111" s="122"/>
      <c r="M111" s="122"/>
      <c r="N111" s="122"/>
      <c r="O111" s="122"/>
      <c r="P111" s="122"/>
      <c r="Q111" s="122"/>
      <c r="R111" s="122"/>
      <c r="S111" s="122"/>
      <c r="T111" s="122"/>
      <c r="U111" s="122"/>
      <c r="V111" s="122"/>
      <c r="W111" s="122"/>
      <c r="X111" s="122"/>
      <c r="Y111" s="122"/>
      <c r="Z111" s="122"/>
    </row>
    <row r="112" spans="1:26" x14ac:dyDescent="0.25">
      <c r="A112" s="122"/>
      <c r="B112" s="122"/>
      <c r="C112" s="122"/>
      <c r="D112" s="122"/>
      <c r="E112" s="122"/>
      <c r="F112" s="122"/>
      <c r="G112" s="122"/>
      <c r="H112" s="122"/>
      <c r="I112" s="122"/>
      <c r="J112" s="122"/>
      <c r="K112" s="122"/>
      <c r="L112" s="122"/>
      <c r="M112" s="122"/>
      <c r="N112" s="122"/>
      <c r="O112" s="122"/>
      <c r="P112" s="122"/>
      <c r="Q112" s="122"/>
      <c r="R112" s="122"/>
      <c r="S112" s="122"/>
      <c r="T112" s="122"/>
      <c r="U112" s="122"/>
      <c r="V112" s="122"/>
      <c r="W112" s="122"/>
      <c r="X112" s="122"/>
      <c r="Y112" s="122"/>
      <c r="Z112" s="122"/>
    </row>
    <row r="113" spans="1:26" x14ac:dyDescent="0.25">
      <c r="A113" s="122"/>
      <c r="B113" s="122"/>
      <c r="C113" s="122"/>
      <c r="D113" s="122"/>
      <c r="E113" s="122"/>
      <c r="F113" s="122"/>
      <c r="G113" s="122"/>
      <c r="H113" s="122"/>
      <c r="I113" s="122"/>
      <c r="J113" s="122"/>
      <c r="K113" s="122"/>
      <c r="L113" s="122"/>
      <c r="M113" s="122"/>
      <c r="N113" s="122"/>
      <c r="O113" s="122"/>
      <c r="P113" s="122"/>
      <c r="Q113" s="122"/>
      <c r="R113" s="122"/>
      <c r="S113" s="122"/>
      <c r="T113" s="122"/>
      <c r="U113" s="122"/>
      <c r="V113" s="122"/>
      <c r="W113" s="122"/>
      <c r="X113" s="122"/>
      <c r="Y113" s="122"/>
      <c r="Z113" s="122"/>
    </row>
    <row r="114" spans="1:26" x14ac:dyDescent="0.25">
      <c r="A114" s="122"/>
      <c r="B114" s="122"/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122"/>
      <c r="N114" s="122"/>
      <c r="O114" s="122"/>
      <c r="P114" s="122"/>
      <c r="Q114" s="122"/>
      <c r="R114" s="122"/>
      <c r="S114" s="122"/>
      <c r="T114" s="122"/>
      <c r="U114" s="122"/>
      <c r="V114" s="122"/>
      <c r="W114" s="122"/>
      <c r="X114" s="122"/>
      <c r="Y114" s="122"/>
      <c r="Z114" s="122"/>
    </row>
    <row r="115" spans="1:26" x14ac:dyDescent="0.25">
      <c r="A115" s="122"/>
      <c r="B115" s="122"/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M115" s="122"/>
      <c r="N115" s="122"/>
      <c r="O115" s="122"/>
      <c r="P115" s="122"/>
      <c r="Q115" s="122"/>
      <c r="R115" s="122"/>
      <c r="S115" s="122"/>
      <c r="T115" s="122"/>
      <c r="U115" s="122"/>
      <c r="V115" s="122"/>
      <c r="W115" s="122"/>
      <c r="X115" s="122"/>
      <c r="Y115" s="122"/>
      <c r="Z115" s="122"/>
    </row>
    <row r="116" spans="1:26" x14ac:dyDescent="0.25">
      <c r="A116" s="122"/>
      <c r="B116" s="122"/>
      <c r="C116" s="122"/>
      <c r="D116" s="122"/>
      <c r="E116" s="122"/>
      <c r="F116" s="122"/>
      <c r="G116" s="122"/>
      <c r="H116" s="122"/>
      <c r="I116" s="122"/>
      <c r="J116" s="122"/>
      <c r="K116" s="122"/>
      <c r="L116" s="122"/>
      <c r="M116" s="122"/>
      <c r="N116" s="122"/>
      <c r="O116" s="122"/>
      <c r="P116" s="122"/>
      <c r="Q116" s="122"/>
      <c r="R116" s="122"/>
      <c r="S116" s="122"/>
      <c r="T116" s="122"/>
      <c r="U116" s="122"/>
      <c r="V116" s="122"/>
      <c r="W116" s="122"/>
      <c r="X116" s="122"/>
      <c r="Y116" s="122"/>
      <c r="Z116" s="122"/>
    </row>
    <row r="117" spans="1:26" x14ac:dyDescent="0.25">
      <c r="A117" s="122"/>
      <c r="B117" s="122"/>
      <c r="C117" s="122"/>
      <c r="D117" s="122"/>
      <c r="E117" s="122"/>
      <c r="F117" s="122"/>
      <c r="G117" s="122"/>
      <c r="H117" s="122"/>
      <c r="I117" s="122"/>
      <c r="J117" s="122"/>
      <c r="K117" s="122"/>
      <c r="L117" s="122"/>
      <c r="M117" s="122"/>
      <c r="N117" s="122"/>
      <c r="O117" s="122"/>
      <c r="P117" s="122"/>
      <c r="Q117" s="122"/>
      <c r="R117" s="122"/>
      <c r="S117" s="122"/>
      <c r="T117" s="122"/>
      <c r="U117" s="122"/>
      <c r="V117" s="122"/>
      <c r="W117" s="122"/>
      <c r="X117" s="122"/>
      <c r="Y117" s="122"/>
      <c r="Z117" s="122"/>
    </row>
    <row r="118" spans="1:26" x14ac:dyDescent="0.25">
      <c r="A118" s="122"/>
      <c r="B118" s="122"/>
      <c r="C118" s="122"/>
      <c r="D118" s="122"/>
      <c r="E118" s="122"/>
      <c r="F118" s="122"/>
      <c r="G118" s="122"/>
      <c r="H118" s="122"/>
      <c r="I118" s="122"/>
      <c r="J118" s="122"/>
      <c r="K118" s="122"/>
      <c r="L118" s="122"/>
      <c r="M118" s="122"/>
      <c r="N118" s="122"/>
      <c r="O118" s="122"/>
      <c r="P118" s="122"/>
      <c r="Q118" s="122"/>
      <c r="R118" s="122"/>
      <c r="S118" s="122"/>
      <c r="T118" s="122"/>
      <c r="U118" s="122"/>
      <c r="V118" s="122"/>
      <c r="W118" s="122"/>
      <c r="X118" s="122"/>
      <c r="Y118" s="122"/>
      <c r="Z118" s="122"/>
    </row>
    <row r="119" spans="1:26" x14ac:dyDescent="0.25">
      <c r="A119" s="122"/>
      <c r="B119" s="122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/>
      <c r="O119" s="122"/>
      <c r="P119" s="122"/>
      <c r="Q119" s="122"/>
      <c r="R119" s="122"/>
      <c r="S119" s="122"/>
      <c r="T119" s="122"/>
      <c r="U119" s="122"/>
      <c r="V119" s="122"/>
      <c r="W119" s="122"/>
      <c r="X119" s="122"/>
      <c r="Y119" s="122"/>
      <c r="Z119" s="122"/>
    </row>
    <row r="120" spans="1:26" x14ac:dyDescent="0.25">
      <c r="A120" s="122"/>
      <c r="B120" s="122"/>
      <c r="C120" s="122"/>
      <c r="D120" s="122"/>
      <c r="E120" s="122"/>
      <c r="F120" s="122"/>
      <c r="G120" s="122"/>
      <c r="H120" s="122"/>
      <c r="I120" s="122"/>
      <c r="J120" s="122"/>
      <c r="K120" s="122"/>
      <c r="L120" s="122"/>
      <c r="M120" s="122"/>
      <c r="N120" s="122"/>
      <c r="O120" s="122"/>
      <c r="P120" s="122"/>
      <c r="Q120" s="122"/>
      <c r="R120" s="122"/>
      <c r="S120" s="122"/>
      <c r="T120" s="122"/>
      <c r="U120" s="122"/>
      <c r="V120" s="122"/>
      <c r="W120" s="122"/>
      <c r="X120" s="122"/>
      <c r="Y120" s="122"/>
      <c r="Z120" s="122"/>
    </row>
    <row r="121" spans="1:26" x14ac:dyDescent="0.25">
      <c r="A121" s="122"/>
      <c r="B121" s="122"/>
      <c r="C121" s="122"/>
      <c r="D121" s="122"/>
      <c r="E121" s="122"/>
      <c r="F121" s="122"/>
      <c r="G121" s="122"/>
      <c r="H121" s="122"/>
      <c r="I121" s="122"/>
      <c r="J121" s="122"/>
      <c r="K121" s="122"/>
      <c r="L121" s="122"/>
      <c r="M121" s="122"/>
      <c r="N121" s="122"/>
      <c r="O121" s="122"/>
      <c r="P121" s="122"/>
      <c r="Q121" s="122"/>
      <c r="R121" s="122"/>
      <c r="S121" s="122"/>
      <c r="T121" s="122"/>
      <c r="U121" s="122"/>
      <c r="V121" s="122"/>
      <c r="W121" s="122"/>
      <c r="X121" s="122"/>
      <c r="Y121" s="122"/>
      <c r="Z121" s="122"/>
    </row>
    <row r="122" spans="1:26" x14ac:dyDescent="0.25">
      <c r="A122" s="122"/>
      <c r="B122" s="122"/>
      <c r="C122" s="122"/>
      <c r="D122" s="122"/>
      <c r="E122" s="122"/>
      <c r="F122" s="122"/>
      <c r="G122" s="122"/>
      <c r="H122" s="122"/>
      <c r="I122" s="122"/>
      <c r="J122" s="122"/>
      <c r="K122" s="122"/>
      <c r="L122" s="122"/>
      <c r="M122" s="122"/>
      <c r="N122" s="122"/>
      <c r="O122" s="122"/>
      <c r="P122" s="122"/>
      <c r="Q122" s="122"/>
      <c r="R122" s="122"/>
      <c r="S122" s="122"/>
      <c r="T122" s="122"/>
      <c r="U122" s="122"/>
      <c r="V122" s="122"/>
      <c r="W122" s="122"/>
      <c r="X122" s="122"/>
      <c r="Y122" s="122"/>
      <c r="Z122" s="122"/>
    </row>
    <row r="123" spans="1:26" x14ac:dyDescent="0.25">
      <c r="A123" s="122"/>
      <c r="B123" s="122"/>
      <c r="C123" s="122"/>
      <c r="D123" s="122"/>
      <c r="E123" s="122"/>
      <c r="F123" s="122"/>
      <c r="G123" s="122"/>
      <c r="H123" s="122"/>
      <c r="I123" s="122"/>
      <c r="J123" s="122"/>
      <c r="K123" s="122"/>
      <c r="L123" s="122"/>
      <c r="M123" s="122"/>
      <c r="N123" s="122"/>
      <c r="O123" s="122"/>
      <c r="P123" s="122"/>
      <c r="Q123" s="122"/>
      <c r="R123" s="122"/>
      <c r="S123" s="122"/>
      <c r="T123" s="122"/>
      <c r="U123" s="122"/>
      <c r="V123" s="122"/>
      <c r="W123" s="122"/>
      <c r="X123" s="122"/>
      <c r="Y123" s="122"/>
      <c r="Z123" s="122"/>
    </row>
    <row r="124" spans="1:26" x14ac:dyDescent="0.25">
      <c r="A124" s="122"/>
      <c r="B124" s="122"/>
      <c r="C124" s="122"/>
      <c r="D124" s="122"/>
      <c r="E124" s="122"/>
      <c r="F124" s="122"/>
      <c r="G124" s="122"/>
      <c r="H124" s="122"/>
      <c r="I124" s="122"/>
      <c r="J124" s="122"/>
      <c r="K124" s="122"/>
      <c r="L124" s="122"/>
      <c r="M124" s="122"/>
      <c r="N124" s="122"/>
      <c r="O124" s="122"/>
      <c r="P124" s="122"/>
      <c r="Q124" s="122"/>
      <c r="R124" s="122"/>
      <c r="S124" s="122"/>
      <c r="T124" s="122"/>
      <c r="U124" s="122"/>
      <c r="V124" s="122"/>
      <c r="W124" s="122"/>
      <c r="X124" s="122"/>
      <c r="Y124" s="122"/>
      <c r="Z124" s="122"/>
    </row>
    <row r="125" spans="1:26" x14ac:dyDescent="0.25">
      <c r="A125" s="122"/>
      <c r="B125" s="122"/>
      <c r="C125" s="122"/>
      <c r="D125" s="122"/>
      <c r="E125" s="122"/>
      <c r="F125" s="122"/>
      <c r="G125" s="122"/>
      <c r="H125" s="122"/>
      <c r="I125" s="122"/>
      <c r="J125" s="122"/>
      <c r="K125" s="122"/>
      <c r="L125" s="122"/>
      <c r="M125" s="122"/>
      <c r="N125" s="122"/>
      <c r="O125" s="122"/>
      <c r="P125" s="122"/>
      <c r="Q125" s="122"/>
      <c r="R125" s="122"/>
      <c r="S125" s="122"/>
      <c r="T125" s="122"/>
      <c r="U125" s="122"/>
      <c r="V125" s="122"/>
      <c r="W125" s="122"/>
      <c r="X125" s="122"/>
      <c r="Y125" s="122"/>
      <c r="Z125" s="122"/>
    </row>
    <row r="126" spans="1:26" x14ac:dyDescent="0.25">
      <c r="A126" s="122"/>
      <c r="B126" s="122"/>
      <c r="C126" s="122"/>
      <c r="D126" s="122"/>
      <c r="E126" s="122"/>
      <c r="F126" s="122"/>
      <c r="G126" s="122"/>
      <c r="H126" s="122"/>
      <c r="I126" s="122"/>
      <c r="J126" s="122"/>
      <c r="K126" s="122"/>
      <c r="L126" s="122"/>
      <c r="M126" s="122"/>
      <c r="N126" s="122"/>
      <c r="O126" s="122"/>
      <c r="P126" s="122"/>
      <c r="Q126" s="122"/>
      <c r="R126" s="122"/>
      <c r="S126" s="122"/>
      <c r="T126" s="122"/>
      <c r="U126" s="122"/>
      <c r="V126" s="122"/>
      <c r="W126" s="122"/>
      <c r="X126" s="122"/>
      <c r="Y126" s="122"/>
      <c r="Z126" s="122"/>
    </row>
    <row r="127" spans="1:26" x14ac:dyDescent="0.25">
      <c r="A127" s="122"/>
      <c r="B127" s="122"/>
      <c r="C127" s="122"/>
      <c r="D127" s="122"/>
      <c r="E127" s="122"/>
      <c r="F127" s="122"/>
      <c r="G127" s="122"/>
      <c r="H127" s="122"/>
      <c r="I127" s="122"/>
      <c r="J127" s="122"/>
      <c r="K127" s="122"/>
      <c r="L127" s="122"/>
      <c r="M127" s="122"/>
      <c r="N127" s="122"/>
      <c r="O127" s="122"/>
      <c r="P127" s="122"/>
      <c r="Q127" s="122"/>
      <c r="R127" s="122"/>
      <c r="S127" s="122"/>
      <c r="T127" s="122"/>
      <c r="U127" s="122"/>
      <c r="V127" s="122"/>
      <c r="W127" s="122"/>
      <c r="X127" s="122"/>
      <c r="Y127" s="122"/>
      <c r="Z127" s="122"/>
    </row>
    <row r="128" spans="1:26" x14ac:dyDescent="0.25">
      <c r="A128" s="122"/>
      <c r="B128" s="122"/>
      <c r="C128" s="122"/>
      <c r="D128" s="122"/>
      <c r="E128" s="122"/>
      <c r="F128" s="122"/>
      <c r="G128" s="122"/>
      <c r="H128" s="122"/>
      <c r="I128" s="122"/>
      <c r="J128" s="122"/>
      <c r="K128" s="122"/>
      <c r="L128" s="122"/>
      <c r="M128" s="122"/>
      <c r="N128" s="122"/>
      <c r="O128" s="122"/>
      <c r="P128" s="122"/>
      <c r="Q128" s="122"/>
      <c r="R128" s="122"/>
      <c r="S128" s="122"/>
      <c r="T128" s="122"/>
      <c r="U128" s="122"/>
      <c r="V128" s="122"/>
      <c r="W128" s="122"/>
      <c r="X128" s="122"/>
      <c r="Y128" s="122"/>
      <c r="Z128" s="122"/>
    </row>
    <row r="129" spans="1:26" x14ac:dyDescent="0.25">
      <c r="A129" s="122"/>
      <c r="B129" s="122"/>
      <c r="C129" s="122"/>
      <c r="D129" s="122"/>
      <c r="E129" s="122"/>
      <c r="F129" s="122"/>
      <c r="G129" s="122"/>
      <c r="H129" s="122"/>
      <c r="I129" s="122"/>
      <c r="J129" s="122"/>
      <c r="K129" s="122"/>
      <c r="L129" s="122"/>
      <c r="M129" s="122"/>
      <c r="N129" s="122"/>
      <c r="O129" s="122"/>
      <c r="P129" s="122"/>
      <c r="Q129" s="122"/>
      <c r="R129" s="122"/>
      <c r="S129" s="122"/>
      <c r="T129" s="122"/>
      <c r="U129" s="122"/>
      <c r="V129" s="122"/>
      <c r="W129" s="122"/>
      <c r="X129" s="122"/>
      <c r="Y129" s="122"/>
      <c r="Z129" s="122"/>
    </row>
    <row r="130" spans="1:26" x14ac:dyDescent="0.25">
      <c r="A130" s="122"/>
      <c r="B130" s="122"/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</row>
    <row r="131" spans="1:26" x14ac:dyDescent="0.25">
      <c r="A131" s="122"/>
      <c r="B131" s="122"/>
      <c r="C131" s="122"/>
      <c r="D131" s="122"/>
      <c r="E131" s="122"/>
      <c r="F131" s="122"/>
      <c r="G131" s="122"/>
      <c r="H131" s="122"/>
      <c r="I131" s="122"/>
      <c r="J131" s="122"/>
      <c r="K131" s="122"/>
      <c r="L131" s="122"/>
      <c r="M131" s="122"/>
      <c r="N131" s="122"/>
      <c r="O131" s="122"/>
      <c r="P131" s="122"/>
      <c r="Q131" s="122"/>
      <c r="R131" s="122"/>
      <c r="S131" s="122"/>
      <c r="T131" s="122"/>
      <c r="U131" s="122"/>
      <c r="V131" s="122"/>
      <c r="W131" s="122"/>
      <c r="X131" s="122"/>
      <c r="Y131" s="122"/>
      <c r="Z131" s="122"/>
    </row>
    <row r="132" spans="1:26" x14ac:dyDescent="0.25">
      <c r="A132" s="122"/>
      <c r="B132" s="122"/>
      <c r="C132" s="122"/>
      <c r="D132" s="122"/>
      <c r="E132" s="122"/>
      <c r="F132" s="122"/>
      <c r="G132" s="122"/>
      <c r="H132" s="122"/>
      <c r="I132" s="122"/>
      <c r="J132" s="122"/>
      <c r="K132" s="122"/>
      <c r="L132" s="122"/>
      <c r="M132" s="122"/>
      <c r="N132" s="122"/>
      <c r="O132" s="122"/>
      <c r="P132" s="122"/>
      <c r="Q132" s="122"/>
      <c r="R132" s="122"/>
      <c r="S132" s="122"/>
      <c r="T132" s="122"/>
      <c r="U132" s="122"/>
      <c r="V132" s="122"/>
      <c r="W132" s="122"/>
      <c r="X132" s="122"/>
      <c r="Y132" s="122"/>
      <c r="Z132" s="122"/>
    </row>
    <row r="133" spans="1:26" x14ac:dyDescent="0.25">
      <c r="A133" s="122"/>
      <c r="B133" s="122"/>
      <c r="C133" s="122"/>
      <c r="D133" s="122"/>
      <c r="E133" s="122"/>
      <c r="F133" s="122"/>
      <c r="G133" s="122"/>
      <c r="H133" s="122"/>
      <c r="I133" s="122"/>
      <c r="J133" s="122"/>
      <c r="K133" s="122"/>
      <c r="L133" s="122"/>
      <c r="M133" s="122"/>
      <c r="N133" s="122"/>
      <c r="O133" s="122"/>
      <c r="P133" s="122"/>
      <c r="Q133" s="122"/>
      <c r="R133" s="122"/>
      <c r="S133" s="122"/>
      <c r="T133" s="122"/>
      <c r="U133" s="122"/>
      <c r="V133" s="122"/>
      <c r="W133" s="122"/>
      <c r="X133" s="122"/>
      <c r="Y133" s="122"/>
      <c r="Z133" s="122"/>
    </row>
    <row r="134" spans="1:26" x14ac:dyDescent="0.25">
      <c r="A134" s="122"/>
      <c r="B134" s="122"/>
      <c r="C134" s="122"/>
      <c r="D134" s="122"/>
      <c r="E134" s="122"/>
      <c r="F134" s="122"/>
      <c r="G134" s="122"/>
      <c r="H134" s="122"/>
      <c r="I134" s="122"/>
      <c r="J134" s="122"/>
      <c r="K134" s="122"/>
      <c r="L134" s="122"/>
      <c r="M134" s="122"/>
      <c r="N134" s="122"/>
      <c r="O134" s="122"/>
      <c r="P134" s="122"/>
      <c r="Q134" s="122"/>
      <c r="R134" s="122"/>
      <c r="S134" s="122"/>
      <c r="T134" s="122"/>
      <c r="U134" s="122"/>
      <c r="V134" s="122"/>
      <c r="W134" s="122"/>
      <c r="X134" s="122"/>
      <c r="Y134" s="122"/>
      <c r="Z134" s="122"/>
    </row>
    <row r="135" spans="1:26" x14ac:dyDescent="0.25">
      <c r="A135" s="122"/>
      <c r="B135" s="122"/>
      <c r="C135" s="122"/>
      <c r="D135" s="122"/>
      <c r="E135" s="122"/>
      <c r="F135" s="122"/>
      <c r="G135" s="122"/>
      <c r="H135" s="122"/>
      <c r="I135" s="122"/>
      <c r="J135" s="122"/>
      <c r="K135" s="122"/>
      <c r="L135" s="122"/>
      <c r="M135" s="122"/>
      <c r="N135" s="122"/>
      <c r="O135" s="122"/>
      <c r="P135" s="122"/>
      <c r="Q135" s="122"/>
      <c r="R135" s="122"/>
      <c r="S135" s="122"/>
      <c r="T135" s="122"/>
      <c r="U135" s="122"/>
      <c r="V135" s="122"/>
      <c r="W135" s="122"/>
      <c r="X135" s="122"/>
      <c r="Y135" s="122"/>
      <c r="Z135" s="122"/>
    </row>
    <row r="136" spans="1:26" x14ac:dyDescent="0.25">
      <c r="A136" s="122"/>
      <c r="B136" s="122"/>
      <c r="C136" s="122"/>
      <c r="D136" s="122"/>
      <c r="E136" s="122"/>
      <c r="F136" s="122"/>
      <c r="G136" s="122"/>
      <c r="H136" s="122"/>
      <c r="I136" s="122"/>
      <c r="J136" s="122"/>
      <c r="K136" s="122"/>
      <c r="L136" s="122"/>
      <c r="M136" s="122"/>
      <c r="N136" s="122"/>
      <c r="O136" s="122"/>
      <c r="P136" s="122"/>
      <c r="Q136" s="122"/>
      <c r="R136" s="122"/>
      <c r="S136" s="122"/>
      <c r="T136" s="122"/>
      <c r="U136" s="122"/>
      <c r="V136" s="122"/>
      <c r="W136" s="122"/>
      <c r="X136" s="122"/>
      <c r="Y136" s="122"/>
      <c r="Z136" s="122"/>
    </row>
    <row r="137" spans="1:26" x14ac:dyDescent="0.25">
      <c r="A137" s="122"/>
      <c r="B137" s="122"/>
      <c r="C137" s="122"/>
      <c r="D137" s="122"/>
      <c r="E137" s="122"/>
      <c r="F137" s="122"/>
      <c r="G137" s="122"/>
      <c r="H137" s="122"/>
      <c r="I137" s="122"/>
      <c r="J137" s="122"/>
      <c r="K137" s="122"/>
      <c r="L137" s="122"/>
      <c r="M137" s="122"/>
      <c r="N137" s="122"/>
      <c r="O137" s="122"/>
      <c r="P137" s="122"/>
      <c r="Q137" s="122"/>
      <c r="R137" s="122"/>
      <c r="S137" s="122"/>
      <c r="T137" s="122"/>
      <c r="U137" s="122"/>
      <c r="V137" s="122"/>
      <c r="W137" s="122"/>
      <c r="X137" s="122"/>
      <c r="Y137" s="122"/>
      <c r="Z137" s="122"/>
    </row>
    <row r="138" spans="1:26" x14ac:dyDescent="0.25">
      <c r="A138" s="122"/>
      <c r="B138" s="122"/>
      <c r="C138" s="122"/>
      <c r="D138" s="122"/>
      <c r="E138" s="122"/>
      <c r="F138" s="122"/>
      <c r="G138" s="122"/>
      <c r="H138" s="122"/>
      <c r="I138" s="122"/>
      <c r="J138" s="122"/>
      <c r="K138" s="122"/>
      <c r="L138" s="122"/>
      <c r="M138" s="122"/>
      <c r="N138" s="122"/>
      <c r="O138" s="122"/>
      <c r="P138" s="122"/>
      <c r="Q138" s="122"/>
      <c r="R138" s="122"/>
      <c r="S138" s="122"/>
      <c r="T138" s="122"/>
      <c r="U138" s="122"/>
      <c r="V138" s="122"/>
      <c r="W138" s="122"/>
      <c r="X138" s="122"/>
      <c r="Y138" s="122"/>
      <c r="Z138" s="122"/>
    </row>
    <row r="139" spans="1:26" x14ac:dyDescent="0.25">
      <c r="A139" s="122"/>
      <c r="B139" s="122"/>
      <c r="C139" s="122"/>
      <c r="D139" s="122"/>
      <c r="E139" s="122"/>
      <c r="F139" s="122"/>
      <c r="G139" s="122"/>
      <c r="H139" s="122"/>
      <c r="I139" s="122"/>
      <c r="J139" s="122"/>
      <c r="K139" s="122"/>
      <c r="L139" s="122"/>
      <c r="M139" s="122"/>
      <c r="N139" s="122"/>
      <c r="O139" s="122"/>
      <c r="P139" s="122"/>
      <c r="Q139" s="122"/>
      <c r="R139" s="122"/>
      <c r="S139" s="122"/>
      <c r="T139" s="122"/>
      <c r="U139" s="122"/>
      <c r="V139" s="122"/>
      <c r="W139" s="122"/>
      <c r="X139" s="122"/>
      <c r="Y139" s="122"/>
      <c r="Z139" s="122"/>
    </row>
    <row r="140" spans="1:26" x14ac:dyDescent="0.25">
      <c r="A140" s="122"/>
      <c r="B140" s="122"/>
      <c r="C140" s="122"/>
      <c r="D140" s="122"/>
      <c r="E140" s="122"/>
      <c r="F140" s="122"/>
      <c r="G140" s="122"/>
      <c r="H140" s="122"/>
      <c r="I140" s="122"/>
      <c r="J140" s="122"/>
      <c r="K140" s="122"/>
      <c r="L140" s="122"/>
      <c r="M140" s="122"/>
      <c r="N140" s="122"/>
      <c r="O140" s="122"/>
      <c r="P140" s="122"/>
      <c r="Q140" s="122"/>
      <c r="R140" s="122"/>
      <c r="S140" s="122"/>
      <c r="T140" s="122"/>
      <c r="U140" s="122"/>
      <c r="V140" s="122"/>
      <c r="W140" s="122"/>
      <c r="X140" s="122"/>
      <c r="Y140" s="122"/>
      <c r="Z140" s="122"/>
    </row>
    <row r="141" spans="1:26" x14ac:dyDescent="0.25">
      <c r="A141" s="122"/>
      <c r="B141" s="122"/>
      <c r="C141" s="122"/>
      <c r="D141" s="122"/>
      <c r="E141" s="122"/>
      <c r="F141" s="122"/>
      <c r="G141" s="122"/>
      <c r="H141" s="122"/>
      <c r="I141" s="122"/>
      <c r="J141" s="122"/>
      <c r="K141" s="122"/>
      <c r="L141" s="122"/>
      <c r="M141" s="122"/>
      <c r="N141" s="122"/>
      <c r="O141" s="122"/>
      <c r="P141" s="122"/>
      <c r="Q141" s="122"/>
      <c r="R141" s="122"/>
      <c r="S141" s="122"/>
      <c r="T141" s="122"/>
      <c r="U141" s="122"/>
      <c r="V141" s="122"/>
      <c r="W141" s="122"/>
      <c r="X141" s="122"/>
      <c r="Y141" s="122"/>
      <c r="Z141" s="122"/>
    </row>
    <row r="142" spans="1:26" x14ac:dyDescent="0.25">
      <c r="A142" s="122"/>
      <c r="B142" s="122"/>
      <c r="C142" s="122"/>
      <c r="D142" s="122"/>
      <c r="E142" s="122"/>
      <c r="F142" s="122"/>
      <c r="G142" s="122"/>
      <c r="H142" s="122"/>
      <c r="I142" s="122"/>
      <c r="J142" s="122"/>
      <c r="K142" s="122"/>
      <c r="L142" s="122"/>
      <c r="M142" s="122"/>
      <c r="N142" s="122"/>
      <c r="O142" s="122"/>
      <c r="P142" s="122"/>
      <c r="Q142" s="122"/>
      <c r="R142" s="122"/>
      <c r="S142" s="122"/>
      <c r="T142" s="122"/>
      <c r="U142" s="122"/>
      <c r="V142" s="122"/>
      <c r="W142" s="122"/>
      <c r="X142" s="122"/>
      <c r="Y142" s="122"/>
      <c r="Z142" s="122"/>
    </row>
    <row r="143" spans="1:26" x14ac:dyDescent="0.25">
      <c r="A143" s="122"/>
      <c r="B143" s="122"/>
      <c r="C143" s="122"/>
      <c r="D143" s="122"/>
      <c r="E143" s="122"/>
      <c r="F143" s="122"/>
      <c r="G143" s="122"/>
      <c r="H143" s="122"/>
      <c r="I143" s="122"/>
      <c r="J143" s="122"/>
      <c r="K143" s="122"/>
      <c r="L143" s="122"/>
      <c r="M143" s="122"/>
      <c r="N143" s="122"/>
      <c r="O143" s="122"/>
      <c r="P143" s="122"/>
      <c r="Q143" s="122"/>
      <c r="R143" s="122"/>
      <c r="S143" s="122"/>
      <c r="T143" s="122"/>
      <c r="U143" s="122"/>
      <c r="V143" s="122"/>
      <c r="W143" s="122"/>
      <c r="X143" s="122"/>
      <c r="Y143" s="122"/>
      <c r="Z143" s="122"/>
    </row>
    <row r="144" spans="1:26" x14ac:dyDescent="0.25">
      <c r="A144" s="122"/>
      <c r="B144" s="122"/>
      <c r="C144" s="122"/>
      <c r="D144" s="122"/>
      <c r="E144" s="122"/>
      <c r="F144" s="122"/>
      <c r="G144" s="122"/>
      <c r="H144" s="122"/>
      <c r="I144" s="122"/>
      <c r="J144" s="122"/>
      <c r="K144" s="122"/>
      <c r="L144" s="122"/>
      <c r="M144" s="122"/>
      <c r="N144" s="122"/>
      <c r="O144" s="122"/>
      <c r="P144" s="122"/>
      <c r="Q144" s="122"/>
      <c r="R144" s="122"/>
      <c r="S144" s="122"/>
      <c r="T144" s="122"/>
      <c r="U144" s="122"/>
      <c r="V144" s="122"/>
      <c r="W144" s="122"/>
      <c r="X144" s="122"/>
      <c r="Y144" s="122"/>
      <c r="Z144" s="122"/>
    </row>
    <row r="145" spans="1:26" x14ac:dyDescent="0.25">
      <c r="A145" s="122"/>
      <c r="B145" s="122"/>
      <c r="C145" s="122"/>
      <c r="D145" s="122"/>
      <c r="E145" s="122"/>
      <c r="F145" s="122"/>
      <c r="G145" s="122"/>
      <c r="H145" s="122"/>
      <c r="I145" s="122"/>
      <c r="J145" s="122"/>
      <c r="K145" s="122"/>
      <c r="L145" s="122"/>
      <c r="M145" s="122"/>
      <c r="N145" s="122"/>
      <c r="O145" s="122"/>
      <c r="P145" s="122"/>
      <c r="Q145" s="122"/>
      <c r="R145" s="122"/>
      <c r="S145" s="122"/>
      <c r="T145" s="122"/>
      <c r="U145" s="122"/>
      <c r="V145" s="122"/>
      <c r="W145" s="122"/>
      <c r="X145" s="122"/>
      <c r="Y145" s="122"/>
      <c r="Z145" s="122"/>
    </row>
    <row r="146" spans="1:26" x14ac:dyDescent="0.25">
      <c r="A146" s="122"/>
      <c r="B146" s="122"/>
      <c r="C146" s="122"/>
      <c r="D146" s="122"/>
      <c r="E146" s="122"/>
      <c r="F146" s="122"/>
      <c r="G146" s="122"/>
      <c r="H146" s="122"/>
      <c r="I146" s="122"/>
      <c r="J146" s="122"/>
      <c r="K146" s="122"/>
      <c r="L146" s="122"/>
      <c r="M146" s="122"/>
      <c r="N146" s="122"/>
      <c r="O146" s="122"/>
      <c r="P146" s="122"/>
      <c r="Q146" s="122"/>
      <c r="R146" s="122"/>
      <c r="S146" s="122"/>
      <c r="T146" s="122"/>
      <c r="U146" s="122"/>
      <c r="V146" s="122"/>
      <c r="W146" s="122"/>
      <c r="X146" s="122"/>
      <c r="Y146" s="122"/>
      <c r="Z146" s="122"/>
    </row>
    <row r="147" spans="1:26" x14ac:dyDescent="0.25">
      <c r="A147" s="122"/>
      <c r="B147" s="122"/>
      <c r="C147" s="122"/>
      <c r="D147" s="122"/>
      <c r="E147" s="122"/>
      <c r="F147" s="122"/>
      <c r="G147" s="122"/>
      <c r="H147" s="122"/>
      <c r="I147" s="122"/>
      <c r="J147" s="122"/>
      <c r="K147" s="122"/>
      <c r="L147" s="122"/>
      <c r="M147" s="122"/>
      <c r="N147" s="122"/>
      <c r="O147" s="122"/>
      <c r="P147" s="122"/>
      <c r="Q147" s="122"/>
      <c r="R147" s="122"/>
      <c r="S147" s="122"/>
      <c r="T147" s="122"/>
      <c r="U147" s="122"/>
      <c r="V147" s="122"/>
      <c r="W147" s="122"/>
      <c r="X147" s="122"/>
      <c r="Y147" s="122"/>
      <c r="Z147" s="122"/>
    </row>
    <row r="148" spans="1:26" x14ac:dyDescent="0.25">
      <c r="A148" s="122"/>
      <c r="B148" s="122"/>
      <c r="C148" s="122"/>
      <c r="D148" s="122"/>
      <c r="E148" s="122"/>
      <c r="F148" s="122"/>
      <c r="G148" s="122"/>
      <c r="H148" s="122"/>
      <c r="I148" s="122"/>
      <c r="J148" s="122"/>
      <c r="K148" s="122"/>
      <c r="L148" s="122"/>
      <c r="M148" s="122"/>
      <c r="N148" s="122"/>
      <c r="O148" s="122"/>
      <c r="P148" s="122"/>
      <c r="Q148" s="122"/>
      <c r="R148" s="122"/>
      <c r="S148" s="122"/>
      <c r="T148" s="122"/>
      <c r="U148" s="122"/>
      <c r="V148" s="122"/>
      <c r="W148" s="122"/>
      <c r="X148" s="122"/>
      <c r="Y148" s="122"/>
      <c r="Z148" s="122"/>
    </row>
    <row r="149" spans="1:26" x14ac:dyDescent="0.25">
      <c r="A149" s="122"/>
      <c r="B149" s="122"/>
      <c r="C149" s="122"/>
      <c r="D149" s="122"/>
      <c r="E149" s="122"/>
      <c r="F149" s="122"/>
      <c r="G149" s="122"/>
      <c r="H149" s="122"/>
      <c r="I149" s="122"/>
      <c r="J149" s="122"/>
      <c r="K149" s="122"/>
      <c r="L149" s="122"/>
      <c r="M149" s="122"/>
      <c r="N149" s="122"/>
      <c r="O149" s="122"/>
      <c r="P149" s="122"/>
      <c r="Q149" s="122"/>
      <c r="R149" s="122"/>
      <c r="S149" s="122"/>
      <c r="T149" s="122"/>
      <c r="U149" s="122"/>
      <c r="V149" s="122"/>
      <c r="W149" s="122"/>
      <c r="X149" s="122"/>
      <c r="Y149" s="122"/>
      <c r="Z149" s="122"/>
    </row>
    <row r="150" spans="1:26" x14ac:dyDescent="0.25">
      <c r="A150" s="122"/>
      <c r="B150" s="122"/>
      <c r="C150" s="122"/>
      <c r="D150" s="122"/>
      <c r="E150" s="122"/>
      <c r="F150" s="122"/>
      <c r="G150" s="122"/>
      <c r="H150" s="122"/>
      <c r="I150" s="122"/>
      <c r="J150" s="122"/>
      <c r="K150" s="122"/>
      <c r="L150" s="122"/>
      <c r="M150" s="122"/>
      <c r="N150" s="122"/>
      <c r="O150" s="122"/>
      <c r="P150" s="122"/>
      <c r="Q150" s="122"/>
      <c r="R150" s="122"/>
      <c r="S150" s="122"/>
      <c r="T150" s="122"/>
      <c r="U150" s="122"/>
      <c r="V150" s="122"/>
      <c r="W150" s="122"/>
      <c r="X150" s="122"/>
      <c r="Y150" s="122"/>
      <c r="Z150" s="122"/>
    </row>
    <row r="151" spans="1:26" x14ac:dyDescent="0.25">
      <c r="A151" s="122"/>
      <c r="B151" s="122"/>
      <c r="C151" s="122"/>
      <c r="D151" s="122"/>
      <c r="E151" s="122"/>
      <c r="F151" s="122"/>
      <c r="G151" s="122"/>
      <c r="H151" s="122"/>
      <c r="I151" s="122"/>
      <c r="J151" s="122"/>
      <c r="K151" s="122"/>
      <c r="L151" s="122"/>
      <c r="M151" s="122"/>
      <c r="N151" s="122"/>
      <c r="O151" s="122"/>
      <c r="P151" s="122"/>
      <c r="Q151" s="122"/>
      <c r="R151" s="122"/>
      <c r="S151" s="122"/>
      <c r="T151" s="122"/>
      <c r="U151" s="122"/>
      <c r="V151" s="122"/>
      <c r="W151" s="122"/>
      <c r="X151" s="122"/>
      <c r="Y151" s="122"/>
      <c r="Z151" s="122"/>
    </row>
    <row r="152" spans="1:26" x14ac:dyDescent="0.25">
      <c r="A152" s="122"/>
      <c r="B152" s="122"/>
      <c r="C152" s="122"/>
      <c r="D152" s="122"/>
      <c r="E152" s="122"/>
      <c r="F152" s="122"/>
      <c r="G152" s="122"/>
      <c r="H152" s="122"/>
      <c r="I152" s="122"/>
      <c r="J152" s="122"/>
      <c r="K152" s="122"/>
      <c r="L152" s="122"/>
      <c r="M152" s="122"/>
      <c r="N152" s="122"/>
      <c r="O152" s="122"/>
      <c r="P152" s="122"/>
      <c r="Q152" s="122"/>
      <c r="R152" s="122"/>
      <c r="S152" s="122"/>
      <c r="T152" s="122"/>
      <c r="U152" s="122"/>
      <c r="V152" s="122"/>
      <c r="W152" s="122"/>
      <c r="X152" s="122"/>
      <c r="Y152" s="122"/>
      <c r="Z152" s="122"/>
    </row>
    <row r="153" spans="1:26" x14ac:dyDescent="0.25">
      <c r="A153" s="122"/>
      <c r="B153" s="122"/>
      <c r="C153" s="122"/>
      <c r="D153" s="122"/>
      <c r="E153" s="122"/>
      <c r="F153" s="122"/>
      <c r="G153" s="122"/>
      <c r="H153" s="122"/>
      <c r="I153" s="122"/>
      <c r="J153" s="122"/>
      <c r="K153" s="122"/>
      <c r="L153" s="122"/>
      <c r="M153" s="122"/>
      <c r="N153" s="122"/>
      <c r="O153" s="122"/>
      <c r="P153" s="122"/>
      <c r="Q153" s="122"/>
      <c r="R153" s="122"/>
      <c r="S153" s="122"/>
      <c r="T153" s="122"/>
      <c r="U153" s="122"/>
      <c r="V153" s="122"/>
      <c r="W153" s="122"/>
      <c r="X153" s="122"/>
      <c r="Y153" s="122"/>
      <c r="Z153" s="122"/>
    </row>
    <row r="154" spans="1:26" x14ac:dyDescent="0.25">
      <c r="A154" s="122"/>
      <c r="B154" s="122"/>
      <c r="C154" s="122"/>
      <c r="D154" s="122"/>
      <c r="E154" s="122"/>
      <c r="F154" s="122"/>
      <c r="G154" s="122"/>
      <c r="H154" s="122"/>
      <c r="I154" s="122"/>
      <c r="J154" s="122"/>
      <c r="K154" s="122"/>
      <c r="L154" s="122"/>
      <c r="M154" s="122"/>
      <c r="N154" s="122"/>
      <c r="O154" s="122"/>
      <c r="P154" s="122"/>
      <c r="Q154" s="122"/>
      <c r="R154" s="122"/>
      <c r="S154" s="122"/>
      <c r="T154" s="122"/>
      <c r="U154" s="122"/>
      <c r="V154" s="122"/>
      <c r="W154" s="122"/>
      <c r="X154" s="122"/>
      <c r="Y154" s="122"/>
      <c r="Z154" s="122"/>
    </row>
    <row r="155" spans="1:26" x14ac:dyDescent="0.25">
      <c r="A155" s="122"/>
      <c r="B155" s="122"/>
      <c r="C155" s="122"/>
      <c r="D155" s="122"/>
      <c r="E155" s="122"/>
      <c r="F155" s="122"/>
      <c r="G155" s="122"/>
      <c r="H155" s="122"/>
      <c r="I155" s="122"/>
      <c r="J155" s="122"/>
      <c r="K155" s="122"/>
      <c r="L155" s="122"/>
      <c r="M155" s="122"/>
      <c r="N155" s="122"/>
      <c r="O155" s="122"/>
      <c r="P155" s="122"/>
      <c r="Q155" s="122"/>
      <c r="R155" s="122"/>
      <c r="S155" s="122"/>
      <c r="T155" s="122"/>
      <c r="U155" s="122"/>
      <c r="V155" s="122"/>
      <c r="W155" s="122"/>
      <c r="X155" s="122"/>
      <c r="Y155" s="122"/>
      <c r="Z155" s="122"/>
    </row>
    <row r="156" spans="1:26" x14ac:dyDescent="0.25">
      <c r="A156" s="122"/>
      <c r="B156" s="122"/>
      <c r="C156" s="122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122"/>
      <c r="Q156" s="122"/>
      <c r="R156" s="122"/>
      <c r="S156" s="122"/>
      <c r="T156" s="122"/>
      <c r="U156" s="122"/>
      <c r="V156" s="122"/>
      <c r="W156" s="122"/>
      <c r="X156" s="122"/>
      <c r="Y156" s="122"/>
      <c r="Z156" s="122"/>
    </row>
    <row r="157" spans="1:26" x14ac:dyDescent="0.25">
      <c r="A157" s="122"/>
      <c r="B157" s="122"/>
      <c r="C157" s="122"/>
      <c r="D157" s="122"/>
      <c r="E157" s="122"/>
      <c r="F157" s="122"/>
      <c r="G157" s="122"/>
      <c r="H157" s="122"/>
      <c r="I157" s="122"/>
      <c r="J157" s="122"/>
      <c r="K157" s="122"/>
      <c r="L157" s="122"/>
      <c r="M157" s="122"/>
      <c r="N157" s="122"/>
      <c r="O157" s="122"/>
      <c r="P157" s="122"/>
      <c r="Q157" s="122"/>
      <c r="R157" s="122"/>
      <c r="S157" s="122"/>
      <c r="T157" s="122"/>
      <c r="U157" s="122"/>
      <c r="V157" s="122"/>
      <c r="W157" s="122"/>
      <c r="X157" s="122"/>
      <c r="Y157" s="122"/>
      <c r="Z157" s="122"/>
    </row>
    <row r="158" spans="1:26" x14ac:dyDescent="0.25">
      <c r="A158" s="122"/>
      <c r="B158" s="122"/>
      <c r="C158" s="122"/>
      <c r="D158" s="122"/>
      <c r="E158" s="122"/>
      <c r="F158" s="122"/>
      <c r="G158" s="122"/>
      <c r="H158" s="122"/>
      <c r="I158" s="122"/>
      <c r="J158" s="122"/>
      <c r="K158" s="122"/>
      <c r="L158" s="122"/>
      <c r="M158" s="122"/>
      <c r="N158" s="122"/>
      <c r="O158" s="122"/>
      <c r="P158" s="122"/>
      <c r="Q158" s="122"/>
      <c r="R158" s="122"/>
      <c r="S158" s="122"/>
      <c r="T158" s="122"/>
      <c r="U158" s="122"/>
      <c r="V158" s="122"/>
      <c r="W158" s="122"/>
      <c r="X158" s="122"/>
      <c r="Y158" s="122"/>
      <c r="Z158" s="122"/>
    </row>
    <row r="159" spans="1:26" x14ac:dyDescent="0.25">
      <c r="A159" s="122"/>
      <c r="B159" s="122"/>
      <c r="C159" s="122"/>
      <c r="D159" s="122"/>
      <c r="E159" s="122"/>
      <c r="F159" s="122"/>
      <c r="G159" s="122"/>
      <c r="H159" s="122"/>
      <c r="I159" s="122"/>
      <c r="J159" s="122"/>
      <c r="K159" s="122"/>
      <c r="L159" s="122"/>
      <c r="M159" s="122"/>
      <c r="N159" s="122"/>
      <c r="O159" s="122"/>
      <c r="P159" s="122"/>
      <c r="Q159" s="122"/>
      <c r="R159" s="122"/>
      <c r="S159" s="122"/>
      <c r="T159" s="122"/>
      <c r="U159" s="122"/>
      <c r="V159" s="122"/>
      <c r="W159" s="122"/>
      <c r="X159" s="122"/>
      <c r="Y159" s="122"/>
      <c r="Z159" s="122"/>
    </row>
    <row r="160" spans="1:26" x14ac:dyDescent="0.25">
      <c r="A160" s="122"/>
      <c r="B160" s="122"/>
      <c r="C160" s="122"/>
      <c r="D160" s="122"/>
      <c r="E160" s="122"/>
      <c r="F160" s="122"/>
      <c r="G160" s="122"/>
      <c r="H160" s="122"/>
      <c r="I160" s="122"/>
      <c r="J160" s="122"/>
      <c r="K160" s="122"/>
      <c r="L160" s="122"/>
      <c r="M160" s="122"/>
      <c r="N160" s="122"/>
      <c r="O160" s="122"/>
      <c r="P160" s="122"/>
      <c r="Q160" s="122"/>
      <c r="R160" s="122"/>
      <c r="S160" s="122"/>
      <c r="T160" s="122"/>
      <c r="U160" s="122"/>
      <c r="V160" s="122"/>
      <c r="W160" s="122"/>
      <c r="X160" s="122"/>
      <c r="Y160" s="122"/>
      <c r="Z160" s="122"/>
    </row>
    <row r="161" spans="1:26" x14ac:dyDescent="0.25">
      <c r="A161" s="122"/>
      <c r="B161" s="122"/>
      <c r="C161" s="122"/>
      <c r="D161" s="122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</row>
    <row r="162" spans="1:26" x14ac:dyDescent="0.25">
      <c r="A162" s="122"/>
      <c r="B162" s="122"/>
      <c r="C162" s="122"/>
      <c r="D162" s="122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</row>
    <row r="163" spans="1:26" x14ac:dyDescent="0.25">
      <c r="A163" s="122"/>
      <c r="B163" s="122"/>
      <c r="C163" s="122"/>
      <c r="D163" s="122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</row>
    <row r="164" spans="1:26" x14ac:dyDescent="0.25">
      <c r="A164" s="122"/>
      <c r="B164" s="122"/>
      <c r="C164" s="122"/>
      <c r="D164" s="122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</row>
    <row r="165" spans="1:26" x14ac:dyDescent="0.25">
      <c r="A165" s="122"/>
      <c r="B165" s="122"/>
      <c r="C165" s="122"/>
      <c r="D165" s="122"/>
      <c r="E165" s="122"/>
      <c r="F165" s="122"/>
      <c r="G165" s="122"/>
      <c r="H165" s="122"/>
      <c r="I165" s="122"/>
      <c r="J165" s="122"/>
      <c r="K165" s="122"/>
      <c r="L165" s="122"/>
      <c r="M165" s="122"/>
      <c r="N165" s="122"/>
      <c r="O165" s="122"/>
      <c r="P165" s="122"/>
      <c r="Q165" s="122"/>
      <c r="R165" s="122"/>
      <c r="S165" s="122"/>
      <c r="T165" s="122"/>
      <c r="U165" s="122"/>
      <c r="V165" s="122"/>
      <c r="W165" s="122"/>
      <c r="X165" s="122"/>
      <c r="Y165" s="122"/>
      <c r="Z165" s="122"/>
    </row>
    <row r="166" spans="1:26" x14ac:dyDescent="0.25">
      <c r="A166" s="122"/>
      <c r="B166" s="122"/>
      <c r="C166" s="122"/>
      <c r="D166" s="122"/>
      <c r="E166" s="122"/>
      <c r="F166" s="122"/>
      <c r="G166" s="122"/>
      <c r="H166" s="122"/>
      <c r="I166" s="122"/>
      <c r="J166" s="122"/>
      <c r="K166" s="122"/>
      <c r="L166" s="122"/>
      <c r="M166" s="122"/>
      <c r="N166" s="122"/>
      <c r="O166" s="122"/>
      <c r="P166" s="122"/>
      <c r="Q166" s="122"/>
      <c r="R166" s="122"/>
      <c r="S166" s="122"/>
      <c r="T166" s="122"/>
      <c r="U166" s="122"/>
      <c r="V166" s="122"/>
      <c r="W166" s="122"/>
      <c r="X166" s="122"/>
      <c r="Y166" s="122"/>
      <c r="Z166" s="122"/>
    </row>
    <row r="167" spans="1:26" x14ac:dyDescent="0.25">
      <c r="A167" s="122"/>
      <c r="B167" s="122"/>
      <c r="C167" s="122"/>
      <c r="D167" s="122"/>
      <c r="E167" s="122"/>
      <c r="F167" s="122"/>
      <c r="G167" s="122"/>
      <c r="H167" s="122"/>
      <c r="I167" s="122"/>
      <c r="J167" s="122"/>
      <c r="K167" s="122"/>
      <c r="L167" s="122"/>
      <c r="M167" s="122"/>
      <c r="N167" s="122"/>
      <c r="O167" s="122"/>
      <c r="P167" s="122"/>
      <c r="Q167" s="122"/>
      <c r="R167" s="122"/>
      <c r="S167" s="122"/>
      <c r="T167" s="122"/>
      <c r="U167" s="122"/>
      <c r="V167" s="122"/>
      <c r="W167" s="122"/>
      <c r="X167" s="122"/>
      <c r="Y167" s="122"/>
      <c r="Z167" s="122"/>
    </row>
    <row r="168" spans="1:26" x14ac:dyDescent="0.25">
      <c r="A168" s="122"/>
      <c r="B168" s="122"/>
      <c r="C168" s="122"/>
      <c r="D168" s="122"/>
      <c r="E168" s="122"/>
      <c r="F168" s="122"/>
      <c r="G168" s="122"/>
      <c r="H168" s="122"/>
      <c r="I168" s="122"/>
      <c r="J168" s="122"/>
      <c r="K168" s="122"/>
      <c r="L168" s="122"/>
      <c r="M168" s="122"/>
      <c r="N168" s="122"/>
      <c r="O168" s="122"/>
      <c r="P168" s="122"/>
      <c r="Q168" s="122"/>
      <c r="R168" s="122"/>
      <c r="S168" s="122"/>
      <c r="T168" s="122"/>
      <c r="U168" s="122"/>
      <c r="V168" s="122"/>
      <c r="W168" s="122"/>
      <c r="X168" s="122"/>
      <c r="Y168" s="122"/>
      <c r="Z168" s="122"/>
    </row>
    <row r="169" spans="1:26" x14ac:dyDescent="0.25">
      <c r="A169" s="122"/>
      <c r="B169" s="122"/>
      <c r="C169" s="122"/>
      <c r="D169" s="122"/>
      <c r="E169" s="122"/>
      <c r="F169" s="122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  <c r="Q169" s="122"/>
      <c r="R169" s="122"/>
      <c r="S169" s="122"/>
      <c r="T169" s="122"/>
      <c r="U169" s="122"/>
      <c r="V169" s="122"/>
      <c r="W169" s="122"/>
      <c r="X169" s="122"/>
      <c r="Y169" s="122"/>
      <c r="Z169" s="122"/>
    </row>
    <row r="170" spans="1:26" x14ac:dyDescent="0.25">
      <c r="A170" s="122"/>
      <c r="B170" s="122"/>
      <c r="C170" s="122"/>
      <c r="D170" s="122"/>
      <c r="E170" s="122"/>
      <c r="F170" s="122"/>
      <c r="G170" s="122"/>
      <c r="H170" s="122"/>
      <c r="I170" s="122"/>
      <c r="J170" s="122"/>
      <c r="K170" s="122"/>
      <c r="L170" s="122"/>
      <c r="M170" s="122"/>
      <c r="N170" s="122"/>
      <c r="O170" s="122"/>
      <c r="P170" s="122"/>
      <c r="Q170" s="122"/>
      <c r="R170" s="122"/>
      <c r="S170" s="122"/>
      <c r="T170" s="122"/>
      <c r="U170" s="122"/>
      <c r="V170" s="122"/>
      <c r="W170" s="122"/>
      <c r="X170" s="122"/>
      <c r="Y170" s="122"/>
      <c r="Z170" s="122"/>
    </row>
    <row r="171" spans="1:26" x14ac:dyDescent="0.25">
      <c r="A171" s="122"/>
      <c r="B171" s="122"/>
      <c r="C171" s="122"/>
      <c r="D171" s="122"/>
      <c r="E171" s="122"/>
      <c r="F171" s="122"/>
      <c r="G171" s="122"/>
      <c r="H171" s="122"/>
      <c r="I171" s="122"/>
      <c r="J171" s="122"/>
      <c r="K171" s="122"/>
      <c r="L171" s="122"/>
      <c r="M171" s="122"/>
      <c r="N171" s="122"/>
      <c r="O171" s="122"/>
      <c r="P171" s="122"/>
      <c r="Q171" s="122"/>
      <c r="R171" s="122"/>
      <c r="S171" s="122"/>
      <c r="T171" s="122"/>
      <c r="U171" s="122"/>
      <c r="V171" s="122"/>
      <c r="W171" s="122"/>
      <c r="X171" s="122"/>
      <c r="Y171" s="122"/>
      <c r="Z171" s="122"/>
    </row>
    <row r="172" spans="1:26" x14ac:dyDescent="0.25">
      <c r="A172" s="122"/>
      <c r="B172" s="122"/>
      <c r="C172" s="122"/>
      <c r="D172" s="122"/>
      <c r="E172" s="122"/>
      <c r="F172" s="122"/>
      <c r="G172" s="122"/>
      <c r="H172" s="122"/>
      <c r="I172" s="122"/>
      <c r="J172" s="122"/>
      <c r="K172" s="122"/>
      <c r="L172" s="122"/>
      <c r="M172" s="122"/>
      <c r="N172" s="122"/>
      <c r="O172" s="122"/>
      <c r="P172" s="122"/>
      <c r="Q172" s="122"/>
      <c r="R172" s="122"/>
      <c r="S172" s="122"/>
      <c r="T172" s="122"/>
      <c r="U172" s="122"/>
      <c r="V172" s="122"/>
      <c r="W172" s="122"/>
      <c r="X172" s="122"/>
      <c r="Y172" s="122"/>
      <c r="Z172" s="122"/>
    </row>
    <row r="173" spans="1:26" x14ac:dyDescent="0.25">
      <c r="A173" s="122"/>
      <c r="B173" s="122"/>
      <c r="C173" s="122"/>
      <c r="D173" s="122"/>
      <c r="E173" s="122"/>
      <c r="F173" s="122"/>
      <c r="G173" s="122"/>
      <c r="H173" s="122"/>
      <c r="I173" s="122"/>
      <c r="J173" s="122"/>
      <c r="K173" s="122"/>
      <c r="L173" s="122"/>
      <c r="M173" s="122"/>
      <c r="N173" s="122"/>
      <c r="O173" s="122"/>
      <c r="P173" s="122"/>
      <c r="Q173" s="122"/>
      <c r="R173" s="122"/>
      <c r="S173" s="122"/>
      <c r="T173" s="122"/>
      <c r="U173" s="122"/>
      <c r="V173" s="122"/>
      <c r="W173" s="122"/>
      <c r="X173" s="122"/>
      <c r="Y173" s="122"/>
      <c r="Z173" s="122"/>
    </row>
    <row r="174" spans="1:26" x14ac:dyDescent="0.25">
      <c r="A174" s="122"/>
      <c r="B174" s="122"/>
      <c r="C174" s="122"/>
      <c r="D174" s="122"/>
      <c r="E174" s="122"/>
      <c r="F174" s="122"/>
      <c r="G174" s="122"/>
      <c r="H174" s="122"/>
      <c r="I174" s="122"/>
      <c r="J174" s="122"/>
      <c r="K174" s="122"/>
      <c r="L174" s="122"/>
      <c r="M174" s="122"/>
      <c r="N174" s="122"/>
      <c r="O174" s="122"/>
      <c r="P174" s="122"/>
      <c r="Q174" s="122"/>
      <c r="R174" s="122"/>
      <c r="S174" s="122"/>
      <c r="T174" s="122"/>
      <c r="U174" s="122"/>
      <c r="V174" s="122"/>
      <c r="W174" s="122"/>
      <c r="X174" s="122"/>
      <c r="Y174" s="122"/>
      <c r="Z174" s="122"/>
    </row>
    <row r="175" spans="1:26" x14ac:dyDescent="0.25">
      <c r="A175" s="122"/>
      <c r="B175" s="122"/>
      <c r="C175" s="122"/>
      <c r="D175" s="122"/>
      <c r="E175" s="122"/>
      <c r="F175" s="122"/>
      <c r="G175" s="122"/>
      <c r="H175" s="122"/>
      <c r="I175" s="122"/>
      <c r="J175" s="122"/>
      <c r="K175" s="122"/>
      <c r="L175" s="122"/>
      <c r="M175" s="122"/>
      <c r="N175" s="122"/>
      <c r="O175" s="122"/>
      <c r="P175" s="122"/>
      <c r="Q175" s="122"/>
      <c r="R175" s="122"/>
      <c r="S175" s="122"/>
      <c r="T175" s="122"/>
      <c r="U175" s="122"/>
      <c r="V175" s="122"/>
      <c r="W175" s="122"/>
      <c r="X175" s="122"/>
      <c r="Y175" s="122"/>
      <c r="Z175" s="122"/>
    </row>
    <row r="176" spans="1:26" x14ac:dyDescent="0.25">
      <c r="A176" s="122"/>
      <c r="B176" s="122"/>
      <c r="C176" s="122"/>
      <c r="D176" s="122"/>
      <c r="E176" s="122"/>
      <c r="F176" s="122"/>
      <c r="G176" s="122"/>
      <c r="H176" s="122"/>
      <c r="I176" s="122"/>
      <c r="J176" s="122"/>
      <c r="K176" s="122"/>
      <c r="L176" s="122"/>
      <c r="M176" s="122"/>
      <c r="N176" s="122"/>
      <c r="O176" s="122"/>
      <c r="P176" s="122"/>
      <c r="Q176" s="122"/>
      <c r="R176" s="122"/>
      <c r="S176" s="122"/>
      <c r="T176" s="122"/>
      <c r="U176" s="122"/>
      <c r="V176" s="122"/>
      <c r="W176" s="122"/>
      <c r="X176" s="122"/>
      <c r="Y176" s="122"/>
      <c r="Z176" s="122"/>
    </row>
    <row r="177" spans="1:26" x14ac:dyDescent="0.25">
      <c r="A177" s="122"/>
      <c r="B177" s="122"/>
      <c r="C177" s="122"/>
      <c r="D177" s="122"/>
      <c r="E177" s="122"/>
      <c r="F177" s="122"/>
      <c r="G177" s="122"/>
      <c r="H177" s="122"/>
      <c r="I177" s="122"/>
      <c r="J177" s="122"/>
      <c r="K177" s="122"/>
      <c r="L177" s="122"/>
      <c r="M177" s="122"/>
      <c r="N177" s="122"/>
      <c r="O177" s="122"/>
      <c r="P177" s="122"/>
      <c r="Q177" s="122"/>
      <c r="R177" s="122"/>
      <c r="S177" s="122"/>
      <c r="T177" s="122"/>
      <c r="U177" s="122"/>
      <c r="V177" s="122"/>
      <c r="W177" s="122"/>
      <c r="X177" s="122"/>
      <c r="Y177" s="122"/>
      <c r="Z177" s="122"/>
    </row>
    <row r="178" spans="1:26" x14ac:dyDescent="0.25">
      <c r="A178" s="122"/>
      <c r="B178" s="122"/>
      <c r="C178" s="122"/>
      <c r="D178" s="122"/>
      <c r="E178" s="122"/>
      <c r="F178" s="122"/>
      <c r="G178" s="122"/>
      <c r="H178" s="122"/>
      <c r="I178" s="122"/>
      <c r="J178" s="122"/>
      <c r="K178" s="122"/>
      <c r="L178" s="122"/>
      <c r="M178" s="122"/>
      <c r="N178" s="122"/>
      <c r="O178" s="122"/>
      <c r="P178" s="122"/>
      <c r="Q178" s="122"/>
      <c r="R178" s="122"/>
      <c r="S178" s="122"/>
      <c r="T178" s="122"/>
      <c r="U178" s="122"/>
      <c r="V178" s="122"/>
      <c r="W178" s="122"/>
      <c r="X178" s="122"/>
      <c r="Y178" s="122"/>
      <c r="Z178" s="122"/>
    </row>
    <row r="179" spans="1:26" x14ac:dyDescent="0.25">
      <c r="A179" s="122"/>
      <c r="B179" s="122"/>
      <c r="C179" s="122"/>
      <c r="D179" s="122"/>
      <c r="E179" s="122"/>
      <c r="F179" s="122"/>
      <c r="G179" s="122"/>
      <c r="H179" s="122"/>
      <c r="I179" s="122"/>
      <c r="J179" s="122"/>
      <c r="K179" s="122"/>
      <c r="L179" s="122"/>
      <c r="M179" s="122"/>
      <c r="N179" s="122"/>
      <c r="O179" s="122"/>
      <c r="P179" s="122"/>
      <c r="Q179" s="122"/>
      <c r="R179" s="122"/>
      <c r="S179" s="122"/>
      <c r="T179" s="122"/>
      <c r="U179" s="122"/>
      <c r="V179" s="122"/>
      <c r="W179" s="122"/>
      <c r="X179" s="122"/>
      <c r="Y179" s="122"/>
      <c r="Z179" s="122"/>
    </row>
    <row r="180" spans="1:26" x14ac:dyDescent="0.25">
      <c r="A180" s="122"/>
      <c r="B180" s="122"/>
      <c r="C180" s="122"/>
      <c r="D180" s="122"/>
      <c r="E180" s="122"/>
      <c r="F180" s="122"/>
      <c r="G180" s="122"/>
      <c r="H180" s="122"/>
      <c r="I180" s="122"/>
      <c r="J180" s="122"/>
      <c r="K180" s="122"/>
      <c r="L180" s="122"/>
      <c r="M180" s="122"/>
      <c r="N180" s="122"/>
      <c r="O180" s="122"/>
      <c r="P180" s="122"/>
      <c r="Q180" s="122"/>
      <c r="R180" s="122"/>
      <c r="S180" s="122"/>
      <c r="T180" s="122"/>
      <c r="U180" s="122"/>
      <c r="V180" s="122"/>
      <c r="W180" s="122"/>
      <c r="X180" s="122"/>
      <c r="Y180" s="122"/>
      <c r="Z180" s="122"/>
    </row>
    <row r="181" spans="1:26" x14ac:dyDescent="0.25">
      <c r="A181" s="122"/>
      <c r="B181" s="122"/>
      <c r="C181" s="122"/>
      <c r="D181" s="122"/>
      <c r="E181" s="122"/>
      <c r="F181" s="122"/>
      <c r="G181" s="122"/>
      <c r="H181" s="122"/>
      <c r="I181" s="122"/>
      <c r="J181" s="122"/>
      <c r="K181" s="122"/>
      <c r="L181" s="122"/>
      <c r="M181" s="122"/>
      <c r="N181" s="122"/>
      <c r="O181" s="122"/>
      <c r="P181" s="122"/>
      <c r="Q181" s="122"/>
      <c r="R181" s="122"/>
      <c r="S181" s="122"/>
      <c r="T181" s="122"/>
      <c r="U181" s="122"/>
      <c r="V181" s="122"/>
      <c r="W181" s="122"/>
      <c r="X181" s="122"/>
      <c r="Y181" s="122"/>
      <c r="Z181" s="122"/>
    </row>
    <row r="182" spans="1:26" x14ac:dyDescent="0.25">
      <c r="A182" s="122"/>
      <c r="B182" s="122"/>
      <c r="C182" s="122"/>
      <c r="D182" s="122"/>
      <c r="E182" s="122"/>
      <c r="F182" s="122"/>
      <c r="G182" s="122"/>
      <c r="H182" s="122"/>
      <c r="I182" s="122"/>
      <c r="J182" s="122"/>
      <c r="K182" s="122"/>
      <c r="L182" s="122"/>
      <c r="M182" s="122"/>
      <c r="N182" s="122"/>
      <c r="O182" s="122"/>
      <c r="P182" s="122"/>
      <c r="Q182" s="122"/>
      <c r="R182" s="122"/>
      <c r="S182" s="122"/>
      <c r="T182" s="122"/>
      <c r="U182" s="122"/>
      <c r="V182" s="122"/>
      <c r="W182" s="122"/>
      <c r="X182" s="122"/>
      <c r="Y182" s="122"/>
      <c r="Z182" s="122"/>
    </row>
    <row r="183" spans="1:26" x14ac:dyDescent="0.25">
      <c r="A183" s="122"/>
      <c r="B183" s="122"/>
      <c r="C183" s="122"/>
      <c r="D183" s="122"/>
      <c r="E183" s="122"/>
      <c r="F183" s="122"/>
      <c r="G183" s="122"/>
      <c r="H183" s="122"/>
      <c r="I183" s="122"/>
      <c r="J183" s="122"/>
      <c r="K183" s="122"/>
      <c r="L183" s="122"/>
      <c r="M183" s="122"/>
      <c r="N183" s="122"/>
      <c r="O183" s="122"/>
      <c r="P183" s="122"/>
      <c r="Q183" s="122"/>
      <c r="R183" s="122"/>
      <c r="S183" s="122"/>
      <c r="T183" s="122"/>
      <c r="U183" s="122"/>
      <c r="V183" s="122"/>
      <c r="W183" s="122"/>
      <c r="X183" s="122"/>
      <c r="Y183" s="122"/>
      <c r="Z183" s="122"/>
    </row>
    <row r="184" spans="1:26" x14ac:dyDescent="0.25">
      <c r="A184" s="122"/>
      <c r="B184" s="122"/>
      <c r="C184" s="122"/>
      <c r="D184" s="122"/>
      <c r="E184" s="122"/>
      <c r="F184" s="122"/>
      <c r="G184" s="122"/>
      <c r="H184" s="122"/>
      <c r="I184" s="122"/>
      <c r="J184" s="122"/>
      <c r="K184" s="122"/>
      <c r="L184" s="122"/>
      <c r="M184" s="122"/>
      <c r="N184" s="122"/>
      <c r="O184" s="122"/>
      <c r="P184" s="122"/>
      <c r="Q184" s="122"/>
      <c r="R184" s="122"/>
      <c r="S184" s="122"/>
      <c r="T184" s="122"/>
      <c r="U184" s="122"/>
      <c r="V184" s="122"/>
      <c r="W184" s="122"/>
      <c r="X184" s="122"/>
      <c r="Y184" s="122"/>
      <c r="Z184" s="122"/>
    </row>
    <row r="185" spans="1:26" x14ac:dyDescent="0.25">
      <c r="A185" s="122"/>
      <c r="B185" s="122"/>
      <c r="C185" s="122"/>
      <c r="D185" s="122"/>
      <c r="E185" s="122"/>
      <c r="F185" s="122"/>
      <c r="G185" s="122"/>
      <c r="H185" s="122"/>
      <c r="I185" s="122"/>
      <c r="J185" s="122"/>
      <c r="K185" s="122"/>
      <c r="L185" s="122"/>
      <c r="M185" s="122"/>
      <c r="N185" s="122"/>
      <c r="O185" s="122"/>
      <c r="P185" s="122"/>
      <c r="Q185" s="122"/>
      <c r="R185" s="122"/>
      <c r="S185" s="122"/>
      <c r="T185" s="122"/>
      <c r="U185" s="122"/>
      <c r="V185" s="122"/>
      <c r="W185" s="122"/>
      <c r="X185" s="122"/>
      <c r="Y185" s="122"/>
      <c r="Z185" s="122"/>
    </row>
    <row r="186" spans="1:26" x14ac:dyDescent="0.25">
      <c r="A186" s="122"/>
      <c r="B186" s="122"/>
      <c r="C186" s="122"/>
      <c r="D186" s="122"/>
      <c r="E186" s="122"/>
      <c r="F186" s="122"/>
      <c r="G186" s="122"/>
      <c r="H186" s="122"/>
      <c r="I186" s="122"/>
      <c r="J186" s="122"/>
      <c r="K186" s="122"/>
      <c r="L186" s="122"/>
      <c r="M186" s="122"/>
      <c r="N186" s="122"/>
      <c r="O186" s="122"/>
      <c r="P186" s="122"/>
      <c r="Q186" s="122"/>
      <c r="R186" s="122"/>
      <c r="S186" s="122"/>
      <c r="T186" s="122"/>
      <c r="U186" s="122"/>
      <c r="V186" s="122"/>
      <c r="W186" s="122"/>
      <c r="X186" s="122"/>
      <c r="Y186" s="122"/>
      <c r="Z186" s="122"/>
    </row>
    <row r="187" spans="1:26" x14ac:dyDescent="0.25">
      <c r="A187" s="122"/>
      <c r="B187" s="122"/>
      <c r="C187" s="122"/>
      <c r="D187" s="122"/>
      <c r="E187" s="122"/>
      <c r="F187" s="122"/>
      <c r="G187" s="122"/>
      <c r="H187" s="122"/>
      <c r="I187" s="122"/>
      <c r="J187" s="122"/>
      <c r="K187" s="122"/>
      <c r="L187" s="122"/>
      <c r="M187" s="122"/>
      <c r="N187" s="122"/>
      <c r="O187" s="122"/>
      <c r="P187" s="122"/>
      <c r="Q187" s="122"/>
      <c r="R187" s="122"/>
      <c r="S187" s="122"/>
      <c r="T187" s="122"/>
      <c r="U187" s="122"/>
      <c r="V187" s="122"/>
      <c r="W187" s="122"/>
      <c r="X187" s="122"/>
      <c r="Y187" s="122"/>
      <c r="Z187" s="122"/>
    </row>
    <row r="188" spans="1:26" x14ac:dyDescent="0.25">
      <c r="A188" s="122"/>
      <c r="B188" s="122"/>
      <c r="C188" s="122"/>
      <c r="D188" s="122"/>
      <c r="E188" s="122"/>
      <c r="F188" s="122"/>
      <c r="G188" s="122"/>
      <c r="H188" s="122"/>
      <c r="I188" s="122"/>
      <c r="J188" s="122"/>
      <c r="K188" s="122"/>
      <c r="L188" s="122"/>
      <c r="M188" s="122"/>
      <c r="N188" s="122"/>
      <c r="O188" s="122"/>
      <c r="P188" s="122"/>
      <c r="Q188" s="122"/>
      <c r="R188" s="122"/>
      <c r="S188" s="122"/>
      <c r="T188" s="122"/>
      <c r="U188" s="122"/>
      <c r="V188" s="122"/>
      <c r="W188" s="122"/>
      <c r="X188" s="122"/>
      <c r="Y188" s="122"/>
      <c r="Z188" s="122"/>
    </row>
    <row r="189" spans="1:26" x14ac:dyDescent="0.25">
      <c r="A189" s="122"/>
      <c r="B189" s="122"/>
      <c r="C189" s="122"/>
      <c r="D189" s="122"/>
      <c r="E189" s="122"/>
      <c r="F189" s="122"/>
      <c r="G189" s="122"/>
      <c r="H189" s="122"/>
      <c r="I189" s="122"/>
      <c r="J189" s="122"/>
      <c r="K189" s="122"/>
      <c r="L189" s="122"/>
      <c r="M189" s="122"/>
      <c r="N189" s="122"/>
      <c r="O189" s="122"/>
      <c r="P189" s="122"/>
      <c r="Q189" s="122"/>
      <c r="R189" s="122"/>
      <c r="S189" s="122"/>
      <c r="T189" s="122"/>
      <c r="U189" s="122"/>
      <c r="V189" s="122"/>
      <c r="W189" s="122"/>
      <c r="X189" s="122"/>
      <c r="Y189" s="122"/>
      <c r="Z189" s="122"/>
    </row>
    <row r="190" spans="1:26" x14ac:dyDescent="0.25">
      <c r="A190" s="122"/>
      <c r="B190" s="122"/>
      <c r="C190" s="122"/>
      <c r="D190" s="122"/>
      <c r="E190" s="122"/>
      <c r="F190" s="122"/>
      <c r="G190" s="122"/>
      <c r="H190" s="122"/>
      <c r="I190" s="122"/>
      <c r="J190" s="122"/>
      <c r="K190" s="122"/>
      <c r="L190" s="122"/>
      <c r="M190" s="122"/>
      <c r="N190" s="122"/>
      <c r="O190" s="122"/>
      <c r="P190" s="122"/>
      <c r="Q190" s="122"/>
      <c r="R190" s="122"/>
      <c r="S190" s="122"/>
      <c r="T190" s="122"/>
      <c r="U190" s="122"/>
      <c r="V190" s="122"/>
      <c r="W190" s="122"/>
      <c r="X190" s="122"/>
      <c r="Y190" s="122"/>
      <c r="Z190" s="122"/>
    </row>
    <row r="191" spans="1:26" x14ac:dyDescent="0.25">
      <c r="A191" s="122"/>
      <c r="B191" s="122"/>
      <c r="C191" s="122"/>
      <c r="D191" s="122"/>
      <c r="E191" s="122"/>
      <c r="F191" s="122"/>
      <c r="G191" s="122"/>
      <c r="H191" s="122"/>
      <c r="I191" s="122"/>
      <c r="J191" s="122"/>
      <c r="K191" s="122"/>
      <c r="L191" s="122"/>
      <c r="M191" s="122"/>
      <c r="N191" s="122"/>
      <c r="O191" s="122"/>
      <c r="P191" s="122"/>
      <c r="Q191" s="122"/>
      <c r="R191" s="122"/>
      <c r="S191" s="122"/>
      <c r="T191" s="122"/>
      <c r="U191" s="122"/>
      <c r="V191" s="122"/>
      <c r="W191" s="122"/>
      <c r="X191" s="122"/>
      <c r="Y191" s="122"/>
      <c r="Z191" s="122"/>
    </row>
    <row r="192" spans="1:26" x14ac:dyDescent="0.25">
      <c r="A192" s="122"/>
      <c r="B192" s="122"/>
      <c r="C192" s="122"/>
      <c r="D192" s="122"/>
      <c r="E192" s="122"/>
      <c r="F192" s="122"/>
      <c r="G192" s="122"/>
      <c r="H192" s="122"/>
      <c r="I192" s="122"/>
      <c r="J192" s="122"/>
      <c r="K192" s="122"/>
      <c r="L192" s="122"/>
      <c r="M192" s="122"/>
      <c r="N192" s="122"/>
      <c r="O192" s="122"/>
      <c r="P192" s="122"/>
      <c r="Q192" s="122"/>
      <c r="R192" s="122"/>
      <c r="S192" s="122"/>
      <c r="T192" s="122"/>
      <c r="U192" s="122"/>
      <c r="V192" s="122"/>
      <c r="W192" s="122"/>
      <c r="X192" s="122"/>
      <c r="Y192" s="122"/>
      <c r="Z192" s="122"/>
    </row>
    <row r="193" spans="1:26" x14ac:dyDescent="0.25">
      <c r="A193" s="122"/>
      <c r="B193" s="122"/>
      <c r="C193" s="122"/>
      <c r="D193" s="122"/>
      <c r="E193" s="122"/>
      <c r="F193" s="122"/>
      <c r="G193" s="122"/>
      <c r="H193" s="122"/>
      <c r="I193" s="122"/>
      <c r="J193" s="122"/>
      <c r="K193" s="122"/>
      <c r="L193" s="122"/>
      <c r="M193" s="122"/>
      <c r="N193" s="122"/>
      <c r="O193" s="122"/>
      <c r="P193" s="122"/>
      <c r="Q193" s="122"/>
      <c r="R193" s="122"/>
      <c r="S193" s="122"/>
      <c r="T193" s="122"/>
      <c r="U193" s="122"/>
      <c r="V193" s="122"/>
      <c r="W193" s="122"/>
      <c r="X193" s="122"/>
      <c r="Y193" s="122"/>
      <c r="Z193" s="122"/>
    </row>
    <row r="194" spans="1:26" x14ac:dyDescent="0.25">
      <c r="A194" s="122"/>
      <c r="B194" s="122"/>
      <c r="C194" s="122"/>
      <c r="D194" s="122"/>
      <c r="E194" s="122"/>
      <c r="F194" s="122"/>
      <c r="G194" s="122"/>
      <c r="H194" s="122"/>
      <c r="I194" s="122"/>
      <c r="J194" s="122"/>
      <c r="K194" s="122"/>
      <c r="L194" s="122"/>
      <c r="M194" s="122"/>
      <c r="N194" s="122"/>
      <c r="O194" s="122"/>
      <c r="P194" s="122"/>
      <c r="Q194" s="122"/>
      <c r="R194" s="122"/>
      <c r="S194" s="122"/>
      <c r="T194" s="122"/>
      <c r="U194" s="122"/>
      <c r="V194" s="122"/>
      <c r="W194" s="122"/>
      <c r="X194" s="122"/>
      <c r="Y194" s="122"/>
      <c r="Z194" s="122"/>
    </row>
    <row r="195" spans="1:26" x14ac:dyDescent="0.25">
      <c r="A195" s="122"/>
      <c r="B195" s="122"/>
      <c r="C195" s="122"/>
      <c r="D195" s="122"/>
      <c r="E195" s="122"/>
      <c r="F195" s="122"/>
      <c r="G195" s="122"/>
      <c r="H195" s="122"/>
      <c r="I195" s="122"/>
      <c r="J195" s="122"/>
      <c r="K195" s="122"/>
      <c r="L195" s="122"/>
      <c r="M195" s="122"/>
      <c r="N195" s="122"/>
      <c r="O195" s="122"/>
      <c r="P195" s="122"/>
      <c r="Q195" s="122"/>
      <c r="R195" s="122"/>
      <c r="S195" s="122"/>
      <c r="T195" s="122"/>
      <c r="U195" s="122"/>
      <c r="V195" s="122"/>
      <c r="W195" s="122"/>
      <c r="X195" s="122"/>
      <c r="Y195" s="122"/>
      <c r="Z195" s="122"/>
    </row>
    <row r="196" spans="1:26" x14ac:dyDescent="0.25">
      <c r="A196" s="122"/>
      <c r="B196" s="122"/>
      <c r="C196" s="122"/>
      <c r="D196" s="122"/>
      <c r="E196" s="122"/>
      <c r="F196" s="122"/>
      <c r="G196" s="122"/>
      <c r="H196" s="122"/>
      <c r="I196" s="122"/>
      <c r="J196" s="122"/>
      <c r="K196" s="122"/>
      <c r="L196" s="122"/>
      <c r="M196" s="122"/>
      <c r="N196" s="122"/>
      <c r="O196" s="122"/>
      <c r="P196" s="122"/>
      <c r="Q196" s="122"/>
      <c r="R196" s="122"/>
      <c r="S196" s="122"/>
      <c r="T196" s="122"/>
      <c r="U196" s="122"/>
      <c r="V196" s="122"/>
      <c r="W196" s="122"/>
      <c r="X196" s="122"/>
      <c r="Y196" s="122"/>
      <c r="Z196" s="122"/>
    </row>
    <row r="197" spans="1:26" x14ac:dyDescent="0.25">
      <c r="A197" s="122"/>
      <c r="B197" s="122"/>
      <c r="C197" s="122"/>
      <c r="D197" s="122"/>
      <c r="E197" s="122"/>
      <c r="F197" s="122"/>
      <c r="G197" s="122"/>
      <c r="H197" s="122"/>
      <c r="I197" s="122"/>
      <c r="J197" s="122"/>
      <c r="K197" s="122"/>
      <c r="L197" s="122"/>
      <c r="M197" s="122"/>
      <c r="N197" s="122"/>
      <c r="O197" s="122"/>
      <c r="P197" s="122"/>
      <c r="Q197" s="122"/>
      <c r="R197" s="122"/>
      <c r="S197" s="122"/>
      <c r="T197" s="122"/>
      <c r="U197" s="122"/>
      <c r="V197" s="122"/>
      <c r="W197" s="122"/>
      <c r="X197" s="122"/>
      <c r="Y197" s="122"/>
      <c r="Z197" s="122"/>
    </row>
    <row r="198" spans="1:26" x14ac:dyDescent="0.25">
      <c r="A198" s="122"/>
      <c r="B198" s="122"/>
      <c r="C198" s="122"/>
      <c r="D198" s="122"/>
      <c r="E198" s="122"/>
      <c r="F198" s="122"/>
      <c r="G198" s="122"/>
      <c r="H198" s="122"/>
      <c r="I198" s="122"/>
      <c r="J198" s="122"/>
      <c r="K198" s="122"/>
      <c r="L198" s="122"/>
      <c r="M198" s="122"/>
      <c r="N198" s="122"/>
      <c r="O198" s="122"/>
      <c r="P198" s="122"/>
      <c r="Q198" s="122"/>
      <c r="R198" s="122"/>
      <c r="S198" s="122"/>
      <c r="T198" s="122"/>
      <c r="U198" s="122"/>
      <c r="V198" s="122"/>
      <c r="W198" s="122"/>
      <c r="X198" s="122"/>
      <c r="Y198" s="122"/>
      <c r="Z198" s="122"/>
    </row>
    <row r="199" spans="1:26" x14ac:dyDescent="0.25">
      <c r="A199" s="122"/>
      <c r="B199" s="122"/>
      <c r="C199" s="122"/>
      <c r="D199" s="122"/>
      <c r="E199" s="122"/>
      <c r="F199" s="122"/>
      <c r="G199" s="122"/>
      <c r="H199" s="122"/>
      <c r="I199" s="122"/>
      <c r="J199" s="122"/>
      <c r="K199" s="122"/>
      <c r="L199" s="122"/>
      <c r="M199" s="122"/>
      <c r="N199" s="122"/>
      <c r="O199" s="122"/>
      <c r="P199" s="122"/>
      <c r="Q199" s="122"/>
      <c r="R199" s="122"/>
      <c r="S199" s="122"/>
      <c r="T199" s="122"/>
      <c r="U199" s="122"/>
      <c r="V199" s="122"/>
      <c r="W199" s="122"/>
      <c r="X199" s="122"/>
      <c r="Y199" s="122"/>
      <c r="Z199" s="122"/>
    </row>
    <row r="200" spans="1:26" x14ac:dyDescent="0.25">
      <c r="A200" s="122"/>
      <c r="B200" s="122"/>
      <c r="C200" s="122"/>
      <c r="D200" s="122"/>
      <c r="E200" s="122"/>
      <c r="F200" s="122"/>
      <c r="G200" s="122"/>
      <c r="H200" s="122"/>
      <c r="I200" s="122"/>
      <c r="J200" s="122"/>
      <c r="K200" s="122"/>
      <c r="L200" s="122"/>
      <c r="M200" s="122"/>
      <c r="N200" s="122"/>
      <c r="O200" s="122"/>
      <c r="P200" s="122"/>
      <c r="Q200" s="122"/>
      <c r="R200" s="122"/>
      <c r="S200" s="122"/>
      <c r="T200" s="122"/>
      <c r="U200" s="122"/>
      <c r="V200" s="122"/>
      <c r="W200" s="122"/>
      <c r="X200" s="122"/>
      <c r="Y200" s="122"/>
      <c r="Z200" s="122"/>
    </row>
  </sheetData>
  <sheetProtection algorithmName="SHA-512" hashValue="u9aCzMjpOXC+NS047GUmAEoUy332bD5UmeIsBmCxjhV3SDTMv+FNTGNiMZ/DkGMi0xle7NAto/vcEnbx7Jq0xg==" saltValue="lTGWU1hCn19XIGEQ5g5TqA==" spinCount="100000" sheet="1" objects="1" scenarios="1" selectLockedCells="1"/>
  <mergeCells count="25">
    <mergeCell ref="B33:C33"/>
    <mergeCell ref="B34:C34"/>
    <mergeCell ref="B35:C35"/>
    <mergeCell ref="J39:K39"/>
    <mergeCell ref="L39:M39"/>
    <mergeCell ref="B32:C32"/>
    <mergeCell ref="E14:F14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E13:F13"/>
    <mergeCell ref="E7:F7"/>
    <mergeCell ref="E8:F8"/>
    <mergeCell ref="E9:F9"/>
    <mergeCell ref="E10:F10"/>
    <mergeCell ref="E12:F12"/>
  </mergeCells>
  <dataValidations count="1">
    <dataValidation operator="greaterThan" allowBlank="1" showInputMessage="1" showErrorMessage="1" sqref="D21:F35"/>
  </dataValidations>
  <pageMargins left="0.51181102362204722" right="0.51181102362204722" top="0.98425196850393704" bottom="0.78740157480314965" header="0.31496062992125984" footer="0.31496062992125984"/>
  <pageSetup paperSize="9" scale="78" orientation="landscape" r:id="rId1"/>
  <headerFooter>
    <oddFooter>&amp;A</oddFooter>
  </headerFooter>
  <ignoredErrors>
    <ignoredError sqref="D8:D10 E34:E35 D13:D14 E22:E33" unlocked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6" tint="0.39997558519241921"/>
  </sheetPr>
  <dimension ref="A1:Z197"/>
  <sheetViews>
    <sheetView showGridLines="0" zoomScaleNormal="100" workbookViewId="0">
      <selection activeCell="F8" sqref="F8:G8"/>
    </sheetView>
  </sheetViews>
  <sheetFormatPr baseColWidth="10" defaultColWidth="11" defaultRowHeight="13.8" x14ac:dyDescent="0.25"/>
  <cols>
    <col min="1" max="1" width="3.5" style="77" customWidth="1"/>
    <col min="2" max="9" width="11" style="77"/>
    <col min="10" max="10" width="12.69921875" style="77" customWidth="1"/>
    <col min="11" max="11" width="6.8984375" style="77" customWidth="1"/>
    <col min="12" max="16384" width="11" style="77"/>
  </cols>
  <sheetData>
    <row r="1" spans="1:26" x14ac:dyDescent="0.25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</row>
    <row r="2" spans="1:26" x14ac:dyDescent="0.25">
      <c r="A2" s="132" t="s">
        <v>49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</row>
    <row r="3" spans="1:26" x14ac:dyDescent="0.25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</row>
    <row r="4" spans="1:26" x14ac:dyDescent="0.25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</row>
    <row r="5" spans="1:26" x14ac:dyDescent="0.25">
      <c r="A5" s="124" t="s">
        <v>48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</row>
    <row r="6" spans="1:26" x14ac:dyDescent="0.25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</row>
    <row r="7" spans="1:26" ht="36.75" customHeight="1" x14ac:dyDescent="0.25">
      <c r="B7" s="388" t="s">
        <v>52</v>
      </c>
      <c r="C7" s="388"/>
      <c r="D7" s="388"/>
      <c r="E7" s="388"/>
      <c r="F7" s="448" t="s">
        <v>53</v>
      </c>
      <c r="G7" s="448"/>
      <c r="H7" s="141" t="s">
        <v>54</v>
      </c>
      <c r="I7" s="187" t="s">
        <v>55</v>
      </c>
      <c r="J7" s="141" t="s">
        <v>31</v>
      </c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</row>
    <row r="8" spans="1:26" x14ac:dyDescent="0.25">
      <c r="A8" s="120"/>
      <c r="B8" s="444" t="s">
        <v>51</v>
      </c>
      <c r="C8" s="444"/>
      <c r="D8" s="444"/>
      <c r="E8" s="444"/>
      <c r="F8" s="449"/>
      <c r="G8" s="449"/>
      <c r="H8" s="195"/>
      <c r="I8" s="158">
        <v>386</v>
      </c>
      <c r="J8" s="158">
        <f>IF(F8="",0,ROUND((F8*H8*I8),2))</f>
        <v>0</v>
      </c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</row>
    <row r="9" spans="1:26" x14ac:dyDescent="0.25">
      <c r="A9" s="120"/>
      <c r="B9" s="444" t="s">
        <v>50</v>
      </c>
      <c r="C9" s="444"/>
      <c r="D9" s="444"/>
      <c r="E9" s="444"/>
      <c r="F9" s="449"/>
      <c r="G9" s="449"/>
      <c r="H9" s="195"/>
      <c r="I9" s="158">
        <v>302</v>
      </c>
      <c r="J9" s="158">
        <f>IF(F9="",0,ROUND((F9*H9*I9),2))</f>
        <v>0</v>
      </c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</row>
    <row r="10" spans="1:26" x14ac:dyDescent="0.25">
      <c r="A10" s="120"/>
      <c r="B10" s="188"/>
      <c r="C10" s="188"/>
      <c r="D10" s="188"/>
      <c r="E10" s="188"/>
      <c r="F10" s="189"/>
      <c r="G10" s="189"/>
      <c r="H10" s="122"/>
      <c r="I10" s="137" t="s">
        <v>25</v>
      </c>
      <c r="J10" s="177">
        <f>SUM(J8:J9)</f>
        <v>0</v>
      </c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</row>
    <row r="11" spans="1:26" x14ac:dyDescent="0.25">
      <c r="A11" s="120"/>
      <c r="B11" s="188"/>
      <c r="C11" s="188"/>
      <c r="D11" s="188"/>
      <c r="E11" s="188"/>
      <c r="F11" s="189"/>
      <c r="G11" s="189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</row>
    <row r="12" spans="1:26" x14ac:dyDescent="0.25">
      <c r="A12" s="120"/>
      <c r="B12" s="188"/>
      <c r="C12" s="188"/>
      <c r="D12" s="188"/>
      <c r="E12" s="188"/>
      <c r="F12" s="189"/>
      <c r="G12" s="189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</row>
    <row r="13" spans="1:26" x14ac:dyDescent="0.25">
      <c r="A13" s="120"/>
      <c r="B13" s="391" t="s">
        <v>56</v>
      </c>
      <c r="C13" s="391"/>
      <c r="D13" s="391"/>
      <c r="E13" s="167"/>
      <c r="F13" s="190" t="str">
        <f>IF(E13="ja","Datum:","")</f>
        <v/>
      </c>
      <c r="G13" s="248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</row>
    <row r="14" spans="1:26" x14ac:dyDescent="0.25">
      <c r="A14" s="120"/>
      <c r="B14" s="391" t="str">
        <f>IF(E13="nein","wird nachgereicht?","")</f>
        <v/>
      </c>
      <c r="C14" s="391"/>
      <c r="D14" s="391"/>
      <c r="E14" s="167"/>
      <c r="F14" s="450" t="str">
        <f>IF(E14="ja","Kofinanzierungsbestätigung bitte zeitnah einreichen!",IF(E14="nein","Ohne Kofinazierungsbestätigung muss der Antrag abgelehnt werden!",""))</f>
        <v/>
      </c>
      <c r="G14" s="450"/>
      <c r="H14" s="450"/>
      <c r="I14" s="450"/>
      <c r="J14" s="450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</row>
    <row r="15" spans="1:26" x14ac:dyDescent="0.25">
      <c r="A15" s="120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</row>
    <row r="16" spans="1:26" x14ac:dyDescent="0.25">
      <c r="A16" s="120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</row>
    <row r="17" spans="1:26" x14ac:dyDescent="0.25">
      <c r="A17" s="120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</row>
    <row r="18" spans="1:26" x14ac:dyDescent="0.25">
      <c r="A18" s="120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</row>
    <row r="19" spans="1:26" x14ac:dyDescent="0.25">
      <c r="A19" s="451" t="s">
        <v>57</v>
      </c>
      <c r="B19" s="451"/>
      <c r="C19" s="45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</row>
    <row r="20" spans="1:26" x14ac:dyDescent="0.25">
      <c r="A20" s="122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</row>
    <row r="21" spans="1:26" ht="20.399999999999999" x14ac:dyDescent="0.25">
      <c r="A21" s="122"/>
      <c r="B21" s="388" t="s">
        <v>58</v>
      </c>
      <c r="C21" s="388"/>
      <c r="D21" s="448" t="s">
        <v>53</v>
      </c>
      <c r="E21" s="448"/>
      <c r="F21" s="141" t="s">
        <v>54</v>
      </c>
      <c r="G21" s="187" t="s">
        <v>59</v>
      </c>
      <c r="H21" s="141" t="s">
        <v>31</v>
      </c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</row>
    <row r="22" spans="1:26" x14ac:dyDescent="0.25">
      <c r="A22" s="122"/>
      <c r="B22" s="375"/>
      <c r="C22" s="375"/>
      <c r="D22" s="445"/>
      <c r="E22" s="445"/>
      <c r="F22" s="249"/>
      <c r="G22" s="168"/>
      <c r="H22" s="158">
        <f>IF(B22="",0,ROUND((D22*F22*G22),2))</f>
        <v>0</v>
      </c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</row>
    <row r="23" spans="1:26" x14ac:dyDescent="0.25">
      <c r="A23" s="122"/>
      <c r="B23" s="375"/>
      <c r="C23" s="375"/>
      <c r="D23" s="445"/>
      <c r="E23" s="445"/>
      <c r="F23" s="249"/>
      <c r="G23" s="168"/>
      <c r="H23" s="158">
        <f t="shared" ref="H23:H24" si="0">IF(B23="",0,ROUND((D23*F23*G23),2))</f>
        <v>0</v>
      </c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</row>
    <row r="24" spans="1:26" x14ac:dyDescent="0.25">
      <c r="A24" s="122"/>
      <c r="B24" s="375"/>
      <c r="C24" s="375"/>
      <c r="D24" s="445"/>
      <c r="E24" s="445"/>
      <c r="F24" s="249"/>
      <c r="G24" s="168"/>
      <c r="H24" s="158">
        <f t="shared" si="0"/>
        <v>0</v>
      </c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</row>
    <row r="25" spans="1:26" x14ac:dyDescent="0.25">
      <c r="A25" s="122"/>
      <c r="B25" s="122"/>
      <c r="C25" s="122"/>
      <c r="D25" s="122"/>
      <c r="E25" s="122"/>
      <c r="F25" s="122"/>
      <c r="G25" s="137" t="s">
        <v>25</v>
      </c>
      <c r="H25" s="177">
        <f>SUM(H22:H24)</f>
        <v>0</v>
      </c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</row>
    <row r="26" spans="1:26" x14ac:dyDescent="0.25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</row>
    <row r="27" spans="1:26" x14ac:dyDescent="0.25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</row>
    <row r="28" spans="1:26" x14ac:dyDescent="0.25">
      <c r="A28" s="446" t="s">
        <v>408</v>
      </c>
      <c r="B28" s="446"/>
      <c r="C28" s="446"/>
      <c r="D28" s="446"/>
      <c r="E28" s="446"/>
      <c r="F28" s="447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</row>
    <row r="29" spans="1:26" x14ac:dyDescent="0.25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</row>
    <row r="30" spans="1:26" ht="29.25" customHeight="1" x14ac:dyDescent="0.25">
      <c r="A30" s="122"/>
      <c r="B30" s="388" t="s">
        <v>409</v>
      </c>
      <c r="C30" s="388"/>
      <c r="D30" s="448" t="s">
        <v>410</v>
      </c>
      <c r="E30" s="448"/>
      <c r="F30" s="141" t="s">
        <v>142</v>
      </c>
      <c r="G30" s="141" t="s">
        <v>31</v>
      </c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</row>
    <row r="31" spans="1:26" x14ac:dyDescent="0.25">
      <c r="A31" s="122"/>
      <c r="B31" s="452"/>
      <c r="C31" s="452"/>
      <c r="D31" s="453"/>
      <c r="E31" s="453"/>
      <c r="F31" s="250"/>
      <c r="G31" s="177">
        <f>IF(B31="",0,ROUND((B31*D31*F31),2))</f>
        <v>0</v>
      </c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</row>
    <row r="32" spans="1:26" x14ac:dyDescent="0.25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</row>
    <row r="33" spans="1:26" x14ac:dyDescent="0.25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</row>
    <row r="34" spans="1:26" x14ac:dyDescent="0.25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</row>
    <row r="35" spans="1:26" x14ac:dyDescent="0.25">
      <c r="A35" s="122"/>
      <c r="B35" s="122"/>
      <c r="C35" s="122"/>
      <c r="D35" s="122"/>
      <c r="E35" s="122"/>
      <c r="F35" s="122"/>
      <c r="G35" s="391" t="s">
        <v>411</v>
      </c>
      <c r="H35" s="391"/>
      <c r="I35" s="392">
        <f>SUM(J10+H25+G31)</f>
        <v>0</v>
      </c>
      <c r="J35" s="391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</row>
    <row r="36" spans="1:26" x14ac:dyDescent="0.25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</row>
    <row r="37" spans="1:26" x14ac:dyDescent="0.25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</row>
    <row r="38" spans="1:26" x14ac:dyDescent="0.25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</row>
    <row r="39" spans="1:26" x14ac:dyDescent="0.25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</row>
    <row r="40" spans="1:26" x14ac:dyDescent="0.25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</row>
    <row r="41" spans="1:26" x14ac:dyDescent="0.25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</row>
    <row r="42" spans="1:26" x14ac:dyDescent="0.25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</row>
    <row r="43" spans="1:26" x14ac:dyDescent="0.25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</row>
    <row r="44" spans="1:26" x14ac:dyDescent="0.25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</row>
    <row r="45" spans="1:26" x14ac:dyDescent="0.25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</row>
    <row r="46" spans="1:26" x14ac:dyDescent="0.25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</row>
    <row r="47" spans="1:26" x14ac:dyDescent="0.25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</row>
    <row r="48" spans="1:26" x14ac:dyDescent="0.25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</row>
    <row r="49" spans="1:26" x14ac:dyDescent="0.25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</row>
    <row r="50" spans="1:26" x14ac:dyDescent="0.25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</row>
    <row r="51" spans="1:26" x14ac:dyDescent="0.25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</row>
    <row r="52" spans="1:26" x14ac:dyDescent="0.25">
      <c r="A52" s="122"/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</row>
    <row r="53" spans="1:26" x14ac:dyDescent="0.25">
      <c r="A53" s="122"/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</row>
    <row r="54" spans="1:26" x14ac:dyDescent="0.25">
      <c r="A54" s="122"/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</row>
    <row r="55" spans="1:26" x14ac:dyDescent="0.25">
      <c r="A55" s="122"/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</row>
    <row r="56" spans="1:26" x14ac:dyDescent="0.25">
      <c r="A56" s="122"/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</row>
    <row r="57" spans="1:26" x14ac:dyDescent="0.25">
      <c r="A57" s="122"/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</row>
    <row r="58" spans="1:26" x14ac:dyDescent="0.25">
      <c r="A58" s="122"/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</row>
    <row r="59" spans="1:26" x14ac:dyDescent="0.25">
      <c r="A59" s="122"/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</row>
    <row r="60" spans="1:26" x14ac:dyDescent="0.25">
      <c r="A60" s="122"/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</row>
    <row r="61" spans="1:26" x14ac:dyDescent="0.25">
      <c r="A61" s="122"/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</row>
    <row r="62" spans="1:26" x14ac:dyDescent="0.25">
      <c r="A62" s="122"/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</row>
    <row r="63" spans="1:26" x14ac:dyDescent="0.25">
      <c r="A63" s="122"/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</row>
    <row r="64" spans="1:26" x14ac:dyDescent="0.25">
      <c r="A64" s="122"/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</row>
    <row r="65" spans="1:26" x14ac:dyDescent="0.25">
      <c r="A65" s="122"/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</row>
    <row r="66" spans="1:26" x14ac:dyDescent="0.25">
      <c r="A66" s="122"/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</row>
    <row r="67" spans="1:26" x14ac:dyDescent="0.25">
      <c r="A67" s="122"/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</row>
    <row r="68" spans="1:26" x14ac:dyDescent="0.25">
      <c r="A68" s="122"/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</row>
    <row r="69" spans="1:26" x14ac:dyDescent="0.25">
      <c r="A69" s="122"/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</row>
    <row r="70" spans="1:26" x14ac:dyDescent="0.25">
      <c r="A70" s="122"/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</row>
    <row r="71" spans="1:26" x14ac:dyDescent="0.25">
      <c r="A71" s="122"/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2"/>
      <c r="Z71" s="122"/>
    </row>
    <row r="72" spans="1:26" x14ac:dyDescent="0.25">
      <c r="A72" s="122"/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Z72" s="122"/>
    </row>
    <row r="73" spans="1:26" x14ac:dyDescent="0.25">
      <c r="A73" s="122"/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  <c r="X73" s="122"/>
      <c r="Y73" s="122"/>
      <c r="Z73" s="122"/>
    </row>
    <row r="74" spans="1:26" x14ac:dyDescent="0.25">
      <c r="A74" s="122"/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</row>
    <row r="75" spans="1:26" x14ac:dyDescent="0.25">
      <c r="A75" s="122"/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</row>
    <row r="76" spans="1:26" x14ac:dyDescent="0.25">
      <c r="A76" s="122"/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2"/>
      <c r="Z76" s="122"/>
    </row>
    <row r="77" spans="1:26" x14ac:dyDescent="0.25">
      <c r="A77" s="122"/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2"/>
      <c r="X77" s="122"/>
      <c r="Y77" s="122"/>
      <c r="Z77" s="122"/>
    </row>
    <row r="78" spans="1:26" x14ac:dyDescent="0.25">
      <c r="A78" s="122"/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</row>
    <row r="79" spans="1:26" x14ac:dyDescent="0.25">
      <c r="A79" s="122"/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  <c r="Z79" s="122"/>
    </row>
    <row r="80" spans="1:26" x14ac:dyDescent="0.25">
      <c r="A80" s="122"/>
      <c r="B80" s="122"/>
      <c r="C80" s="122"/>
      <c r="D80" s="122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</row>
    <row r="81" spans="1:26" x14ac:dyDescent="0.25">
      <c r="A81" s="122"/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</row>
    <row r="82" spans="1:26" x14ac:dyDescent="0.25">
      <c r="A82" s="122"/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122"/>
      <c r="X82" s="122"/>
      <c r="Y82" s="122"/>
      <c r="Z82" s="122"/>
    </row>
    <row r="83" spans="1:26" x14ac:dyDescent="0.25">
      <c r="A83" s="122"/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2"/>
      <c r="Z83" s="122"/>
    </row>
    <row r="84" spans="1:26" x14ac:dyDescent="0.25">
      <c r="A84" s="122"/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22"/>
      <c r="U84" s="122"/>
      <c r="V84" s="122"/>
      <c r="W84" s="122"/>
      <c r="X84" s="122"/>
      <c r="Y84" s="122"/>
      <c r="Z84" s="122"/>
    </row>
    <row r="85" spans="1:26" x14ac:dyDescent="0.25">
      <c r="A85" s="122"/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2"/>
      <c r="Z85" s="122"/>
    </row>
    <row r="86" spans="1:26" x14ac:dyDescent="0.25">
      <c r="A86" s="122"/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122"/>
      <c r="Q86" s="122"/>
      <c r="R86" s="122"/>
      <c r="S86" s="122"/>
      <c r="T86" s="122"/>
      <c r="U86" s="122"/>
      <c r="V86" s="122"/>
      <c r="W86" s="122"/>
      <c r="X86" s="122"/>
      <c r="Y86" s="122"/>
      <c r="Z86" s="122"/>
    </row>
    <row r="87" spans="1:26" x14ac:dyDescent="0.25">
      <c r="A87" s="122"/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</row>
    <row r="88" spans="1:26" x14ac:dyDescent="0.25">
      <c r="A88" s="122"/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</row>
    <row r="89" spans="1:26" x14ac:dyDescent="0.25">
      <c r="A89" s="122"/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2"/>
      <c r="S89" s="122"/>
      <c r="T89" s="122"/>
      <c r="U89" s="122"/>
      <c r="V89" s="122"/>
      <c r="W89" s="122"/>
      <c r="X89" s="122"/>
      <c r="Y89" s="122"/>
      <c r="Z89" s="122"/>
    </row>
    <row r="90" spans="1:26" x14ac:dyDescent="0.25">
      <c r="A90" s="122"/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122"/>
      <c r="S90" s="122"/>
      <c r="T90" s="122"/>
      <c r="U90" s="122"/>
      <c r="V90" s="122"/>
      <c r="W90" s="122"/>
      <c r="X90" s="122"/>
      <c r="Y90" s="122"/>
      <c r="Z90" s="122"/>
    </row>
    <row r="91" spans="1:26" x14ac:dyDescent="0.25">
      <c r="A91" s="122"/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22"/>
      <c r="S91" s="122"/>
      <c r="T91" s="122"/>
      <c r="U91" s="122"/>
      <c r="V91" s="122"/>
      <c r="W91" s="122"/>
      <c r="X91" s="122"/>
      <c r="Y91" s="122"/>
      <c r="Z91" s="122"/>
    </row>
    <row r="92" spans="1:26" x14ac:dyDescent="0.25">
      <c r="A92" s="122"/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  <c r="Z92" s="122"/>
    </row>
    <row r="93" spans="1:26" x14ac:dyDescent="0.25">
      <c r="A93" s="122"/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122"/>
      <c r="Z93" s="122"/>
    </row>
    <row r="94" spans="1:26" x14ac:dyDescent="0.25">
      <c r="A94" s="122"/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  <c r="S94" s="122"/>
      <c r="T94" s="122"/>
      <c r="U94" s="122"/>
      <c r="V94" s="122"/>
      <c r="W94" s="122"/>
      <c r="X94" s="122"/>
      <c r="Y94" s="122"/>
      <c r="Z94" s="122"/>
    </row>
    <row r="95" spans="1:26" x14ac:dyDescent="0.25">
      <c r="A95" s="122"/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</row>
    <row r="96" spans="1:26" x14ac:dyDescent="0.25">
      <c r="A96" s="122"/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</row>
    <row r="97" spans="1:26" x14ac:dyDescent="0.25">
      <c r="A97" s="122"/>
      <c r="B97" s="122"/>
      <c r="C97" s="122"/>
      <c r="D97" s="122"/>
      <c r="E97" s="122"/>
      <c r="F97" s="122"/>
      <c r="G97" s="122"/>
      <c r="H97" s="122"/>
      <c r="I97" s="122"/>
      <c r="J97" s="122"/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</row>
    <row r="98" spans="1:26" x14ac:dyDescent="0.25">
      <c r="A98" s="122"/>
      <c r="B98" s="122"/>
      <c r="C98" s="122"/>
      <c r="D98" s="122"/>
      <c r="E98" s="122"/>
      <c r="F98" s="122"/>
      <c r="G98" s="122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</row>
    <row r="99" spans="1:26" x14ac:dyDescent="0.25">
      <c r="A99" s="122"/>
      <c r="B99" s="122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</row>
    <row r="100" spans="1:26" x14ac:dyDescent="0.25">
      <c r="A100" s="122"/>
      <c r="B100" s="122"/>
      <c r="C100" s="122"/>
      <c r="D100" s="122"/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</row>
    <row r="101" spans="1:26" x14ac:dyDescent="0.25">
      <c r="A101" s="122"/>
      <c r="B101" s="122"/>
      <c r="C101" s="122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</row>
    <row r="102" spans="1:26" x14ac:dyDescent="0.25">
      <c r="A102" s="122"/>
      <c r="B102" s="122"/>
      <c r="C102" s="122"/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122"/>
      <c r="Q102" s="122"/>
      <c r="R102" s="122"/>
      <c r="S102" s="122"/>
      <c r="T102" s="122"/>
      <c r="U102" s="122"/>
      <c r="V102" s="122"/>
      <c r="W102" s="122"/>
      <c r="X102" s="122"/>
      <c r="Y102" s="122"/>
      <c r="Z102" s="122"/>
    </row>
    <row r="103" spans="1:26" x14ac:dyDescent="0.25">
      <c r="A103" s="122"/>
      <c r="B103" s="122"/>
      <c r="C103" s="122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122"/>
      <c r="Q103" s="122"/>
      <c r="R103" s="122"/>
      <c r="S103" s="122"/>
      <c r="T103" s="122"/>
      <c r="U103" s="122"/>
      <c r="V103" s="122"/>
      <c r="W103" s="122"/>
      <c r="X103" s="122"/>
      <c r="Y103" s="122"/>
      <c r="Z103" s="122"/>
    </row>
    <row r="104" spans="1:26" x14ac:dyDescent="0.25">
      <c r="A104" s="122"/>
      <c r="B104" s="122"/>
      <c r="C104" s="122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122"/>
      <c r="Q104" s="122"/>
      <c r="R104" s="122"/>
      <c r="S104" s="122"/>
      <c r="T104" s="122"/>
      <c r="U104" s="122"/>
      <c r="V104" s="122"/>
      <c r="W104" s="122"/>
      <c r="X104" s="122"/>
      <c r="Y104" s="122"/>
      <c r="Z104" s="122"/>
    </row>
    <row r="105" spans="1:26" x14ac:dyDescent="0.25">
      <c r="A105" s="122"/>
      <c r="B105" s="122"/>
      <c r="C105" s="122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122"/>
      <c r="Q105" s="122"/>
      <c r="R105" s="122"/>
      <c r="S105" s="122"/>
      <c r="T105" s="122"/>
      <c r="U105" s="122"/>
      <c r="V105" s="122"/>
      <c r="W105" s="122"/>
      <c r="X105" s="122"/>
      <c r="Y105" s="122"/>
      <c r="Z105" s="122"/>
    </row>
    <row r="106" spans="1:26" x14ac:dyDescent="0.25">
      <c r="A106" s="122"/>
      <c r="B106" s="122"/>
      <c r="C106" s="122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122"/>
      <c r="Q106" s="122"/>
      <c r="R106" s="122"/>
      <c r="S106" s="122"/>
      <c r="T106" s="122"/>
      <c r="U106" s="122"/>
      <c r="V106" s="122"/>
      <c r="W106" s="122"/>
      <c r="X106" s="122"/>
      <c r="Y106" s="122"/>
      <c r="Z106" s="122"/>
    </row>
    <row r="107" spans="1:26" x14ac:dyDescent="0.25">
      <c r="A107" s="122"/>
      <c r="B107" s="122"/>
      <c r="C107" s="122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122"/>
      <c r="Q107" s="122"/>
      <c r="R107" s="122"/>
      <c r="S107" s="122"/>
      <c r="T107" s="122"/>
      <c r="U107" s="122"/>
      <c r="V107" s="122"/>
      <c r="W107" s="122"/>
      <c r="X107" s="122"/>
      <c r="Y107" s="122"/>
      <c r="Z107" s="122"/>
    </row>
    <row r="108" spans="1:26" x14ac:dyDescent="0.25">
      <c r="A108" s="122"/>
      <c r="B108" s="122"/>
      <c r="C108" s="122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122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</row>
    <row r="109" spans="1:26" x14ac:dyDescent="0.25">
      <c r="A109" s="122"/>
      <c r="B109" s="122"/>
      <c r="C109" s="122"/>
      <c r="D109" s="122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122"/>
      <c r="Q109" s="122"/>
      <c r="R109" s="122"/>
      <c r="S109" s="122"/>
      <c r="T109" s="122"/>
      <c r="U109" s="122"/>
      <c r="V109" s="122"/>
      <c r="W109" s="122"/>
      <c r="X109" s="122"/>
      <c r="Y109" s="122"/>
      <c r="Z109" s="122"/>
    </row>
    <row r="110" spans="1:26" x14ac:dyDescent="0.25">
      <c r="A110" s="122"/>
      <c r="B110" s="122"/>
      <c r="C110" s="122"/>
      <c r="D110" s="122"/>
      <c r="E110" s="122"/>
      <c r="F110" s="122"/>
      <c r="G110" s="122"/>
      <c r="H110" s="122"/>
      <c r="I110" s="122"/>
      <c r="J110" s="122"/>
      <c r="K110" s="122"/>
      <c r="L110" s="122"/>
      <c r="M110" s="122"/>
      <c r="N110" s="122"/>
      <c r="O110" s="122"/>
      <c r="P110" s="122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</row>
    <row r="111" spans="1:26" x14ac:dyDescent="0.25">
      <c r="A111" s="122"/>
      <c r="B111" s="122"/>
      <c r="C111" s="122"/>
      <c r="D111" s="122"/>
      <c r="E111" s="122"/>
      <c r="F111" s="122"/>
      <c r="G111" s="122"/>
      <c r="H111" s="122"/>
      <c r="I111" s="122"/>
      <c r="J111" s="122"/>
      <c r="K111" s="122"/>
      <c r="L111" s="122"/>
      <c r="M111" s="122"/>
      <c r="N111" s="122"/>
      <c r="O111" s="122"/>
      <c r="P111" s="122"/>
      <c r="Q111" s="122"/>
      <c r="R111" s="122"/>
      <c r="S111" s="122"/>
      <c r="T111" s="122"/>
      <c r="U111" s="122"/>
      <c r="V111" s="122"/>
      <c r="W111" s="122"/>
      <c r="X111" s="122"/>
      <c r="Y111" s="122"/>
      <c r="Z111" s="122"/>
    </row>
    <row r="112" spans="1:26" x14ac:dyDescent="0.25">
      <c r="A112" s="122"/>
      <c r="B112" s="122"/>
      <c r="C112" s="122"/>
      <c r="D112" s="122"/>
      <c r="E112" s="122"/>
      <c r="F112" s="122"/>
      <c r="G112" s="122"/>
      <c r="H112" s="122"/>
      <c r="I112" s="122"/>
      <c r="J112" s="122"/>
      <c r="K112" s="122"/>
      <c r="L112" s="122"/>
      <c r="M112" s="122"/>
      <c r="N112" s="122"/>
      <c r="O112" s="122"/>
      <c r="P112" s="122"/>
      <c r="Q112" s="122"/>
      <c r="R112" s="122"/>
      <c r="S112" s="122"/>
      <c r="T112" s="122"/>
      <c r="U112" s="122"/>
      <c r="V112" s="122"/>
      <c r="W112" s="122"/>
      <c r="X112" s="122"/>
      <c r="Y112" s="122"/>
      <c r="Z112" s="122"/>
    </row>
    <row r="113" spans="1:26" x14ac:dyDescent="0.25">
      <c r="A113" s="122"/>
      <c r="B113" s="122"/>
      <c r="C113" s="122"/>
      <c r="D113" s="122"/>
      <c r="E113" s="122"/>
      <c r="F113" s="122"/>
      <c r="G113" s="122"/>
      <c r="H113" s="122"/>
      <c r="I113" s="122"/>
      <c r="J113" s="122"/>
      <c r="K113" s="122"/>
      <c r="L113" s="122"/>
      <c r="M113" s="122"/>
      <c r="N113" s="122"/>
      <c r="O113" s="122"/>
      <c r="P113" s="122"/>
      <c r="Q113" s="122"/>
      <c r="R113" s="122"/>
      <c r="S113" s="122"/>
      <c r="T113" s="122"/>
      <c r="U113" s="122"/>
      <c r="V113" s="122"/>
      <c r="W113" s="122"/>
      <c r="X113" s="122"/>
      <c r="Y113" s="122"/>
      <c r="Z113" s="122"/>
    </row>
    <row r="114" spans="1:26" x14ac:dyDescent="0.25">
      <c r="A114" s="122"/>
      <c r="B114" s="122"/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122"/>
      <c r="N114" s="122"/>
      <c r="O114" s="122"/>
      <c r="P114" s="122"/>
      <c r="Q114" s="122"/>
      <c r="R114" s="122"/>
      <c r="S114" s="122"/>
      <c r="T114" s="122"/>
      <c r="U114" s="122"/>
      <c r="V114" s="122"/>
      <c r="W114" s="122"/>
      <c r="X114" s="122"/>
      <c r="Y114" s="122"/>
      <c r="Z114" s="122"/>
    </row>
    <row r="115" spans="1:26" x14ac:dyDescent="0.25">
      <c r="A115" s="122"/>
      <c r="B115" s="122"/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M115" s="122"/>
      <c r="N115" s="122"/>
      <c r="O115" s="122"/>
      <c r="P115" s="122"/>
      <c r="Q115" s="122"/>
      <c r="R115" s="122"/>
      <c r="S115" s="122"/>
      <c r="T115" s="122"/>
      <c r="U115" s="122"/>
      <c r="V115" s="122"/>
      <c r="W115" s="122"/>
      <c r="X115" s="122"/>
      <c r="Y115" s="122"/>
      <c r="Z115" s="122"/>
    </row>
    <row r="116" spans="1:26" x14ac:dyDescent="0.25">
      <c r="A116" s="122"/>
      <c r="B116" s="122"/>
      <c r="C116" s="122"/>
      <c r="D116" s="122"/>
      <c r="E116" s="122"/>
      <c r="F116" s="122"/>
      <c r="G116" s="122"/>
      <c r="H116" s="122"/>
      <c r="I116" s="122"/>
      <c r="J116" s="122"/>
      <c r="K116" s="122"/>
      <c r="L116" s="122"/>
      <c r="M116" s="122"/>
      <c r="N116" s="122"/>
      <c r="O116" s="122"/>
      <c r="P116" s="122"/>
      <c r="Q116" s="122"/>
      <c r="R116" s="122"/>
      <c r="S116" s="122"/>
      <c r="T116" s="122"/>
      <c r="U116" s="122"/>
      <c r="V116" s="122"/>
      <c r="W116" s="122"/>
      <c r="X116" s="122"/>
      <c r="Y116" s="122"/>
      <c r="Z116" s="122"/>
    </row>
    <row r="117" spans="1:26" x14ac:dyDescent="0.25">
      <c r="A117" s="122"/>
      <c r="B117" s="122"/>
      <c r="C117" s="122"/>
      <c r="D117" s="122"/>
      <c r="E117" s="122"/>
      <c r="F117" s="122"/>
      <c r="G117" s="122"/>
      <c r="H117" s="122"/>
      <c r="I117" s="122"/>
      <c r="J117" s="122"/>
      <c r="K117" s="122"/>
      <c r="L117" s="122"/>
      <c r="M117" s="122"/>
      <c r="N117" s="122"/>
      <c r="O117" s="122"/>
      <c r="P117" s="122"/>
      <c r="Q117" s="122"/>
      <c r="R117" s="122"/>
      <c r="S117" s="122"/>
      <c r="T117" s="122"/>
      <c r="U117" s="122"/>
      <c r="V117" s="122"/>
      <c r="W117" s="122"/>
      <c r="X117" s="122"/>
      <c r="Y117" s="122"/>
      <c r="Z117" s="122"/>
    </row>
    <row r="118" spans="1:26" x14ac:dyDescent="0.25">
      <c r="A118" s="122"/>
      <c r="B118" s="122"/>
      <c r="C118" s="122"/>
      <c r="D118" s="122"/>
      <c r="E118" s="122"/>
      <c r="F118" s="122"/>
      <c r="G118" s="122"/>
      <c r="H118" s="122"/>
      <c r="I118" s="122"/>
      <c r="J118" s="122"/>
      <c r="K118" s="122"/>
      <c r="L118" s="122"/>
      <c r="M118" s="122"/>
      <c r="N118" s="122"/>
      <c r="O118" s="122"/>
      <c r="P118" s="122"/>
      <c r="Q118" s="122"/>
      <c r="R118" s="122"/>
      <c r="S118" s="122"/>
      <c r="T118" s="122"/>
      <c r="U118" s="122"/>
      <c r="V118" s="122"/>
      <c r="W118" s="122"/>
      <c r="X118" s="122"/>
      <c r="Y118" s="122"/>
      <c r="Z118" s="122"/>
    </row>
    <row r="119" spans="1:26" x14ac:dyDescent="0.25">
      <c r="A119" s="122"/>
      <c r="B119" s="122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/>
      <c r="O119" s="122"/>
      <c r="P119" s="122"/>
      <c r="Q119" s="122"/>
      <c r="R119" s="122"/>
      <c r="S119" s="122"/>
      <c r="T119" s="122"/>
      <c r="U119" s="122"/>
      <c r="V119" s="122"/>
      <c r="W119" s="122"/>
      <c r="X119" s="122"/>
      <c r="Y119" s="122"/>
      <c r="Z119" s="122"/>
    </row>
    <row r="120" spans="1:26" x14ac:dyDescent="0.25">
      <c r="A120" s="122"/>
      <c r="B120" s="122"/>
      <c r="C120" s="122"/>
      <c r="D120" s="122"/>
      <c r="E120" s="122"/>
      <c r="F120" s="122"/>
      <c r="G120" s="122"/>
      <c r="H120" s="122"/>
      <c r="I120" s="122"/>
      <c r="J120" s="122"/>
      <c r="K120" s="122"/>
      <c r="L120" s="122"/>
      <c r="M120" s="122"/>
      <c r="N120" s="122"/>
      <c r="O120" s="122"/>
      <c r="P120" s="122"/>
      <c r="Q120" s="122"/>
      <c r="R120" s="122"/>
      <c r="S120" s="122"/>
      <c r="T120" s="122"/>
      <c r="U120" s="122"/>
      <c r="V120" s="122"/>
      <c r="W120" s="122"/>
      <c r="X120" s="122"/>
      <c r="Y120" s="122"/>
      <c r="Z120" s="122"/>
    </row>
    <row r="121" spans="1:26" x14ac:dyDescent="0.25">
      <c r="A121" s="122"/>
      <c r="B121" s="122"/>
      <c r="C121" s="122"/>
      <c r="D121" s="122"/>
      <c r="E121" s="122"/>
      <c r="F121" s="122"/>
      <c r="G121" s="122"/>
      <c r="H121" s="122"/>
      <c r="I121" s="122"/>
      <c r="J121" s="122"/>
      <c r="K121" s="122"/>
      <c r="L121" s="122"/>
      <c r="M121" s="122"/>
      <c r="N121" s="122"/>
      <c r="O121" s="122"/>
      <c r="P121" s="122"/>
      <c r="Q121" s="122"/>
      <c r="R121" s="122"/>
      <c r="S121" s="122"/>
      <c r="T121" s="122"/>
      <c r="U121" s="122"/>
      <c r="V121" s="122"/>
      <c r="W121" s="122"/>
      <c r="X121" s="122"/>
      <c r="Y121" s="122"/>
      <c r="Z121" s="122"/>
    </row>
    <row r="122" spans="1:26" x14ac:dyDescent="0.25">
      <c r="A122" s="122"/>
      <c r="B122" s="122"/>
      <c r="C122" s="122"/>
      <c r="D122" s="122"/>
      <c r="E122" s="122"/>
      <c r="F122" s="122"/>
      <c r="G122" s="122"/>
      <c r="H122" s="122"/>
      <c r="I122" s="122"/>
      <c r="J122" s="122"/>
      <c r="K122" s="122"/>
      <c r="L122" s="122"/>
      <c r="M122" s="122"/>
      <c r="N122" s="122"/>
      <c r="O122" s="122"/>
      <c r="P122" s="122"/>
      <c r="Q122" s="122"/>
      <c r="R122" s="122"/>
      <c r="S122" s="122"/>
      <c r="T122" s="122"/>
      <c r="U122" s="122"/>
      <c r="V122" s="122"/>
      <c r="W122" s="122"/>
      <c r="X122" s="122"/>
      <c r="Y122" s="122"/>
      <c r="Z122" s="122"/>
    </row>
    <row r="123" spans="1:26" x14ac:dyDescent="0.25">
      <c r="A123" s="122"/>
      <c r="B123" s="122"/>
      <c r="C123" s="122"/>
      <c r="D123" s="122"/>
      <c r="E123" s="122"/>
      <c r="F123" s="122"/>
      <c r="G123" s="122"/>
      <c r="H123" s="122"/>
      <c r="I123" s="122"/>
      <c r="J123" s="122"/>
      <c r="K123" s="122"/>
      <c r="L123" s="122"/>
      <c r="M123" s="122"/>
      <c r="N123" s="122"/>
      <c r="O123" s="122"/>
      <c r="P123" s="122"/>
      <c r="Q123" s="122"/>
      <c r="R123" s="122"/>
      <c r="S123" s="122"/>
      <c r="T123" s="122"/>
      <c r="U123" s="122"/>
      <c r="V123" s="122"/>
      <c r="W123" s="122"/>
      <c r="X123" s="122"/>
      <c r="Y123" s="122"/>
      <c r="Z123" s="122"/>
    </row>
    <row r="124" spans="1:26" x14ac:dyDescent="0.25">
      <c r="A124" s="122"/>
      <c r="B124" s="122"/>
      <c r="C124" s="122"/>
      <c r="D124" s="122"/>
      <c r="E124" s="122"/>
      <c r="F124" s="122"/>
      <c r="G124" s="122"/>
      <c r="H124" s="122"/>
      <c r="I124" s="122"/>
      <c r="J124" s="122"/>
      <c r="K124" s="122"/>
      <c r="L124" s="122"/>
      <c r="M124" s="122"/>
      <c r="N124" s="122"/>
      <c r="O124" s="122"/>
      <c r="P124" s="122"/>
      <c r="Q124" s="122"/>
      <c r="R124" s="122"/>
      <c r="S124" s="122"/>
      <c r="T124" s="122"/>
      <c r="U124" s="122"/>
      <c r="V124" s="122"/>
      <c r="W124" s="122"/>
      <c r="X124" s="122"/>
      <c r="Y124" s="122"/>
      <c r="Z124" s="122"/>
    </row>
    <row r="125" spans="1:26" x14ac:dyDescent="0.25">
      <c r="A125" s="122"/>
      <c r="B125" s="122"/>
      <c r="C125" s="122"/>
      <c r="D125" s="122"/>
      <c r="E125" s="122"/>
      <c r="F125" s="122"/>
      <c r="G125" s="122"/>
      <c r="H125" s="122"/>
      <c r="I125" s="122"/>
      <c r="J125" s="122"/>
      <c r="K125" s="122"/>
      <c r="L125" s="122"/>
      <c r="M125" s="122"/>
      <c r="N125" s="122"/>
      <c r="O125" s="122"/>
      <c r="P125" s="122"/>
      <c r="Q125" s="122"/>
      <c r="R125" s="122"/>
      <c r="S125" s="122"/>
      <c r="T125" s="122"/>
      <c r="U125" s="122"/>
      <c r="V125" s="122"/>
      <c r="W125" s="122"/>
      <c r="X125" s="122"/>
      <c r="Y125" s="122"/>
      <c r="Z125" s="122"/>
    </row>
    <row r="126" spans="1:26" x14ac:dyDescent="0.25">
      <c r="A126" s="122"/>
      <c r="B126" s="122"/>
      <c r="C126" s="122"/>
      <c r="D126" s="122"/>
      <c r="E126" s="122"/>
      <c r="F126" s="122"/>
      <c r="G126" s="122"/>
      <c r="H126" s="122"/>
      <c r="I126" s="122"/>
      <c r="J126" s="122"/>
      <c r="K126" s="122"/>
      <c r="L126" s="122"/>
      <c r="M126" s="122"/>
      <c r="N126" s="122"/>
      <c r="O126" s="122"/>
      <c r="P126" s="122"/>
      <c r="Q126" s="122"/>
      <c r="R126" s="122"/>
      <c r="S126" s="122"/>
      <c r="T126" s="122"/>
      <c r="U126" s="122"/>
      <c r="V126" s="122"/>
      <c r="W126" s="122"/>
      <c r="X126" s="122"/>
      <c r="Y126" s="122"/>
      <c r="Z126" s="122"/>
    </row>
    <row r="127" spans="1:26" x14ac:dyDescent="0.25">
      <c r="A127" s="122"/>
      <c r="B127" s="122"/>
      <c r="C127" s="122"/>
      <c r="D127" s="122"/>
      <c r="E127" s="122"/>
      <c r="F127" s="122"/>
      <c r="G127" s="122"/>
      <c r="H127" s="122"/>
      <c r="I127" s="122"/>
      <c r="J127" s="122"/>
      <c r="K127" s="122"/>
      <c r="L127" s="122"/>
      <c r="M127" s="122"/>
      <c r="N127" s="122"/>
      <c r="O127" s="122"/>
      <c r="P127" s="122"/>
      <c r="Q127" s="122"/>
      <c r="R127" s="122"/>
      <c r="S127" s="122"/>
      <c r="T127" s="122"/>
      <c r="U127" s="122"/>
      <c r="V127" s="122"/>
      <c r="W127" s="122"/>
      <c r="X127" s="122"/>
      <c r="Y127" s="122"/>
      <c r="Z127" s="122"/>
    </row>
    <row r="128" spans="1:26" x14ac:dyDescent="0.25">
      <c r="A128" s="122"/>
      <c r="B128" s="122"/>
      <c r="C128" s="122"/>
      <c r="D128" s="122"/>
      <c r="E128" s="122"/>
      <c r="F128" s="122"/>
      <c r="G128" s="122"/>
      <c r="H128" s="122"/>
      <c r="I128" s="122"/>
      <c r="J128" s="122"/>
      <c r="K128" s="122"/>
      <c r="L128" s="122"/>
      <c r="M128" s="122"/>
      <c r="N128" s="122"/>
      <c r="O128" s="122"/>
      <c r="P128" s="122"/>
      <c r="Q128" s="122"/>
      <c r="R128" s="122"/>
      <c r="S128" s="122"/>
      <c r="T128" s="122"/>
      <c r="U128" s="122"/>
      <c r="V128" s="122"/>
      <c r="W128" s="122"/>
      <c r="X128" s="122"/>
      <c r="Y128" s="122"/>
      <c r="Z128" s="122"/>
    </row>
    <row r="129" spans="1:26" x14ac:dyDescent="0.25">
      <c r="A129" s="122"/>
      <c r="B129" s="122"/>
      <c r="C129" s="122"/>
      <c r="D129" s="122"/>
      <c r="E129" s="122"/>
      <c r="F129" s="122"/>
      <c r="G129" s="122"/>
      <c r="H129" s="122"/>
      <c r="I129" s="122"/>
      <c r="J129" s="122"/>
      <c r="K129" s="122"/>
      <c r="L129" s="122"/>
      <c r="M129" s="122"/>
      <c r="N129" s="122"/>
      <c r="O129" s="122"/>
      <c r="P129" s="122"/>
      <c r="Q129" s="122"/>
      <c r="R129" s="122"/>
      <c r="S129" s="122"/>
      <c r="T129" s="122"/>
      <c r="U129" s="122"/>
      <c r="V129" s="122"/>
      <c r="W129" s="122"/>
      <c r="X129" s="122"/>
      <c r="Y129" s="122"/>
      <c r="Z129" s="122"/>
    </row>
    <row r="130" spans="1:26" x14ac:dyDescent="0.25">
      <c r="A130" s="122"/>
      <c r="B130" s="122"/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</row>
    <row r="131" spans="1:26" x14ac:dyDescent="0.25">
      <c r="A131" s="122"/>
      <c r="B131" s="122"/>
      <c r="C131" s="122"/>
      <c r="D131" s="122"/>
      <c r="E131" s="122"/>
      <c r="F131" s="122"/>
      <c r="G131" s="122"/>
      <c r="H131" s="122"/>
      <c r="I131" s="122"/>
      <c r="J131" s="122"/>
      <c r="K131" s="122"/>
      <c r="L131" s="122"/>
      <c r="M131" s="122"/>
      <c r="N131" s="122"/>
      <c r="O131" s="122"/>
      <c r="P131" s="122"/>
      <c r="Q131" s="122"/>
      <c r="R131" s="122"/>
      <c r="S131" s="122"/>
      <c r="T131" s="122"/>
      <c r="U131" s="122"/>
      <c r="V131" s="122"/>
      <c r="W131" s="122"/>
      <c r="X131" s="122"/>
      <c r="Y131" s="122"/>
      <c r="Z131" s="122"/>
    </row>
    <row r="132" spans="1:26" x14ac:dyDescent="0.25">
      <c r="A132" s="122"/>
      <c r="B132" s="122"/>
      <c r="C132" s="122"/>
      <c r="D132" s="122"/>
      <c r="E132" s="122"/>
      <c r="F132" s="122"/>
      <c r="G132" s="122"/>
      <c r="H132" s="122"/>
      <c r="I132" s="122"/>
      <c r="J132" s="122"/>
      <c r="K132" s="122"/>
      <c r="L132" s="122"/>
      <c r="M132" s="122"/>
      <c r="N132" s="122"/>
      <c r="O132" s="122"/>
      <c r="P132" s="122"/>
      <c r="Q132" s="122"/>
      <c r="R132" s="122"/>
      <c r="S132" s="122"/>
      <c r="T132" s="122"/>
      <c r="U132" s="122"/>
      <c r="V132" s="122"/>
      <c r="W132" s="122"/>
      <c r="X132" s="122"/>
      <c r="Y132" s="122"/>
      <c r="Z132" s="122"/>
    </row>
    <row r="133" spans="1:26" x14ac:dyDescent="0.25">
      <c r="A133" s="122"/>
      <c r="B133" s="122"/>
      <c r="C133" s="122"/>
      <c r="D133" s="122"/>
      <c r="E133" s="122"/>
      <c r="F133" s="122"/>
      <c r="G133" s="122"/>
      <c r="H133" s="122"/>
      <c r="I133" s="122"/>
      <c r="J133" s="122"/>
      <c r="K133" s="122"/>
      <c r="L133" s="122"/>
      <c r="M133" s="122"/>
      <c r="N133" s="122"/>
      <c r="O133" s="122"/>
      <c r="P133" s="122"/>
      <c r="Q133" s="122"/>
      <c r="R133" s="122"/>
      <c r="S133" s="122"/>
      <c r="T133" s="122"/>
      <c r="U133" s="122"/>
      <c r="V133" s="122"/>
      <c r="W133" s="122"/>
      <c r="X133" s="122"/>
      <c r="Y133" s="122"/>
      <c r="Z133" s="122"/>
    </row>
    <row r="134" spans="1:26" x14ac:dyDescent="0.25">
      <c r="A134" s="122"/>
      <c r="B134" s="122"/>
      <c r="C134" s="122"/>
      <c r="D134" s="122"/>
      <c r="E134" s="122"/>
      <c r="F134" s="122"/>
      <c r="G134" s="122"/>
      <c r="H134" s="122"/>
      <c r="I134" s="122"/>
      <c r="J134" s="122"/>
      <c r="K134" s="122"/>
      <c r="L134" s="122"/>
      <c r="M134" s="122"/>
      <c r="N134" s="122"/>
      <c r="O134" s="122"/>
      <c r="P134" s="122"/>
      <c r="Q134" s="122"/>
      <c r="R134" s="122"/>
      <c r="S134" s="122"/>
      <c r="T134" s="122"/>
      <c r="U134" s="122"/>
      <c r="V134" s="122"/>
      <c r="W134" s="122"/>
      <c r="X134" s="122"/>
      <c r="Y134" s="122"/>
      <c r="Z134" s="122"/>
    </row>
    <row r="135" spans="1:26" x14ac:dyDescent="0.25">
      <c r="A135" s="122"/>
      <c r="B135" s="122"/>
      <c r="C135" s="122"/>
      <c r="D135" s="122"/>
      <c r="E135" s="122"/>
      <c r="F135" s="122"/>
      <c r="G135" s="122"/>
      <c r="H135" s="122"/>
      <c r="I135" s="122"/>
      <c r="J135" s="122"/>
      <c r="K135" s="122"/>
      <c r="L135" s="122"/>
      <c r="M135" s="122"/>
      <c r="N135" s="122"/>
      <c r="O135" s="122"/>
      <c r="P135" s="122"/>
      <c r="Q135" s="122"/>
      <c r="R135" s="122"/>
      <c r="S135" s="122"/>
      <c r="T135" s="122"/>
      <c r="U135" s="122"/>
      <c r="V135" s="122"/>
      <c r="W135" s="122"/>
      <c r="X135" s="122"/>
      <c r="Y135" s="122"/>
      <c r="Z135" s="122"/>
    </row>
    <row r="136" spans="1:26" x14ac:dyDescent="0.25">
      <c r="A136" s="122"/>
      <c r="B136" s="122"/>
      <c r="C136" s="122"/>
      <c r="D136" s="122"/>
      <c r="E136" s="122"/>
      <c r="F136" s="122"/>
      <c r="G136" s="122"/>
      <c r="H136" s="122"/>
      <c r="I136" s="122"/>
      <c r="J136" s="122"/>
      <c r="K136" s="122"/>
      <c r="L136" s="122"/>
      <c r="M136" s="122"/>
      <c r="N136" s="122"/>
      <c r="O136" s="122"/>
      <c r="P136" s="122"/>
      <c r="Q136" s="122"/>
      <c r="R136" s="122"/>
      <c r="S136" s="122"/>
      <c r="T136" s="122"/>
      <c r="U136" s="122"/>
      <c r="V136" s="122"/>
      <c r="W136" s="122"/>
      <c r="X136" s="122"/>
      <c r="Y136" s="122"/>
      <c r="Z136" s="122"/>
    </row>
    <row r="137" spans="1:26" x14ac:dyDescent="0.25">
      <c r="A137" s="122"/>
      <c r="B137" s="122"/>
      <c r="C137" s="122"/>
      <c r="D137" s="122"/>
      <c r="E137" s="122"/>
      <c r="F137" s="122"/>
      <c r="G137" s="122"/>
      <c r="H137" s="122"/>
      <c r="I137" s="122"/>
      <c r="J137" s="122"/>
      <c r="K137" s="122"/>
      <c r="L137" s="122"/>
      <c r="M137" s="122"/>
      <c r="N137" s="122"/>
      <c r="O137" s="122"/>
      <c r="P137" s="122"/>
      <c r="Q137" s="122"/>
      <c r="R137" s="122"/>
      <c r="S137" s="122"/>
      <c r="T137" s="122"/>
      <c r="U137" s="122"/>
      <c r="V137" s="122"/>
      <c r="W137" s="122"/>
      <c r="X137" s="122"/>
      <c r="Y137" s="122"/>
      <c r="Z137" s="122"/>
    </row>
    <row r="138" spans="1:26" x14ac:dyDescent="0.25">
      <c r="A138" s="122"/>
      <c r="B138" s="122"/>
      <c r="C138" s="122"/>
      <c r="D138" s="122"/>
      <c r="E138" s="122"/>
      <c r="F138" s="122"/>
      <c r="G138" s="122"/>
      <c r="H138" s="122"/>
      <c r="I138" s="122"/>
      <c r="J138" s="122"/>
      <c r="K138" s="122"/>
      <c r="L138" s="122"/>
      <c r="M138" s="122"/>
      <c r="N138" s="122"/>
      <c r="O138" s="122"/>
      <c r="P138" s="122"/>
      <c r="Q138" s="122"/>
      <c r="R138" s="122"/>
      <c r="S138" s="122"/>
      <c r="T138" s="122"/>
      <c r="U138" s="122"/>
      <c r="V138" s="122"/>
      <c r="W138" s="122"/>
      <c r="X138" s="122"/>
      <c r="Y138" s="122"/>
      <c r="Z138" s="122"/>
    </row>
    <row r="139" spans="1:26" x14ac:dyDescent="0.25">
      <c r="A139" s="122"/>
      <c r="B139" s="122"/>
      <c r="C139" s="122"/>
      <c r="D139" s="122"/>
      <c r="E139" s="122"/>
      <c r="F139" s="122"/>
      <c r="G139" s="122"/>
      <c r="H139" s="122"/>
      <c r="I139" s="122"/>
      <c r="J139" s="122"/>
      <c r="K139" s="122"/>
      <c r="L139" s="122"/>
      <c r="M139" s="122"/>
      <c r="N139" s="122"/>
      <c r="O139" s="122"/>
      <c r="P139" s="122"/>
      <c r="Q139" s="122"/>
      <c r="R139" s="122"/>
      <c r="S139" s="122"/>
      <c r="T139" s="122"/>
      <c r="U139" s="122"/>
      <c r="V139" s="122"/>
      <c r="W139" s="122"/>
      <c r="X139" s="122"/>
      <c r="Y139" s="122"/>
      <c r="Z139" s="122"/>
    </row>
    <row r="140" spans="1:26" x14ac:dyDescent="0.25">
      <c r="A140" s="122"/>
      <c r="B140" s="122"/>
      <c r="C140" s="122"/>
      <c r="D140" s="122"/>
      <c r="E140" s="122"/>
      <c r="F140" s="122"/>
      <c r="G140" s="122"/>
      <c r="H140" s="122"/>
      <c r="I140" s="122"/>
      <c r="J140" s="122"/>
      <c r="K140" s="122"/>
      <c r="L140" s="122"/>
      <c r="M140" s="122"/>
      <c r="N140" s="122"/>
      <c r="O140" s="122"/>
      <c r="P140" s="122"/>
      <c r="Q140" s="122"/>
      <c r="R140" s="122"/>
      <c r="S140" s="122"/>
      <c r="T140" s="122"/>
      <c r="U140" s="122"/>
      <c r="V140" s="122"/>
      <c r="W140" s="122"/>
      <c r="X140" s="122"/>
      <c r="Y140" s="122"/>
      <c r="Z140" s="122"/>
    </row>
    <row r="141" spans="1:26" x14ac:dyDescent="0.25">
      <c r="A141" s="122"/>
      <c r="B141" s="122"/>
      <c r="C141" s="122"/>
      <c r="D141" s="122"/>
      <c r="E141" s="122"/>
      <c r="F141" s="122"/>
      <c r="G141" s="122"/>
      <c r="H141" s="122"/>
      <c r="I141" s="122"/>
      <c r="J141" s="122"/>
      <c r="K141" s="122"/>
      <c r="L141" s="122"/>
      <c r="M141" s="122"/>
      <c r="N141" s="122"/>
      <c r="O141" s="122"/>
      <c r="P141" s="122"/>
      <c r="Q141" s="122"/>
      <c r="R141" s="122"/>
      <c r="S141" s="122"/>
      <c r="T141" s="122"/>
      <c r="U141" s="122"/>
      <c r="V141" s="122"/>
      <c r="W141" s="122"/>
      <c r="X141" s="122"/>
      <c r="Y141" s="122"/>
      <c r="Z141" s="122"/>
    </row>
    <row r="142" spans="1:26" x14ac:dyDescent="0.25">
      <c r="A142" s="122"/>
      <c r="B142" s="122"/>
      <c r="C142" s="122"/>
      <c r="D142" s="122"/>
      <c r="E142" s="122"/>
      <c r="F142" s="122"/>
      <c r="G142" s="122"/>
      <c r="H142" s="122"/>
      <c r="I142" s="122"/>
      <c r="J142" s="122"/>
      <c r="K142" s="122"/>
      <c r="L142" s="122"/>
      <c r="M142" s="122"/>
      <c r="N142" s="122"/>
      <c r="O142" s="122"/>
      <c r="P142" s="122"/>
      <c r="Q142" s="122"/>
      <c r="R142" s="122"/>
      <c r="S142" s="122"/>
      <c r="T142" s="122"/>
      <c r="U142" s="122"/>
      <c r="V142" s="122"/>
      <c r="W142" s="122"/>
      <c r="X142" s="122"/>
      <c r="Y142" s="122"/>
      <c r="Z142" s="122"/>
    </row>
    <row r="143" spans="1:26" x14ac:dyDescent="0.25">
      <c r="A143" s="122"/>
      <c r="B143" s="122"/>
      <c r="C143" s="122"/>
      <c r="D143" s="122"/>
      <c r="E143" s="122"/>
      <c r="F143" s="122"/>
      <c r="G143" s="122"/>
      <c r="H143" s="122"/>
      <c r="I143" s="122"/>
      <c r="J143" s="122"/>
      <c r="K143" s="122"/>
      <c r="L143" s="122"/>
      <c r="M143" s="122"/>
      <c r="N143" s="122"/>
      <c r="O143" s="122"/>
      <c r="P143" s="122"/>
      <c r="Q143" s="122"/>
      <c r="R143" s="122"/>
      <c r="S143" s="122"/>
      <c r="T143" s="122"/>
      <c r="U143" s="122"/>
      <c r="V143" s="122"/>
      <c r="W143" s="122"/>
      <c r="X143" s="122"/>
      <c r="Y143" s="122"/>
      <c r="Z143" s="122"/>
    </row>
    <row r="144" spans="1:26" x14ac:dyDescent="0.25">
      <c r="A144" s="122"/>
      <c r="B144" s="122"/>
      <c r="C144" s="122"/>
      <c r="D144" s="122"/>
      <c r="E144" s="122"/>
      <c r="F144" s="122"/>
      <c r="G144" s="122"/>
      <c r="H144" s="122"/>
      <c r="I144" s="122"/>
      <c r="J144" s="122"/>
      <c r="K144" s="122"/>
      <c r="L144" s="122"/>
      <c r="M144" s="122"/>
      <c r="N144" s="122"/>
      <c r="O144" s="122"/>
      <c r="P144" s="122"/>
      <c r="Q144" s="122"/>
      <c r="R144" s="122"/>
      <c r="S144" s="122"/>
      <c r="T144" s="122"/>
      <c r="U144" s="122"/>
      <c r="V144" s="122"/>
      <c r="W144" s="122"/>
      <c r="X144" s="122"/>
      <c r="Y144" s="122"/>
      <c r="Z144" s="122"/>
    </row>
    <row r="145" spans="1:26" x14ac:dyDescent="0.25">
      <c r="A145" s="122"/>
      <c r="B145" s="122"/>
      <c r="C145" s="122"/>
      <c r="D145" s="122"/>
      <c r="E145" s="122"/>
      <c r="F145" s="122"/>
      <c r="G145" s="122"/>
      <c r="H145" s="122"/>
      <c r="I145" s="122"/>
      <c r="J145" s="122"/>
      <c r="K145" s="122"/>
      <c r="L145" s="122"/>
      <c r="M145" s="122"/>
      <c r="N145" s="122"/>
      <c r="O145" s="122"/>
      <c r="P145" s="122"/>
      <c r="Q145" s="122"/>
      <c r="R145" s="122"/>
      <c r="S145" s="122"/>
      <c r="T145" s="122"/>
      <c r="U145" s="122"/>
      <c r="V145" s="122"/>
      <c r="W145" s="122"/>
      <c r="X145" s="122"/>
      <c r="Y145" s="122"/>
      <c r="Z145" s="122"/>
    </row>
    <row r="146" spans="1:26" x14ac:dyDescent="0.25">
      <c r="A146" s="122"/>
      <c r="B146" s="122"/>
      <c r="C146" s="122"/>
      <c r="D146" s="122"/>
      <c r="E146" s="122"/>
      <c r="F146" s="122"/>
      <c r="G146" s="122"/>
      <c r="H146" s="122"/>
      <c r="I146" s="122"/>
      <c r="J146" s="122"/>
      <c r="K146" s="122"/>
      <c r="L146" s="122"/>
      <c r="M146" s="122"/>
      <c r="N146" s="122"/>
      <c r="O146" s="122"/>
      <c r="P146" s="122"/>
      <c r="Q146" s="122"/>
      <c r="R146" s="122"/>
      <c r="S146" s="122"/>
      <c r="T146" s="122"/>
      <c r="U146" s="122"/>
      <c r="V146" s="122"/>
      <c r="W146" s="122"/>
      <c r="X146" s="122"/>
      <c r="Y146" s="122"/>
      <c r="Z146" s="122"/>
    </row>
    <row r="147" spans="1:26" x14ac:dyDescent="0.25">
      <c r="A147" s="122"/>
      <c r="B147" s="122"/>
      <c r="C147" s="122"/>
      <c r="D147" s="122"/>
      <c r="E147" s="122"/>
      <c r="F147" s="122"/>
      <c r="G147" s="122"/>
      <c r="H147" s="122"/>
      <c r="I147" s="122"/>
      <c r="J147" s="122"/>
      <c r="K147" s="122"/>
      <c r="L147" s="122"/>
      <c r="M147" s="122"/>
      <c r="N147" s="122"/>
      <c r="O147" s="122"/>
      <c r="P147" s="122"/>
      <c r="Q147" s="122"/>
      <c r="R147" s="122"/>
      <c r="S147" s="122"/>
      <c r="T147" s="122"/>
      <c r="U147" s="122"/>
      <c r="V147" s="122"/>
      <c r="W147" s="122"/>
      <c r="X147" s="122"/>
      <c r="Y147" s="122"/>
      <c r="Z147" s="122"/>
    </row>
    <row r="148" spans="1:26" x14ac:dyDescent="0.25">
      <c r="A148" s="122"/>
      <c r="B148" s="122"/>
      <c r="C148" s="122"/>
      <c r="D148" s="122"/>
      <c r="E148" s="122"/>
      <c r="F148" s="122"/>
      <c r="G148" s="122"/>
      <c r="H148" s="122"/>
      <c r="I148" s="122"/>
      <c r="J148" s="122"/>
      <c r="K148" s="122"/>
      <c r="L148" s="122"/>
      <c r="M148" s="122"/>
      <c r="N148" s="122"/>
      <c r="O148" s="122"/>
      <c r="P148" s="122"/>
      <c r="Q148" s="122"/>
      <c r="R148" s="122"/>
      <c r="S148" s="122"/>
      <c r="T148" s="122"/>
      <c r="U148" s="122"/>
      <c r="V148" s="122"/>
      <c r="W148" s="122"/>
      <c r="X148" s="122"/>
      <c r="Y148" s="122"/>
      <c r="Z148" s="122"/>
    </row>
    <row r="149" spans="1:26" x14ac:dyDescent="0.25">
      <c r="A149" s="122"/>
      <c r="B149" s="122"/>
      <c r="C149" s="122"/>
      <c r="D149" s="122"/>
      <c r="E149" s="122"/>
      <c r="F149" s="122"/>
      <c r="G149" s="122"/>
      <c r="H149" s="122"/>
      <c r="I149" s="122"/>
      <c r="J149" s="122"/>
      <c r="K149" s="122"/>
      <c r="L149" s="122"/>
      <c r="M149" s="122"/>
      <c r="N149" s="122"/>
      <c r="O149" s="122"/>
      <c r="P149" s="122"/>
      <c r="Q149" s="122"/>
      <c r="R149" s="122"/>
      <c r="S149" s="122"/>
      <c r="T149" s="122"/>
      <c r="U149" s="122"/>
      <c r="V149" s="122"/>
      <c r="W149" s="122"/>
      <c r="X149" s="122"/>
      <c r="Y149" s="122"/>
      <c r="Z149" s="122"/>
    </row>
    <row r="150" spans="1:26" x14ac:dyDescent="0.25">
      <c r="A150" s="122"/>
      <c r="B150" s="122"/>
      <c r="C150" s="122"/>
      <c r="D150" s="122"/>
      <c r="E150" s="122"/>
      <c r="F150" s="122"/>
      <c r="G150" s="122"/>
      <c r="H150" s="122"/>
      <c r="I150" s="122"/>
      <c r="J150" s="122"/>
      <c r="K150" s="122"/>
      <c r="L150" s="122"/>
      <c r="M150" s="122"/>
      <c r="N150" s="122"/>
      <c r="O150" s="122"/>
      <c r="P150" s="122"/>
      <c r="Q150" s="122"/>
      <c r="R150" s="122"/>
      <c r="S150" s="122"/>
      <c r="T150" s="122"/>
      <c r="U150" s="122"/>
      <c r="V150" s="122"/>
      <c r="W150" s="122"/>
      <c r="X150" s="122"/>
      <c r="Y150" s="122"/>
      <c r="Z150" s="122"/>
    </row>
    <row r="151" spans="1:26" x14ac:dyDescent="0.25">
      <c r="A151" s="122"/>
      <c r="B151" s="122"/>
      <c r="C151" s="122"/>
      <c r="D151" s="122"/>
      <c r="E151" s="122"/>
      <c r="F151" s="122"/>
      <c r="G151" s="122"/>
      <c r="H151" s="122"/>
      <c r="I151" s="122"/>
      <c r="J151" s="122"/>
      <c r="K151" s="122"/>
      <c r="L151" s="122"/>
      <c r="M151" s="122"/>
      <c r="N151" s="122"/>
      <c r="O151" s="122"/>
      <c r="P151" s="122"/>
      <c r="Q151" s="122"/>
      <c r="R151" s="122"/>
      <c r="S151" s="122"/>
      <c r="T151" s="122"/>
      <c r="U151" s="122"/>
      <c r="V151" s="122"/>
      <c r="W151" s="122"/>
      <c r="X151" s="122"/>
      <c r="Y151" s="122"/>
      <c r="Z151" s="122"/>
    </row>
    <row r="152" spans="1:26" x14ac:dyDescent="0.25">
      <c r="A152" s="122"/>
      <c r="B152" s="122"/>
      <c r="C152" s="122"/>
      <c r="D152" s="122"/>
      <c r="E152" s="122"/>
      <c r="F152" s="122"/>
      <c r="G152" s="122"/>
      <c r="H152" s="122"/>
      <c r="I152" s="122"/>
      <c r="J152" s="122"/>
      <c r="K152" s="122"/>
      <c r="L152" s="122"/>
      <c r="M152" s="122"/>
      <c r="N152" s="122"/>
      <c r="O152" s="122"/>
      <c r="P152" s="122"/>
      <c r="Q152" s="122"/>
      <c r="R152" s="122"/>
      <c r="S152" s="122"/>
      <c r="T152" s="122"/>
      <c r="U152" s="122"/>
      <c r="V152" s="122"/>
      <c r="W152" s="122"/>
      <c r="X152" s="122"/>
      <c r="Y152" s="122"/>
      <c r="Z152" s="122"/>
    </row>
    <row r="153" spans="1:26" x14ac:dyDescent="0.25">
      <c r="A153" s="122"/>
      <c r="B153" s="122"/>
      <c r="C153" s="122"/>
      <c r="D153" s="122"/>
      <c r="E153" s="122"/>
      <c r="F153" s="122"/>
      <c r="G153" s="122"/>
      <c r="H153" s="122"/>
      <c r="I153" s="122"/>
      <c r="J153" s="122"/>
      <c r="K153" s="122"/>
      <c r="L153" s="122"/>
      <c r="M153" s="122"/>
      <c r="N153" s="122"/>
      <c r="O153" s="122"/>
      <c r="P153" s="122"/>
      <c r="Q153" s="122"/>
      <c r="R153" s="122"/>
      <c r="S153" s="122"/>
      <c r="T153" s="122"/>
      <c r="U153" s="122"/>
      <c r="V153" s="122"/>
      <c r="W153" s="122"/>
      <c r="X153" s="122"/>
      <c r="Y153" s="122"/>
      <c r="Z153" s="122"/>
    </row>
    <row r="154" spans="1:26" x14ac:dyDescent="0.25">
      <c r="A154" s="122"/>
      <c r="B154" s="122"/>
      <c r="C154" s="122"/>
      <c r="D154" s="122"/>
      <c r="E154" s="122"/>
      <c r="F154" s="122"/>
      <c r="G154" s="122"/>
      <c r="H154" s="122"/>
      <c r="I154" s="122"/>
      <c r="J154" s="122"/>
      <c r="K154" s="122"/>
      <c r="L154" s="122"/>
      <c r="M154" s="122"/>
      <c r="N154" s="122"/>
      <c r="O154" s="122"/>
      <c r="P154" s="122"/>
      <c r="Q154" s="122"/>
      <c r="R154" s="122"/>
      <c r="S154" s="122"/>
      <c r="T154" s="122"/>
      <c r="U154" s="122"/>
      <c r="V154" s="122"/>
      <c r="W154" s="122"/>
      <c r="X154" s="122"/>
      <c r="Y154" s="122"/>
      <c r="Z154" s="122"/>
    </row>
    <row r="155" spans="1:26" x14ac:dyDescent="0.25">
      <c r="A155" s="122"/>
      <c r="B155" s="122"/>
      <c r="C155" s="122"/>
      <c r="D155" s="122"/>
      <c r="E155" s="122"/>
      <c r="F155" s="122"/>
      <c r="G155" s="122"/>
      <c r="H155" s="122"/>
      <c r="I155" s="122"/>
      <c r="J155" s="122"/>
      <c r="K155" s="122"/>
      <c r="L155" s="122"/>
      <c r="M155" s="122"/>
      <c r="N155" s="122"/>
      <c r="O155" s="122"/>
      <c r="P155" s="122"/>
      <c r="Q155" s="122"/>
      <c r="R155" s="122"/>
      <c r="S155" s="122"/>
      <c r="T155" s="122"/>
      <c r="U155" s="122"/>
      <c r="V155" s="122"/>
      <c r="W155" s="122"/>
      <c r="X155" s="122"/>
      <c r="Y155" s="122"/>
      <c r="Z155" s="122"/>
    </row>
    <row r="156" spans="1:26" x14ac:dyDescent="0.25">
      <c r="A156" s="122"/>
      <c r="B156" s="122"/>
      <c r="C156" s="122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122"/>
      <c r="Q156" s="122"/>
      <c r="R156" s="122"/>
      <c r="S156" s="122"/>
      <c r="T156" s="122"/>
      <c r="U156" s="122"/>
      <c r="V156" s="122"/>
      <c r="W156" s="122"/>
      <c r="X156" s="122"/>
      <c r="Y156" s="122"/>
      <c r="Z156" s="122"/>
    </row>
    <row r="157" spans="1:26" x14ac:dyDescent="0.25">
      <c r="A157" s="122"/>
      <c r="B157" s="122"/>
      <c r="C157" s="122"/>
      <c r="D157" s="122"/>
      <c r="E157" s="122"/>
      <c r="F157" s="122"/>
      <c r="G157" s="122"/>
      <c r="H157" s="122"/>
      <c r="I157" s="122"/>
      <c r="J157" s="122"/>
      <c r="K157" s="122"/>
      <c r="L157" s="122"/>
      <c r="M157" s="122"/>
      <c r="N157" s="122"/>
      <c r="O157" s="122"/>
      <c r="P157" s="122"/>
      <c r="Q157" s="122"/>
      <c r="R157" s="122"/>
      <c r="S157" s="122"/>
      <c r="T157" s="122"/>
      <c r="U157" s="122"/>
      <c r="V157" s="122"/>
      <c r="W157" s="122"/>
      <c r="X157" s="122"/>
      <c r="Y157" s="122"/>
      <c r="Z157" s="122"/>
    </row>
    <row r="158" spans="1:26" x14ac:dyDescent="0.25">
      <c r="A158" s="122"/>
      <c r="B158" s="122"/>
      <c r="C158" s="122"/>
      <c r="D158" s="122"/>
      <c r="E158" s="122"/>
      <c r="F158" s="122"/>
      <c r="G158" s="122"/>
      <c r="H158" s="122"/>
      <c r="I158" s="122"/>
      <c r="J158" s="122"/>
      <c r="K158" s="122"/>
      <c r="L158" s="122"/>
      <c r="M158" s="122"/>
      <c r="N158" s="122"/>
      <c r="O158" s="122"/>
      <c r="P158" s="122"/>
      <c r="Q158" s="122"/>
      <c r="R158" s="122"/>
      <c r="S158" s="122"/>
      <c r="T158" s="122"/>
      <c r="U158" s="122"/>
      <c r="V158" s="122"/>
      <c r="W158" s="122"/>
      <c r="X158" s="122"/>
      <c r="Y158" s="122"/>
      <c r="Z158" s="122"/>
    </row>
    <row r="159" spans="1:26" x14ac:dyDescent="0.25">
      <c r="A159" s="122"/>
      <c r="B159" s="122"/>
      <c r="C159" s="122"/>
      <c r="D159" s="122"/>
      <c r="E159" s="122"/>
      <c r="F159" s="122"/>
      <c r="G159" s="122"/>
      <c r="H159" s="122"/>
      <c r="I159" s="122"/>
      <c r="J159" s="122"/>
      <c r="K159" s="122"/>
      <c r="L159" s="122"/>
      <c r="M159" s="122"/>
      <c r="N159" s="122"/>
      <c r="O159" s="122"/>
      <c r="P159" s="122"/>
      <c r="Q159" s="122"/>
      <c r="R159" s="122"/>
      <c r="S159" s="122"/>
      <c r="T159" s="122"/>
      <c r="U159" s="122"/>
      <c r="V159" s="122"/>
      <c r="W159" s="122"/>
      <c r="X159" s="122"/>
      <c r="Y159" s="122"/>
      <c r="Z159" s="122"/>
    </row>
    <row r="160" spans="1:26" x14ac:dyDescent="0.25">
      <c r="A160" s="122"/>
      <c r="B160" s="122"/>
      <c r="C160" s="122"/>
      <c r="D160" s="122"/>
      <c r="E160" s="122"/>
      <c r="F160" s="122"/>
      <c r="G160" s="122"/>
      <c r="H160" s="122"/>
      <c r="I160" s="122"/>
      <c r="J160" s="122"/>
      <c r="K160" s="122"/>
      <c r="L160" s="122"/>
      <c r="M160" s="122"/>
      <c r="N160" s="122"/>
      <c r="O160" s="122"/>
      <c r="P160" s="122"/>
      <c r="Q160" s="122"/>
      <c r="R160" s="122"/>
      <c r="S160" s="122"/>
      <c r="T160" s="122"/>
      <c r="U160" s="122"/>
      <c r="V160" s="122"/>
      <c r="W160" s="122"/>
      <c r="X160" s="122"/>
      <c r="Y160" s="122"/>
      <c r="Z160" s="122"/>
    </row>
    <row r="161" spans="1:26" x14ac:dyDescent="0.25">
      <c r="A161" s="122"/>
      <c r="B161" s="122"/>
      <c r="C161" s="122"/>
      <c r="D161" s="122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</row>
    <row r="162" spans="1:26" x14ac:dyDescent="0.25">
      <c r="A162" s="122"/>
      <c r="B162" s="122"/>
      <c r="C162" s="122"/>
      <c r="D162" s="122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</row>
    <row r="163" spans="1:26" x14ac:dyDescent="0.25">
      <c r="A163" s="122"/>
      <c r="B163" s="122"/>
      <c r="C163" s="122"/>
      <c r="D163" s="122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</row>
    <row r="164" spans="1:26" x14ac:dyDescent="0.25">
      <c r="A164" s="122"/>
      <c r="B164" s="122"/>
      <c r="C164" s="122"/>
      <c r="D164" s="122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</row>
    <row r="165" spans="1:26" x14ac:dyDescent="0.25">
      <c r="A165" s="122"/>
      <c r="B165" s="122"/>
      <c r="C165" s="122"/>
      <c r="D165" s="122"/>
      <c r="E165" s="122"/>
      <c r="F165" s="122"/>
      <c r="G165" s="122"/>
      <c r="H165" s="122"/>
      <c r="I165" s="122"/>
      <c r="J165" s="122"/>
      <c r="K165" s="122"/>
      <c r="L165" s="122"/>
      <c r="M165" s="122"/>
      <c r="N165" s="122"/>
      <c r="O165" s="122"/>
      <c r="P165" s="122"/>
      <c r="Q165" s="122"/>
      <c r="R165" s="122"/>
      <c r="S165" s="122"/>
      <c r="T165" s="122"/>
      <c r="U165" s="122"/>
      <c r="V165" s="122"/>
      <c r="W165" s="122"/>
      <c r="X165" s="122"/>
      <c r="Y165" s="122"/>
      <c r="Z165" s="122"/>
    </row>
    <row r="166" spans="1:26" x14ac:dyDescent="0.25">
      <c r="A166" s="122"/>
      <c r="B166" s="122"/>
      <c r="C166" s="122"/>
      <c r="D166" s="122"/>
      <c r="E166" s="122"/>
      <c r="F166" s="122"/>
      <c r="G166" s="122"/>
      <c r="H166" s="122"/>
      <c r="I166" s="122"/>
      <c r="J166" s="122"/>
      <c r="K166" s="122"/>
      <c r="L166" s="122"/>
      <c r="M166" s="122"/>
      <c r="N166" s="122"/>
      <c r="O166" s="122"/>
      <c r="P166" s="122"/>
      <c r="Q166" s="122"/>
      <c r="R166" s="122"/>
      <c r="S166" s="122"/>
      <c r="T166" s="122"/>
      <c r="U166" s="122"/>
      <c r="V166" s="122"/>
      <c r="W166" s="122"/>
      <c r="X166" s="122"/>
      <c r="Y166" s="122"/>
      <c r="Z166" s="122"/>
    </row>
    <row r="167" spans="1:26" x14ac:dyDescent="0.25">
      <c r="A167" s="122"/>
      <c r="B167" s="122"/>
      <c r="C167" s="122"/>
      <c r="D167" s="122"/>
      <c r="E167" s="122"/>
      <c r="F167" s="122"/>
      <c r="G167" s="122"/>
      <c r="H167" s="122"/>
      <c r="I167" s="122"/>
      <c r="J167" s="122"/>
      <c r="K167" s="122"/>
      <c r="L167" s="122"/>
      <c r="M167" s="122"/>
      <c r="N167" s="122"/>
      <c r="O167" s="122"/>
      <c r="P167" s="122"/>
      <c r="Q167" s="122"/>
      <c r="R167" s="122"/>
      <c r="S167" s="122"/>
      <c r="T167" s="122"/>
      <c r="U167" s="122"/>
      <c r="V167" s="122"/>
      <c r="W167" s="122"/>
      <c r="X167" s="122"/>
      <c r="Y167" s="122"/>
      <c r="Z167" s="122"/>
    </row>
    <row r="168" spans="1:26" x14ac:dyDescent="0.25">
      <c r="A168" s="122"/>
      <c r="B168" s="122"/>
      <c r="C168" s="122"/>
      <c r="D168" s="122"/>
      <c r="E168" s="122"/>
      <c r="F168" s="122"/>
      <c r="G168" s="122"/>
      <c r="H168" s="122"/>
      <c r="I168" s="122"/>
      <c r="J168" s="122"/>
      <c r="K168" s="122"/>
      <c r="L168" s="122"/>
      <c r="M168" s="122"/>
      <c r="N168" s="122"/>
      <c r="O168" s="122"/>
      <c r="P168" s="122"/>
      <c r="Q168" s="122"/>
      <c r="R168" s="122"/>
      <c r="S168" s="122"/>
      <c r="T168" s="122"/>
      <c r="U168" s="122"/>
      <c r="V168" s="122"/>
      <c r="W168" s="122"/>
      <c r="X168" s="122"/>
      <c r="Y168" s="122"/>
      <c r="Z168" s="122"/>
    </row>
    <row r="169" spans="1:26" x14ac:dyDescent="0.25">
      <c r="A169" s="122"/>
      <c r="B169" s="122"/>
      <c r="C169" s="122"/>
      <c r="D169" s="122"/>
      <c r="E169" s="122"/>
      <c r="F169" s="122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  <c r="Q169" s="122"/>
      <c r="R169" s="122"/>
      <c r="S169" s="122"/>
      <c r="T169" s="122"/>
      <c r="U169" s="122"/>
      <c r="V169" s="122"/>
      <c r="W169" s="122"/>
      <c r="X169" s="122"/>
      <c r="Y169" s="122"/>
      <c r="Z169" s="122"/>
    </row>
    <row r="170" spans="1:26" x14ac:dyDescent="0.25">
      <c r="A170" s="122"/>
      <c r="B170" s="122"/>
      <c r="C170" s="122"/>
      <c r="D170" s="122"/>
      <c r="E170" s="122"/>
      <c r="F170" s="122"/>
      <c r="G170" s="122"/>
      <c r="H170" s="122"/>
      <c r="I170" s="122"/>
      <c r="J170" s="122"/>
      <c r="K170" s="122"/>
      <c r="L170" s="122"/>
      <c r="M170" s="122"/>
      <c r="N170" s="122"/>
      <c r="O170" s="122"/>
      <c r="P170" s="122"/>
      <c r="Q170" s="122"/>
      <c r="R170" s="122"/>
      <c r="S170" s="122"/>
      <c r="T170" s="122"/>
      <c r="U170" s="122"/>
      <c r="V170" s="122"/>
      <c r="W170" s="122"/>
      <c r="X170" s="122"/>
      <c r="Y170" s="122"/>
      <c r="Z170" s="122"/>
    </row>
    <row r="171" spans="1:26" x14ac:dyDescent="0.25">
      <c r="A171" s="122"/>
      <c r="B171" s="122"/>
      <c r="C171" s="122"/>
      <c r="D171" s="122"/>
      <c r="E171" s="122"/>
      <c r="F171" s="122"/>
      <c r="G171" s="122"/>
      <c r="H171" s="122"/>
      <c r="I171" s="122"/>
      <c r="J171" s="122"/>
      <c r="K171" s="122"/>
      <c r="L171" s="122"/>
      <c r="M171" s="122"/>
      <c r="N171" s="122"/>
      <c r="O171" s="122"/>
      <c r="P171" s="122"/>
      <c r="Q171" s="122"/>
      <c r="R171" s="122"/>
      <c r="S171" s="122"/>
      <c r="T171" s="122"/>
      <c r="U171" s="122"/>
      <c r="V171" s="122"/>
      <c r="W171" s="122"/>
      <c r="X171" s="122"/>
      <c r="Y171" s="122"/>
      <c r="Z171" s="122"/>
    </row>
    <row r="172" spans="1:26" x14ac:dyDescent="0.25">
      <c r="A172" s="122"/>
      <c r="B172" s="122"/>
      <c r="C172" s="122"/>
      <c r="D172" s="122"/>
      <c r="E172" s="122"/>
      <c r="F172" s="122"/>
      <c r="G172" s="122"/>
      <c r="H172" s="122"/>
      <c r="I172" s="122"/>
      <c r="J172" s="122"/>
      <c r="K172" s="122"/>
      <c r="L172" s="122"/>
      <c r="M172" s="122"/>
      <c r="N172" s="122"/>
      <c r="O172" s="122"/>
      <c r="P172" s="122"/>
      <c r="Q172" s="122"/>
      <c r="R172" s="122"/>
      <c r="S172" s="122"/>
      <c r="T172" s="122"/>
      <c r="U172" s="122"/>
      <c r="V172" s="122"/>
      <c r="W172" s="122"/>
      <c r="X172" s="122"/>
      <c r="Y172" s="122"/>
      <c r="Z172" s="122"/>
    </row>
    <row r="173" spans="1:26" x14ac:dyDescent="0.25">
      <c r="A173" s="122"/>
      <c r="B173" s="122"/>
      <c r="C173" s="122"/>
      <c r="D173" s="122"/>
      <c r="E173" s="122"/>
      <c r="F173" s="122"/>
      <c r="G173" s="122"/>
      <c r="H173" s="122"/>
      <c r="I173" s="122"/>
      <c r="J173" s="122"/>
      <c r="K173" s="122"/>
      <c r="L173" s="122"/>
      <c r="M173" s="122"/>
      <c r="N173" s="122"/>
      <c r="O173" s="122"/>
      <c r="P173" s="122"/>
      <c r="Q173" s="122"/>
      <c r="R173" s="122"/>
      <c r="S173" s="122"/>
      <c r="T173" s="122"/>
      <c r="U173" s="122"/>
      <c r="V173" s="122"/>
      <c r="W173" s="122"/>
      <c r="X173" s="122"/>
      <c r="Y173" s="122"/>
      <c r="Z173" s="122"/>
    </row>
    <row r="174" spans="1:26" x14ac:dyDescent="0.25">
      <c r="A174" s="122"/>
      <c r="B174" s="122"/>
      <c r="C174" s="122"/>
      <c r="D174" s="122"/>
      <c r="E174" s="122"/>
      <c r="F174" s="122"/>
      <c r="G174" s="122"/>
      <c r="H174" s="122"/>
      <c r="I174" s="122"/>
      <c r="J174" s="122"/>
      <c r="K174" s="122"/>
      <c r="L174" s="122"/>
      <c r="M174" s="122"/>
      <c r="N174" s="122"/>
      <c r="O174" s="122"/>
      <c r="P174" s="122"/>
      <c r="Q174" s="122"/>
      <c r="R174" s="122"/>
      <c r="S174" s="122"/>
      <c r="T174" s="122"/>
      <c r="U174" s="122"/>
      <c r="V174" s="122"/>
      <c r="W174" s="122"/>
      <c r="X174" s="122"/>
      <c r="Y174" s="122"/>
      <c r="Z174" s="122"/>
    </row>
    <row r="175" spans="1:26" x14ac:dyDescent="0.25">
      <c r="A175" s="122"/>
      <c r="B175" s="122"/>
      <c r="C175" s="122"/>
      <c r="D175" s="122"/>
      <c r="E175" s="122"/>
      <c r="F175" s="122"/>
      <c r="G175" s="122"/>
      <c r="H175" s="122"/>
      <c r="I175" s="122"/>
      <c r="J175" s="122"/>
      <c r="K175" s="122"/>
      <c r="L175" s="122"/>
      <c r="M175" s="122"/>
      <c r="N175" s="122"/>
      <c r="O175" s="122"/>
      <c r="P175" s="122"/>
      <c r="Q175" s="122"/>
      <c r="R175" s="122"/>
      <c r="S175" s="122"/>
      <c r="T175" s="122"/>
      <c r="U175" s="122"/>
      <c r="V175" s="122"/>
      <c r="W175" s="122"/>
      <c r="X175" s="122"/>
      <c r="Y175" s="122"/>
      <c r="Z175" s="122"/>
    </row>
    <row r="176" spans="1:26" x14ac:dyDescent="0.25">
      <c r="A176" s="122"/>
      <c r="B176" s="122"/>
      <c r="C176" s="122"/>
      <c r="D176" s="122"/>
      <c r="E176" s="122"/>
      <c r="F176" s="122"/>
      <c r="G176" s="122"/>
      <c r="H176" s="122"/>
      <c r="I176" s="122"/>
      <c r="J176" s="122"/>
      <c r="K176" s="122"/>
      <c r="L176" s="122"/>
      <c r="M176" s="122"/>
      <c r="N176" s="122"/>
      <c r="O176" s="122"/>
      <c r="P176" s="122"/>
      <c r="Q176" s="122"/>
      <c r="R176" s="122"/>
      <c r="S176" s="122"/>
      <c r="T176" s="122"/>
      <c r="U176" s="122"/>
      <c r="V176" s="122"/>
      <c r="W176" s="122"/>
      <c r="X176" s="122"/>
      <c r="Y176" s="122"/>
      <c r="Z176" s="122"/>
    </row>
    <row r="177" spans="1:26" x14ac:dyDescent="0.25">
      <c r="A177" s="122"/>
      <c r="B177" s="122"/>
      <c r="C177" s="122"/>
      <c r="D177" s="122"/>
      <c r="E177" s="122"/>
      <c r="F177" s="122"/>
      <c r="G177" s="122"/>
      <c r="H177" s="122"/>
      <c r="I177" s="122"/>
      <c r="J177" s="122"/>
      <c r="K177" s="122"/>
      <c r="L177" s="122"/>
      <c r="M177" s="122"/>
      <c r="N177" s="122"/>
      <c r="O177" s="122"/>
      <c r="P177" s="122"/>
      <c r="Q177" s="122"/>
      <c r="R177" s="122"/>
      <c r="S177" s="122"/>
      <c r="T177" s="122"/>
      <c r="U177" s="122"/>
      <c r="V177" s="122"/>
      <c r="W177" s="122"/>
      <c r="X177" s="122"/>
      <c r="Y177" s="122"/>
      <c r="Z177" s="122"/>
    </row>
    <row r="178" spans="1:26" x14ac:dyDescent="0.25">
      <c r="A178" s="122"/>
      <c r="B178" s="122"/>
      <c r="C178" s="122"/>
      <c r="D178" s="122"/>
      <c r="E178" s="122"/>
      <c r="F178" s="122"/>
      <c r="G178" s="122"/>
      <c r="H178" s="122"/>
      <c r="I178" s="122"/>
      <c r="J178" s="122"/>
      <c r="K178" s="122"/>
      <c r="L178" s="122"/>
      <c r="M178" s="122"/>
      <c r="N178" s="122"/>
      <c r="O178" s="122"/>
      <c r="P178" s="122"/>
      <c r="Q178" s="122"/>
      <c r="R178" s="122"/>
      <c r="S178" s="122"/>
      <c r="T178" s="122"/>
      <c r="U178" s="122"/>
      <c r="V178" s="122"/>
      <c r="W178" s="122"/>
      <c r="X178" s="122"/>
      <c r="Y178" s="122"/>
      <c r="Z178" s="122"/>
    </row>
    <row r="179" spans="1:26" x14ac:dyDescent="0.25">
      <c r="A179" s="122"/>
      <c r="B179" s="122"/>
      <c r="C179" s="122"/>
      <c r="D179" s="122"/>
      <c r="E179" s="122"/>
      <c r="F179" s="122"/>
      <c r="G179" s="122"/>
      <c r="H179" s="122"/>
      <c r="I179" s="122"/>
      <c r="J179" s="122"/>
      <c r="K179" s="122"/>
      <c r="L179" s="122"/>
      <c r="M179" s="122"/>
      <c r="N179" s="122"/>
      <c r="O179" s="122"/>
      <c r="P179" s="122"/>
      <c r="Q179" s="122"/>
      <c r="R179" s="122"/>
      <c r="S179" s="122"/>
      <c r="T179" s="122"/>
      <c r="U179" s="122"/>
      <c r="V179" s="122"/>
      <c r="W179" s="122"/>
      <c r="X179" s="122"/>
      <c r="Y179" s="122"/>
      <c r="Z179" s="122"/>
    </row>
    <row r="180" spans="1:26" x14ac:dyDescent="0.25">
      <c r="A180" s="122"/>
      <c r="B180" s="122"/>
      <c r="C180" s="122"/>
      <c r="D180" s="122"/>
      <c r="E180" s="122"/>
      <c r="F180" s="122"/>
      <c r="G180" s="122"/>
      <c r="H180" s="122"/>
      <c r="I180" s="122"/>
      <c r="J180" s="122"/>
      <c r="K180" s="122"/>
      <c r="L180" s="122"/>
      <c r="M180" s="122"/>
      <c r="N180" s="122"/>
      <c r="O180" s="122"/>
      <c r="P180" s="122"/>
      <c r="Q180" s="122"/>
      <c r="R180" s="122"/>
      <c r="S180" s="122"/>
      <c r="T180" s="122"/>
      <c r="U180" s="122"/>
      <c r="V180" s="122"/>
      <c r="W180" s="122"/>
      <c r="X180" s="122"/>
      <c r="Y180" s="122"/>
      <c r="Z180" s="122"/>
    </row>
    <row r="181" spans="1:26" x14ac:dyDescent="0.25">
      <c r="A181" s="122"/>
      <c r="B181" s="122"/>
      <c r="C181" s="122"/>
      <c r="D181" s="122"/>
      <c r="E181" s="122"/>
      <c r="F181" s="122"/>
      <c r="G181" s="122"/>
      <c r="H181" s="122"/>
      <c r="I181" s="122"/>
      <c r="J181" s="122"/>
      <c r="K181" s="122"/>
      <c r="L181" s="122"/>
      <c r="M181" s="122"/>
      <c r="N181" s="122"/>
      <c r="O181" s="122"/>
      <c r="P181" s="122"/>
      <c r="Q181" s="122"/>
      <c r="R181" s="122"/>
      <c r="S181" s="122"/>
      <c r="T181" s="122"/>
      <c r="U181" s="122"/>
      <c r="V181" s="122"/>
      <c r="W181" s="122"/>
      <c r="X181" s="122"/>
      <c r="Y181" s="122"/>
      <c r="Z181" s="122"/>
    </row>
    <row r="182" spans="1:26" x14ac:dyDescent="0.25">
      <c r="A182" s="122"/>
      <c r="B182" s="122"/>
      <c r="C182" s="122"/>
      <c r="D182" s="122"/>
      <c r="E182" s="122"/>
      <c r="F182" s="122"/>
      <c r="G182" s="122"/>
      <c r="H182" s="122"/>
      <c r="I182" s="122"/>
      <c r="J182" s="122"/>
      <c r="K182" s="122"/>
      <c r="L182" s="122"/>
      <c r="M182" s="122"/>
      <c r="N182" s="122"/>
      <c r="O182" s="122"/>
      <c r="P182" s="122"/>
      <c r="Q182" s="122"/>
      <c r="R182" s="122"/>
      <c r="S182" s="122"/>
      <c r="T182" s="122"/>
      <c r="U182" s="122"/>
      <c r="V182" s="122"/>
      <c r="W182" s="122"/>
      <c r="X182" s="122"/>
      <c r="Y182" s="122"/>
      <c r="Z182" s="122"/>
    </row>
    <row r="183" spans="1:26" x14ac:dyDescent="0.25">
      <c r="A183" s="122"/>
      <c r="B183" s="122"/>
      <c r="C183" s="122"/>
      <c r="D183" s="122"/>
      <c r="E183" s="122"/>
      <c r="F183" s="122"/>
      <c r="G183" s="122"/>
      <c r="H183" s="122"/>
      <c r="I183" s="122"/>
      <c r="J183" s="122"/>
      <c r="K183" s="122"/>
      <c r="L183" s="122"/>
      <c r="M183" s="122"/>
      <c r="N183" s="122"/>
      <c r="O183" s="122"/>
      <c r="P183" s="122"/>
      <c r="Q183" s="122"/>
      <c r="R183" s="122"/>
      <c r="S183" s="122"/>
      <c r="T183" s="122"/>
      <c r="U183" s="122"/>
      <c r="V183" s="122"/>
      <c r="W183" s="122"/>
      <c r="X183" s="122"/>
      <c r="Y183" s="122"/>
      <c r="Z183" s="122"/>
    </row>
    <row r="184" spans="1:26" x14ac:dyDescent="0.25">
      <c r="A184" s="122"/>
      <c r="B184" s="122"/>
      <c r="C184" s="122"/>
      <c r="D184" s="122"/>
      <c r="E184" s="122"/>
      <c r="F184" s="122"/>
      <c r="G184" s="122"/>
      <c r="H184" s="122"/>
      <c r="I184" s="122"/>
      <c r="J184" s="122"/>
      <c r="K184" s="122"/>
      <c r="L184" s="122"/>
      <c r="M184" s="122"/>
      <c r="N184" s="122"/>
      <c r="O184" s="122"/>
      <c r="P184" s="122"/>
      <c r="Q184" s="122"/>
      <c r="R184" s="122"/>
      <c r="S184" s="122"/>
      <c r="T184" s="122"/>
      <c r="U184" s="122"/>
      <c r="V184" s="122"/>
      <c r="W184" s="122"/>
      <c r="X184" s="122"/>
      <c r="Y184" s="122"/>
      <c r="Z184" s="122"/>
    </row>
    <row r="185" spans="1:26" x14ac:dyDescent="0.25">
      <c r="A185" s="122"/>
      <c r="B185" s="122"/>
      <c r="C185" s="122"/>
      <c r="D185" s="122"/>
      <c r="E185" s="122"/>
      <c r="F185" s="122"/>
      <c r="G185" s="122"/>
      <c r="H185" s="122"/>
      <c r="I185" s="122"/>
      <c r="J185" s="122"/>
      <c r="K185" s="122"/>
      <c r="L185" s="122"/>
      <c r="M185" s="122"/>
      <c r="N185" s="122"/>
      <c r="O185" s="122"/>
      <c r="P185" s="122"/>
      <c r="Q185" s="122"/>
      <c r="R185" s="122"/>
      <c r="S185" s="122"/>
      <c r="T185" s="122"/>
      <c r="U185" s="122"/>
      <c r="V185" s="122"/>
      <c r="W185" s="122"/>
      <c r="X185" s="122"/>
      <c r="Y185" s="122"/>
      <c r="Z185" s="122"/>
    </row>
    <row r="186" spans="1:26" x14ac:dyDescent="0.25">
      <c r="A186" s="122"/>
      <c r="B186" s="122"/>
      <c r="C186" s="122"/>
      <c r="D186" s="122"/>
      <c r="E186" s="122"/>
      <c r="F186" s="122"/>
      <c r="G186" s="122"/>
      <c r="H186" s="122"/>
      <c r="I186" s="122"/>
      <c r="J186" s="122"/>
      <c r="K186" s="122"/>
      <c r="L186" s="122"/>
      <c r="M186" s="122"/>
      <c r="N186" s="122"/>
      <c r="O186" s="122"/>
      <c r="P186" s="122"/>
      <c r="Q186" s="122"/>
      <c r="R186" s="122"/>
      <c r="S186" s="122"/>
      <c r="T186" s="122"/>
      <c r="U186" s="122"/>
      <c r="V186" s="122"/>
      <c r="W186" s="122"/>
      <c r="X186" s="122"/>
      <c r="Y186" s="122"/>
      <c r="Z186" s="122"/>
    </row>
    <row r="187" spans="1:26" x14ac:dyDescent="0.25">
      <c r="A187" s="122"/>
      <c r="B187" s="122"/>
      <c r="C187" s="122"/>
      <c r="D187" s="122"/>
      <c r="E187" s="122"/>
      <c r="F187" s="122"/>
      <c r="G187" s="122"/>
      <c r="H187" s="122"/>
      <c r="I187" s="122"/>
      <c r="J187" s="122"/>
      <c r="K187" s="122"/>
      <c r="L187" s="122"/>
      <c r="M187" s="122"/>
      <c r="N187" s="122"/>
      <c r="O187" s="122"/>
      <c r="P187" s="122"/>
      <c r="Q187" s="122"/>
      <c r="R187" s="122"/>
      <c r="S187" s="122"/>
      <c r="T187" s="122"/>
      <c r="U187" s="122"/>
      <c r="V187" s="122"/>
      <c r="W187" s="122"/>
      <c r="X187" s="122"/>
      <c r="Y187" s="122"/>
      <c r="Z187" s="122"/>
    </row>
    <row r="188" spans="1:26" x14ac:dyDescent="0.25">
      <c r="A188" s="122"/>
      <c r="B188" s="122"/>
      <c r="C188" s="122"/>
      <c r="D188" s="122"/>
      <c r="E188" s="122"/>
      <c r="F188" s="122"/>
      <c r="G188" s="122"/>
      <c r="H188" s="122"/>
      <c r="I188" s="122"/>
      <c r="J188" s="122"/>
      <c r="K188" s="122"/>
      <c r="L188" s="122"/>
      <c r="M188" s="122"/>
      <c r="N188" s="122"/>
      <c r="O188" s="122"/>
      <c r="P188" s="122"/>
      <c r="Q188" s="122"/>
      <c r="R188" s="122"/>
      <c r="S188" s="122"/>
      <c r="T188" s="122"/>
      <c r="U188" s="122"/>
      <c r="V188" s="122"/>
      <c r="W188" s="122"/>
      <c r="X188" s="122"/>
      <c r="Y188" s="122"/>
      <c r="Z188" s="122"/>
    </row>
    <row r="189" spans="1:26" x14ac:dyDescent="0.25">
      <c r="A189" s="122"/>
      <c r="B189" s="122"/>
      <c r="C189" s="122"/>
      <c r="D189" s="122"/>
      <c r="E189" s="122"/>
      <c r="F189" s="122"/>
      <c r="G189" s="122"/>
      <c r="H189" s="122"/>
      <c r="I189" s="122"/>
      <c r="J189" s="122"/>
      <c r="K189" s="122"/>
      <c r="L189" s="122"/>
      <c r="M189" s="122"/>
      <c r="N189" s="122"/>
      <c r="O189" s="122"/>
      <c r="P189" s="122"/>
      <c r="Q189" s="122"/>
      <c r="R189" s="122"/>
      <c r="S189" s="122"/>
      <c r="T189" s="122"/>
      <c r="U189" s="122"/>
      <c r="V189" s="122"/>
      <c r="W189" s="122"/>
      <c r="X189" s="122"/>
      <c r="Y189" s="122"/>
      <c r="Z189" s="122"/>
    </row>
    <row r="190" spans="1:26" x14ac:dyDescent="0.25">
      <c r="A190" s="122"/>
      <c r="B190" s="122"/>
      <c r="C190" s="122"/>
      <c r="D190" s="122"/>
      <c r="E190" s="122"/>
      <c r="F190" s="122"/>
      <c r="G190" s="122"/>
      <c r="H190" s="122"/>
      <c r="I190" s="122"/>
      <c r="J190" s="122"/>
      <c r="K190" s="122"/>
      <c r="L190" s="122"/>
      <c r="M190" s="122"/>
      <c r="N190" s="122"/>
      <c r="O190" s="122"/>
      <c r="P190" s="122"/>
      <c r="Q190" s="122"/>
      <c r="R190" s="122"/>
      <c r="S190" s="122"/>
      <c r="T190" s="122"/>
      <c r="U190" s="122"/>
      <c r="V190" s="122"/>
      <c r="W190" s="122"/>
      <c r="X190" s="122"/>
      <c r="Y190" s="122"/>
      <c r="Z190" s="122"/>
    </row>
    <row r="191" spans="1:26" x14ac:dyDescent="0.25">
      <c r="A191" s="122"/>
      <c r="B191" s="122"/>
      <c r="C191" s="122"/>
      <c r="D191" s="122"/>
      <c r="E191" s="122"/>
      <c r="F191" s="122"/>
      <c r="G191" s="122"/>
      <c r="H191" s="122"/>
      <c r="I191" s="122"/>
      <c r="J191" s="122"/>
      <c r="K191" s="122"/>
      <c r="L191" s="122"/>
      <c r="M191" s="122"/>
      <c r="N191" s="122"/>
      <c r="O191" s="122"/>
      <c r="P191" s="122"/>
      <c r="Q191" s="122"/>
      <c r="R191" s="122"/>
      <c r="S191" s="122"/>
      <c r="T191" s="122"/>
      <c r="U191" s="122"/>
      <c r="V191" s="122"/>
      <c r="W191" s="122"/>
      <c r="X191" s="122"/>
      <c r="Y191" s="122"/>
      <c r="Z191" s="122"/>
    </row>
    <row r="192" spans="1:26" x14ac:dyDescent="0.25">
      <c r="A192" s="122"/>
      <c r="B192" s="122"/>
      <c r="C192" s="122"/>
      <c r="D192" s="122"/>
      <c r="E192" s="122"/>
      <c r="F192" s="122"/>
      <c r="G192" s="122"/>
      <c r="H192" s="122"/>
      <c r="I192" s="122"/>
      <c r="J192" s="122"/>
      <c r="K192" s="122"/>
      <c r="L192" s="122"/>
      <c r="M192" s="122"/>
      <c r="N192" s="122"/>
      <c r="O192" s="122"/>
      <c r="P192" s="122"/>
      <c r="Q192" s="122"/>
      <c r="R192" s="122"/>
      <c r="S192" s="122"/>
      <c r="T192" s="122"/>
      <c r="U192" s="122"/>
      <c r="V192" s="122"/>
      <c r="W192" s="122"/>
      <c r="X192" s="122"/>
      <c r="Y192" s="122"/>
      <c r="Z192" s="122"/>
    </row>
    <row r="193" spans="1:26" x14ac:dyDescent="0.25">
      <c r="A193" s="122"/>
      <c r="B193" s="122"/>
      <c r="C193" s="122"/>
      <c r="D193" s="122"/>
      <c r="E193" s="122"/>
      <c r="F193" s="122"/>
      <c r="G193" s="122"/>
      <c r="H193" s="122"/>
      <c r="I193" s="122"/>
      <c r="J193" s="122"/>
      <c r="K193" s="122"/>
      <c r="L193" s="122"/>
      <c r="M193" s="122"/>
      <c r="N193" s="122"/>
      <c r="O193" s="122"/>
      <c r="P193" s="122"/>
      <c r="Q193" s="122"/>
      <c r="R193" s="122"/>
      <c r="S193" s="122"/>
      <c r="T193" s="122"/>
      <c r="U193" s="122"/>
      <c r="V193" s="122"/>
      <c r="W193" s="122"/>
      <c r="X193" s="122"/>
      <c r="Y193" s="122"/>
      <c r="Z193" s="122"/>
    </row>
    <row r="194" spans="1:26" x14ac:dyDescent="0.25">
      <c r="A194" s="122"/>
      <c r="B194" s="122"/>
      <c r="C194" s="122"/>
      <c r="D194" s="122"/>
      <c r="E194" s="122"/>
      <c r="F194" s="122"/>
      <c r="G194" s="122"/>
      <c r="H194" s="122"/>
      <c r="I194" s="122"/>
      <c r="J194" s="122"/>
      <c r="K194" s="122"/>
      <c r="L194" s="122"/>
      <c r="M194" s="122"/>
      <c r="N194" s="122"/>
      <c r="O194" s="122"/>
      <c r="P194" s="122"/>
      <c r="Q194" s="122"/>
      <c r="R194" s="122"/>
      <c r="S194" s="122"/>
      <c r="T194" s="122"/>
      <c r="U194" s="122"/>
      <c r="V194" s="122"/>
      <c r="W194" s="122"/>
      <c r="X194" s="122"/>
      <c r="Y194" s="122"/>
      <c r="Z194" s="122"/>
    </row>
    <row r="195" spans="1:26" x14ac:dyDescent="0.25">
      <c r="A195" s="122"/>
      <c r="B195" s="122"/>
      <c r="C195" s="122"/>
      <c r="D195" s="122"/>
      <c r="E195" s="122"/>
      <c r="F195" s="122"/>
      <c r="G195" s="122"/>
      <c r="H195" s="122"/>
      <c r="I195" s="122"/>
      <c r="J195" s="122"/>
      <c r="K195" s="122"/>
      <c r="L195" s="122"/>
      <c r="M195" s="122"/>
      <c r="N195" s="122"/>
      <c r="O195" s="122"/>
      <c r="P195" s="122"/>
      <c r="Q195" s="122"/>
      <c r="R195" s="122"/>
      <c r="S195" s="122"/>
      <c r="T195" s="122"/>
      <c r="U195" s="122"/>
      <c r="V195" s="122"/>
      <c r="W195" s="122"/>
      <c r="X195" s="122"/>
      <c r="Y195" s="122"/>
      <c r="Z195" s="122"/>
    </row>
    <row r="196" spans="1:26" x14ac:dyDescent="0.25">
      <c r="A196" s="122"/>
      <c r="B196" s="122"/>
      <c r="C196" s="122"/>
      <c r="D196" s="122"/>
      <c r="E196" s="122"/>
      <c r="F196" s="122"/>
      <c r="G196" s="122"/>
      <c r="H196" s="122"/>
      <c r="I196" s="122"/>
      <c r="J196" s="122"/>
      <c r="K196" s="122"/>
      <c r="L196" s="122"/>
      <c r="M196" s="122"/>
      <c r="N196" s="122"/>
      <c r="O196" s="122"/>
      <c r="P196" s="122"/>
      <c r="Q196" s="122"/>
      <c r="R196" s="122"/>
      <c r="S196" s="122"/>
      <c r="T196" s="122"/>
      <c r="U196" s="122"/>
      <c r="V196" s="122"/>
      <c r="W196" s="122"/>
      <c r="X196" s="122"/>
      <c r="Y196" s="122"/>
      <c r="Z196" s="122"/>
    </row>
    <row r="197" spans="1:26" x14ac:dyDescent="0.25">
      <c r="A197" s="122"/>
      <c r="B197" s="122"/>
      <c r="C197" s="122"/>
      <c r="D197" s="122"/>
      <c r="E197" s="122"/>
      <c r="F197" s="122"/>
      <c r="G197" s="122"/>
      <c r="H197" s="122"/>
      <c r="I197" s="122"/>
      <c r="J197" s="122"/>
      <c r="K197" s="122"/>
      <c r="L197" s="122"/>
      <c r="M197" s="122"/>
      <c r="N197" s="122"/>
      <c r="O197" s="122"/>
      <c r="P197" s="122"/>
      <c r="Q197" s="122"/>
      <c r="R197" s="122"/>
      <c r="S197" s="122"/>
      <c r="T197" s="122"/>
      <c r="U197" s="122"/>
      <c r="V197" s="122"/>
      <c r="W197" s="122"/>
      <c r="X197" s="122"/>
      <c r="Y197" s="122"/>
      <c r="Z197" s="122"/>
    </row>
  </sheetData>
  <sheetProtection password="CF6A" sheet="1" objects="1" scenarios="1" selectLockedCells="1"/>
  <mergeCells count="25">
    <mergeCell ref="B22:C22"/>
    <mergeCell ref="D21:E21"/>
    <mergeCell ref="B23:C23"/>
    <mergeCell ref="G35:H35"/>
    <mergeCell ref="I35:J35"/>
    <mergeCell ref="B30:C30"/>
    <mergeCell ref="D30:E30"/>
    <mergeCell ref="B31:C31"/>
    <mergeCell ref="D31:E31"/>
    <mergeCell ref="D22:E22"/>
    <mergeCell ref="D23:E23"/>
    <mergeCell ref="D24:E24"/>
    <mergeCell ref="A28:F28"/>
    <mergeCell ref="F7:G7"/>
    <mergeCell ref="F8:G8"/>
    <mergeCell ref="F9:G9"/>
    <mergeCell ref="B14:D14"/>
    <mergeCell ref="B13:D13"/>
    <mergeCell ref="F14:J14"/>
    <mergeCell ref="B7:E7"/>
    <mergeCell ref="B8:E8"/>
    <mergeCell ref="B9:E9"/>
    <mergeCell ref="B24:C24"/>
    <mergeCell ref="A19:C19"/>
    <mergeCell ref="B21:C21"/>
  </mergeCells>
  <conditionalFormatting sqref="F13">
    <cfRule type="containsText" dxfId="16" priority="12" operator="containsText" text="Datum:">
      <formula>NOT(ISERROR(SEARCH("Datum:",F13)))</formula>
    </cfRule>
  </conditionalFormatting>
  <conditionalFormatting sqref="G13">
    <cfRule type="expression" dxfId="15" priority="5">
      <formula>$F$13="Datum:"</formula>
    </cfRule>
    <cfRule type="cellIs" dxfId="14" priority="6" operator="equal">
      <formula>"F13=""Datum:"""</formula>
    </cfRule>
    <cfRule type="expression" dxfId="13" priority="7">
      <formula>"F13=""Datum:"""</formula>
    </cfRule>
  </conditionalFormatting>
  <conditionalFormatting sqref="B14:D14">
    <cfRule type="expression" dxfId="12" priority="3">
      <formula>$E$13="Ja"</formula>
    </cfRule>
  </conditionalFormatting>
  <conditionalFormatting sqref="E14">
    <cfRule type="expression" dxfId="11" priority="2">
      <formula>$E$13="Ja"</formula>
    </cfRule>
  </conditionalFormatting>
  <conditionalFormatting sqref="E14:J14">
    <cfRule type="expression" dxfId="10" priority="1">
      <formula>$E$13="Ja"</formula>
    </cfRule>
  </conditionalFormatting>
  <dataValidations xWindow="425" yWindow="570" count="4">
    <dataValidation type="whole" operator="greaterThan" allowBlank="1" showInputMessage="1" showErrorMessage="1" sqref="F8:G9 D22:F24 B31:C31">
      <formula1>0</formula1>
    </dataValidation>
    <dataValidation type="decimal" operator="greaterThan" allowBlank="1" showInputMessage="1" showErrorMessage="1" sqref="G22:G24 F31">
      <formula1>0</formula1>
    </dataValidation>
    <dataValidation type="decimal" operator="lessThanOrEqual" allowBlank="1" showInputMessage="1" showErrorMessage="1" error="Max. 130,00 Euro pro Monat pro Kind!" sqref="D31:E31">
      <formula1>130</formula1>
    </dataValidation>
    <dataValidation operator="lessThan" allowBlank="1" showInputMessage="1" showErrorMessage="1" prompt="Bitte Datum des Kofinanzierungsbescheides eingeben!" sqref="G13"/>
  </dataValidations>
  <pageMargins left="0.51181102362204722" right="0.51181102362204722" top="0.98425196850393704" bottom="0.78740157480314965" header="0.31496062992125984" footer="0.31496062992125984"/>
  <pageSetup paperSize="9" scale="80" orientation="landscape" r:id="rId1"/>
  <headerFooter>
    <oddFooter>&amp;A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" operator="containsText" id="{09CA5FCA-D2C6-436C-82BD-E62B4647ABFA}">
            <xm:f>NOT(ISERROR(SEARCH("Datum:",F13)))</xm:f>
            <xm:f>"Datum:"</xm:f>
            <x14:dxf>
              <font>
                <color theme="1"/>
              </font>
              <fill>
                <patternFill>
                  <bgColor theme="6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containsText" priority="10" operator="containsText" id="{E33BCB93-89E8-481C-B769-68A95B34FBC3}">
            <xm:f>NOT(ISERROR(SEARCH("Datum:",F13)))</xm:f>
            <xm:f>"Datum:"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" operator="containsText" id="{43F7E63A-B853-4730-879F-BC448E18E17D}">
            <xm:f>NOT(ISERROR(SEARCH("Datum:",F13)))</xm:f>
            <xm:f>"Datum:"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425" yWindow="570" count="2">
        <x14:dataValidation type="list" allowBlank="1" showInputMessage="1" showErrorMessage="1" prompt="Bitte Auswahl treffen!">
          <x14:formula1>
            <xm:f>Durchschnittssätze!$F$58:$F$59</xm:f>
          </x14:formula1>
          <xm:sqref>E14</xm:sqref>
        </x14:dataValidation>
        <x14:dataValidation type="list" allowBlank="1" showInputMessage="1" showErrorMessage="1" prompt="Bitte Auswahl treffen!">
          <x14:formula1>
            <xm:f>Durchschnittssätze!$F$58:$F$59</xm:f>
          </x14:formula1>
          <xm:sqref>E13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0000"/>
  </sheetPr>
  <dimension ref="A1:N33"/>
  <sheetViews>
    <sheetView showGridLines="0" zoomScaleNormal="100" workbookViewId="0">
      <selection activeCell="G8" sqref="G8"/>
    </sheetView>
  </sheetViews>
  <sheetFormatPr baseColWidth="10" defaultRowHeight="13.8" x14ac:dyDescent="0.25"/>
  <cols>
    <col min="1" max="1" width="3.3984375" customWidth="1"/>
    <col min="13" max="13" width="11.59765625" bestFit="1" customWidth="1"/>
    <col min="14" max="14" width="12.8984375" customWidth="1"/>
  </cols>
  <sheetData>
    <row r="1" spans="1:14" ht="17.399999999999999" x14ac:dyDescent="0.3">
      <c r="A1" s="289"/>
    </row>
    <row r="2" spans="1:14" x14ac:dyDescent="0.25">
      <c r="A2" s="3" t="s">
        <v>115</v>
      </c>
    </row>
    <row r="5" spans="1:14" x14ac:dyDescent="0.25">
      <c r="A5" s="4" t="s">
        <v>48</v>
      </c>
    </row>
    <row r="7" spans="1:14" ht="45" customHeight="1" x14ac:dyDescent="0.25">
      <c r="B7" s="456" t="s">
        <v>52</v>
      </c>
      <c r="C7" s="456"/>
      <c r="D7" s="456"/>
      <c r="E7" s="456"/>
      <c r="F7" s="75" t="s">
        <v>107</v>
      </c>
      <c r="G7" s="76" t="s">
        <v>102</v>
      </c>
      <c r="H7" s="76" t="s">
        <v>108</v>
      </c>
      <c r="I7" s="76" t="s">
        <v>103</v>
      </c>
      <c r="J7" s="76" t="s">
        <v>109</v>
      </c>
      <c r="K7" s="76" t="s">
        <v>104</v>
      </c>
      <c r="L7" s="76" t="s">
        <v>110</v>
      </c>
      <c r="M7" s="76" t="s">
        <v>105</v>
      </c>
      <c r="N7" s="76" t="s">
        <v>106</v>
      </c>
    </row>
    <row r="8" spans="1:14" x14ac:dyDescent="0.25">
      <c r="B8" s="458" t="s">
        <v>51</v>
      </c>
      <c r="C8" s="458"/>
      <c r="D8" s="458"/>
      <c r="E8" s="458"/>
      <c r="F8" s="12" t="str">
        <f>IF('Vergütungen der Teilnehmenden'!F8="","",'Vergütungen der Teilnehmenden'!F8)</f>
        <v/>
      </c>
      <c r="G8" s="253" t="str">
        <f>F8</f>
        <v/>
      </c>
      <c r="H8" s="13" t="str">
        <f>IF('Vergütungen der Teilnehmenden'!H8="","",'Vergütungen der Teilnehmenden'!H8)</f>
        <v/>
      </c>
      <c r="I8" s="261" t="str">
        <f>H8</f>
        <v/>
      </c>
      <c r="J8" s="6">
        <v>386</v>
      </c>
      <c r="K8" s="168">
        <f>J8</f>
        <v>386</v>
      </c>
      <c r="L8" s="6">
        <f>IF(F8="",0,(F8*H8*J8))</f>
        <v>0</v>
      </c>
      <c r="M8" s="6">
        <f>IF(G8="",0,ROUND((G8*I8*K8),2))</f>
        <v>0</v>
      </c>
      <c r="N8" s="6">
        <f>M8-L8</f>
        <v>0</v>
      </c>
    </row>
    <row r="9" spans="1:14" x14ac:dyDescent="0.25">
      <c r="B9" s="458" t="s">
        <v>50</v>
      </c>
      <c r="C9" s="458"/>
      <c r="D9" s="458"/>
      <c r="E9" s="458"/>
      <c r="F9" s="12" t="str">
        <f>IF('Vergütungen der Teilnehmenden'!F9="","",'Vergütungen der Teilnehmenden'!F9)</f>
        <v/>
      </c>
      <c r="G9" s="253" t="str">
        <f>F9</f>
        <v/>
      </c>
      <c r="H9" s="13" t="str">
        <f>IF('Vergütungen der Teilnehmenden'!H9="","",'Vergütungen der Teilnehmenden'!H9)</f>
        <v/>
      </c>
      <c r="I9" s="261" t="str">
        <f>H9</f>
        <v/>
      </c>
      <c r="J9" s="6">
        <v>302</v>
      </c>
      <c r="K9" s="168">
        <f>J9</f>
        <v>302</v>
      </c>
      <c r="L9" s="6">
        <f>IF(F9="",0,(F9*H9*J9))</f>
        <v>0</v>
      </c>
      <c r="M9" s="6">
        <f>IF(G9="",0,ROUND((G9*I9*K9),2))</f>
        <v>0</v>
      </c>
      <c r="N9" s="6">
        <f>M9-L9</f>
        <v>0</v>
      </c>
    </row>
    <row r="10" spans="1:14" x14ac:dyDescent="0.25">
      <c r="B10" s="10"/>
      <c r="C10" s="10"/>
      <c r="D10" s="10"/>
      <c r="E10" s="10"/>
      <c r="F10" s="5"/>
      <c r="G10" s="5"/>
      <c r="J10" s="11"/>
      <c r="K10" s="8" t="s">
        <v>111</v>
      </c>
      <c r="L10" s="6">
        <f>SUM(L8:L9)</f>
        <v>0</v>
      </c>
      <c r="M10" s="9">
        <f>SUM(M8:M9)</f>
        <v>0</v>
      </c>
      <c r="N10" s="6">
        <f>SUM(N8:N9)</f>
        <v>0</v>
      </c>
    </row>
    <row r="11" spans="1:14" x14ac:dyDescent="0.25">
      <c r="B11" s="10"/>
      <c r="C11" s="10"/>
      <c r="D11" s="10"/>
      <c r="E11" s="10"/>
      <c r="F11" s="5"/>
      <c r="G11" s="5"/>
    </row>
    <row r="12" spans="1:14" x14ac:dyDescent="0.25">
      <c r="B12" s="10"/>
      <c r="C12" s="10"/>
      <c r="D12" s="10"/>
      <c r="E12" s="10"/>
      <c r="F12" s="5"/>
      <c r="G12" s="5"/>
    </row>
    <row r="13" spans="1:14" x14ac:dyDescent="0.25">
      <c r="B13" s="454" t="s">
        <v>56</v>
      </c>
      <c r="C13" s="454"/>
      <c r="D13" s="454"/>
      <c r="E13" s="251"/>
      <c r="F13" s="11" t="str">
        <f>IF(E13="ja","Datum:","")</f>
        <v/>
      </c>
      <c r="G13" s="248"/>
      <c r="H13" s="18" t="str">
        <f>IF(E13="nein","keine Bewilligung ohne Kofinanzierungsbestätigung!","")</f>
        <v/>
      </c>
    </row>
    <row r="14" spans="1:14" x14ac:dyDescent="0.25">
      <c r="B14" s="15"/>
      <c r="C14" s="15"/>
      <c r="D14" s="15"/>
      <c r="E14" s="16"/>
      <c r="F14" s="17" t="str">
        <f>IF(E14="ja","Kofinanzierungsbestätigung bitte zeitnah einreichen!",IF(E14="nein","Ohne Kofinazierungsbestätigung muss der Antrag abgelehnt werden!",""))</f>
        <v/>
      </c>
      <c r="G14" s="17"/>
      <c r="H14" s="17"/>
      <c r="I14" s="17"/>
      <c r="J14" s="17"/>
    </row>
    <row r="19" spans="1:13" x14ac:dyDescent="0.25">
      <c r="A19" s="455" t="s">
        <v>57</v>
      </c>
      <c r="B19" s="455"/>
      <c r="C19" s="455"/>
    </row>
    <row r="21" spans="1:13" ht="39" customHeight="1" x14ac:dyDescent="0.25">
      <c r="B21" s="456" t="s">
        <v>58</v>
      </c>
      <c r="C21" s="456"/>
      <c r="D21" s="457" t="s">
        <v>53</v>
      </c>
      <c r="E21" s="457"/>
      <c r="F21" s="76" t="s">
        <v>102</v>
      </c>
      <c r="G21" s="76" t="s">
        <v>108</v>
      </c>
      <c r="H21" s="76" t="s">
        <v>112</v>
      </c>
      <c r="I21" s="76" t="s">
        <v>113</v>
      </c>
      <c r="J21" s="76" t="s">
        <v>114</v>
      </c>
      <c r="K21" s="76" t="s">
        <v>110</v>
      </c>
      <c r="L21" s="76" t="s">
        <v>105</v>
      </c>
      <c r="M21" s="76" t="s">
        <v>106</v>
      </c>
    </row>
    <row r="22" spans="1:13" x14ac:dyDescent="0.25">
      <c r="B22" s="460" t="str">
        <f>IF('Vergütungen der Teilnehmenden'!B22="","",'Vergütungen der Teilnehmenden'!B22)</f>
        <v/>
      </c>
      <c r="C22" s="460"/>
      <c r="D22" s="461" t="str">
        <f>IF('Vergütungen der Teilnehmenden'!D22="","",'Vergütungen der Teilnehmenden'!D22)</f>
        <v/>
      </c>
      <c r="E22" s="461"/>
      <c r="F22" s="252" t="str">
        <f>D22</f>
        <v/>
      </c>
      <c r="G22" s="14" t="str">
        <f>IF('Vergütungen der Teilnehmenden'!F22="","",'Vergütungen der Teilnehmenden'!F22)</f>
        <v/>
      </c>
      <c r="H22" s="252" t="str">
        <f>G22</f>
        <v/>
      </c>
      <c r="I22" s="6">
        <f>'Vergütungen der Teilnehmenden'!G22</f>
        <v>0</v>
      </c>
      <c r="J22" s="168">
        <f>I22</f>
        <v>0</v>
      </c>
      <c r="K22" s="6">
        <f>IF(B22="",0,(D22*G22*I22))</f>
        <v>0</v>
      </c>
      <c r="L22" s="6">
        <f>IF(F22="",0,ROUND((F22*H22*J22),2))</f>
        <v>0</v>
      </c>
      <c r="M22" s="6">
        <f>L22-K22</f>
        <v>0</v>
      </c>
    </row>
    <row r="23" spans="1:13" x14ac:dyDescent="0.25">
      <c r="B23" s="460" t="str">
        <f>IF('Vergütungen der Teilnehmenden'!B23="","",'Vergütungen der Teilnehmenden'!B23)</f>
        <v/>
      </c>
      <c r="C23" s="460"/>
      <c r="D23" s="461" t="str">
        <f>IF('Vergütungen der Teilnehmenden'!D23="","",'Vergütungen der Teilnehmenden'!D23)</f>
        <v/>
      </c>
      <c r="E23" s="461"/>
      <c r="F23" s="252" t="str">
        <f>D23</f>
        <v/>
      </c>
      <c r="G23" s="255" t="str">
        <f>IF('Vergütungen der Teilnehmenden'!F23="","",'Vergütungen der Teilnehmenden'!F23)</f>
        <v/>
      </c>
      <c r="H23" s="252" t="str">
        <f>G23</f>
        <v/>
      </c>
      <c r="I23" s="6">
        <f>'Vergütungen der Teilnehmenden'!G23</f>
        <v>0</v>
      </c>
      <c r="J23" s="168">
        <f>I23</f>
        <v>0</v>
      </c>
      <c r="K23" s="6">
        <f>IF(B23="",0,(D23*G23*I23))</f>
        <v>0</v>
      </c>
      <c r="L23" s="6">
        <f t="shared" ref="L23:L24" si="0">IF(F23="",0,ROUND((F23*H23*J23),2))</f>
        <v>0</v>
      </c>
      <c r="M23" s="6">
        <f>L23-K23</f>
        <v>0</v>
      </c>
    </row>
    <row r="24" spans="1:13" x14ac:dyDescent="0.25">
      <c r="B24" s="460" t="str">
        <f>IF('Vergütungen der Teilnehmenden'!B24="","",'Vergütungen der Teilnehmenden'!B24)</f>
        <v/>
      </c>
      <c r="C24" s="460"/>
      <c r="D24" s="461" t="str">
        <f>IF('Vergütungen der Teilnehmenden'!D24="","",'Vergütungen der Teilnehmenden'!D24)</f>
        <v/>
      </c>
      <c r="E24" s="461"/>
      <c r="F24" s="252" t="str">
        <f>D24</f>
        <v/>
      </c>
      <c r="G24" s="255" t="str">
        <f>IF('Vergütungen der Teilnehmenden'!F24="","",'Vergütungen der Teilnehmenden'!F24)</f>
        <v/>
      </c>
      <c r="H24" s="252" t="str">
        <f>G24</f>
        <v/>
      </c>
      <c r="I24" s="6">
        <f>'Vergütungen der Teilnehmenden'!G24</f>
        <v>0</v>
      </c>
      <c r="J24" s="168">
        <f>I24</f>
        <v>0</v>
      </c>
      <c r="K24" s="6">
        <f>IF(B24="",0,(D24*G24*I24))</f>
        <v>0</v>
      </c>
      <c r="L24" s="6">
        <f t="shared" si="0"/>
        <v>0</v>
      </c>
      <c r="M24" s="6">
        <f>L24-K24</f>
        <v>0</v>
      </c>
    </row>
    <row r="25" spans="1:13" x14ac:dyDescent="0.25">
      <c r="J25" s="8" t="s">
        <v>111</v>
      </c>
      <c r="K25" s="6">
        <f>SUM(K22:K24)</f>
        <v>0</v>
      </c>
      <c r="L25" s="9">
        <f>SUM(L22:L24)</f>
        <v>0</v>
      </c>
      <c r="M25" s="6">
        <f>SUM(M22:M24)</f>
        <v>0</v>
      </c>
    </row>
    <row r="26" spans="1:13" x14ac:dyDescent="0.25">
      <c r="J26" s="128"/>
      <c r="K26" s="129"/>
      <c r="L26" s="130"/>
      <c r="M26" s="129"/>
    </row>
    <row r="27" spans="1:13" x14ac:dyDescent="0.25">
      <c r="A27" s="462" t="s">
        <v>408</v>
      </c>
      <c r="B27" s="462"/>
      <c r="C27" s="462"/>
      <c r="D27" s="462"/>
      <c r="E27" s="462"/>
      <c r="F27" s="1"/>
      <c r="G27" s="1"/>
      <c r="H27" s="1"/>
      <c r="J27" s="128"/>
      <c r="K27" s="129"/>
      <c r="L27" s="130"/>
      <c r="M27" s="129"/>
    </row>
    <row r="28" spans="1:13" x14ac:dyDescent="0.25">
      <c r="A28" s="1"/>
      <c r="B28" s="1"/>
      <c r="C28" s="1"/>
      <c r="D28" s="1"/>
      <c r="E28" s="1"/>
      <c r="F28" s="1"/>
      <c r="G28" s="1"/>
      <c r="H28" s="1"/>
    </row>
    <row r="29" spans="1:13" ht="31.5" customHeight="1" x14ac:dyDescent="0.25">
      <c r="A29" s="1"/>
      <c r="B29" s="456" t="s">
        <v>409</v>
      </c>
      <c r="C29" s="456"/>
      <c r="D29" s="457" t="s">
        <v>410</v>
      </c>
      <c r="E29" s="457"/>
      <c r="F29" s="254" t="s">
        <v>417</v>
      </c>
      <c r="G29" s="76" t="s">
        <v>413</v>
      </c>
      <c r="H29" s="76" t="s">
        <v>110</v>
      </c>
      <c r="I29" s="76" t="s">
        <v>105</v>
      </c>
      <c r="J29" s="76" t="s">
        <v>106</v>
      </c>
    </row>
    <row r="30" spans="1:13" x14ac:dyDescent="0.25">
      <c r="A30" s="1"/>
      <c r="B30" s="463" t="str">
        <f>IF('Vergütungen der Teilnehmenden'!B31="","",'Vergütungen der Teilnehmenden'!B31)</f>
        <v/>
      </c>
      <c r="C30" s="463"/>
      <c r="D30" s="464">
        <f>'Vergütungen der Teilnehmenden'!D31</f>
        <v>0</v>
      </c>
      <c r="E30" s="464"/>
      <c r="F30" s="262" t="str">
        <f>IF('Vergütungen der Teilnehmenden'!F31="","",'Vergütungen der Teilnehmenden'!F31)</f>
        <v/>
      </c>
      <c r="G30" s="250" t="str">
        <f>IF('Vergütungen der Teilnehmenden'!F31="","",'Vergütungen der Teilnehmenden'!F31)</f>
        <v/>
      </c>
      <c r="H30" s="6">
        <f>IF('Vergütungen der Teilnehmenden'!G31="",0,'Vergütungen der Teilnehmenden'!G31)</f>
        <v>0</v>
      </c>
      <c r="I30" s="7">
        <f>IF(B30="",0,ROUND((B30*D30*G30),2))</f>
        <v>0</v>
      </c>
      <c r="J30" s="131">
        <f>IF(I30="",0,H30-I30)</f>
        <v>0</v>
      </c>
    </row>
    <row r="33" spans="9:12" x14ac:dyDescent="0.25">
      <c r="I33" s="454" t="s">
        <v>86</v>
      </c>
      <c r="J33" s="454"/>
      <c r="K33" s="459">
        <f>SUM(M10+L25+I30)</f>
        <v>0</v>
      </c>
      <c r="L33" s="454"/>
    </row>
  </sheetData>
  <sheetProtection password="CF6A" sheet="1" objects="1" scenarios="1" selectLockedCells="1"/>
  <mergeCells count="20">
    <mergeCell ref="I33:J33"/>
    <mergeCell ref="K33:L33"/>
    <mergeCell ref="B22:C22"/>
    <mergeCell ref="D22:E22"/>
    <mergeCell ref="B23:C23"/>
    <mergeCell ref="D23:E23"/>
    <mergeCell ref="B24:C24"/>
    <mergeCell ref="D24:E24"/>
    <mergeCell ref="A27:E27"/>
    <mergeCell ref="B29:C29"/>
    <mergeCell ref="D29:E29"/>
    <mergeCell ref="B30:C30"/>
    <mergeCell ref="D30:E30"/>
    <mergeCell ref="B13:D13"/>
    <mergeCell ref="A19:C19"/>
    <mergeCell ref="B21:C21"/>
    <mergeCell ref="D21:E21"/>
    <mergeCell ref="B7:E7"/>
    <mergeCell ref="B8:E8"/>
    <mergeCell ref="B9:E9"/>
  </mergeCells>
  <conditionalFormatting sqref="F13">
    <cfRule type="containsText" dxfId="6" priority="5" operator="containsText" text="Datum:">
      <formula>NOT(ISERROR(SEARCH("Datum:",F13)))</formula>
    </cfRule>
  </conditionalFormatting>
  <conditionalFormatting sqref="G13">
    <cfRule type="expression" dxfId="5" priority="1">
      <formula>$F$13="Datum:"</formula>
    </cfRule>
  </conditionalFormatting>
  <dataValidations count="5">
    <dataValidation allowBlank="1" showInputMessage="1" showErrorMessage="1" prompt="Bitte Auswahl treffen!" sqref="E14"/>
    <dataValidation type="whole" operator="greaterThanOrEqual" allowBlank="1" showInputMessage="1" showErrorMessage="1" sqref="G8:G9">
      <formula1>0</formula1>
    </dataValidation>
    <dataValidation operator="greaterThan" allowBlank="1" showInputMessage="1" showErrorMessage="1" sqref="G30 D22:F24"/>
    <dataValidation operator="greaterThan" allowBlank="1" showInputMessage="1" showErrorMessage="1" sqref="F30"/>
    <dataValidation operator="greaterThan" allowBlank="1" showInputMessage="1" showErrorMessage="1" sqref="B30:C30"/>
  </dataValidations>
  <pageMargins left="0.51181102362204722" right="0.51181102362204722" top="0.98425196850393704" bottom="0.78740157480314965" header="0.31496062992125984" footer="0.31496062992125984"/>
  <pageSetup paperSize="9" scale="78" orientation="landscape" r:id="rId1"/>
  <headerFooter>
    <oddFooter>&amp;A</oddFooter>
  </headerFooter>
  <ignoredErrors>
    <ignoredError sqref="H8:H9 I22:I24" formula="1"/>
    <ignoredError sqref="G8:G9 I8:I9 K8:K9 F22:F24 H22:H24 J22:J24 G30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20484AED-B69E-4851-9F91-D22ACB802DC6}">
            <xm:f>NOT(ISERROR(SEARCH("Datum:",F13)))</xm:f>
            <xm:f>"Datum:"</xm:f>
            <x14:dxf>
              <font>
                <color theme="1"/>
              </font>
              <fill>
                <patternFill>
                  <bgColor theme="6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containsText" priority="3" operator="containsText" id="{0BB5B3F7-36C2-4ED2-BC7C-3CA641249A3D}">
            <xm:f>NOT(ISERROR(SEARCH("Datum:",F13)))</xm:f>
            <xm:f>"Datum:"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" operator="containsText" id="{CF784160-4153-449C-A5C1-D1860C237CE3}">
            <xm:f>NOT(ISERROR(SEARCH("Datum:",F13)))</xm:f>
            <xm:f>"Datum:"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Bitte Auswahl treffen!">
          <x14:formula1>
            <xm:f>Durchschnittssätze!$F$58:$F$59</xm:f>
          </x14:formula1>
          <xm:sqref>E13</xm:sqref>
        </x14:dataValidation>
        <x14:dataValidation type="date" operator="lessThan" allowBlank="1" showInputMessage="1" showErrorMessage="1" prompt="Bitte Datum des Kofinanzierungsbescheides eingeben!">
          <x14:formula1>
            <xm:f>'Allgemeine Angaben'!E26</xm:f>
          </x14:formula1>
          <xm:sqref>G13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">
    <tabColor theme="6" tint="-0.249977111117893"/>
  </sheetPr>
  <dimension ref="A2:P100"/>
  <sheetViews>
    <sheetView showGridLines="0" zoomScaleNormal="100" workbookViewId="0">
      <selection activeCell="D6" sqref="D6:F6"/>
    </sheetView>
  </sheetViews>
  <sheetFormatPr baseColWidth="10" defaultColWidth="11" defaultRowHeight="13.8" x14ac:dyDescent="0.25"/>
  <cols>
    <col min="1" max="1" width="3.3984375" style="77" customWidth="1"/>
    <col min="2" max="2" width="11" style="77"/>
    <col min="3" max="3" width="20.19921875" style="77" customWidth="1"/>
    <col min="4" max="4" width="12.09765625" style="77" customWidth="1"/>
    <col min="5" max="5" width="11.19921875" style="77" customWidth="1"/>
    <col min="6" max="16" width="11" style="77"/>
    <col min="17" max="17" width="5.3984375" style="77" customWidth="1"/>
    <col min="18" max="16384" width="11" style="77"/>
  </cols>
  <sheetData>
    <row r="2" spans="1:16" x14ac:dyDescent="0.25">
      <c r="A2" s="191" t="s">
        <v>60</v>
      </c>
    </row>
    <row r="3" spans="1:16" x14ac:dyDescent="0.25">
      <c r="A3" s="191"/>
    </row>
    <row r="5" spans="1:16" x14ac:dyDescent="0.25">
      <c r="B5" s="466" t="s">
        <v>62</v>
      </c>
      <c r="C5" s="466"/>
      <c r="D5" s="465"/>
      <c r="E5" s="465"/>
      <c r="F5" s="465"/>
      <c r="H5" s="466" t="s">
        <v>65</v>
      </c>
      <c r="I5" s="466"/>
      <c r="J5" s="465"/>
      <c r="K5" s="465"/>
      <c r="L5" s="465"/>
    </row>
    <row r="6" spans="1:16" x14ac:dyDescent="0.25">
      <c r="B6" s="466" t="s">
        <v>63</v>
      </c>
      <c r="C6" s="466"/>
      <c r="D6" s="465"/>
      <c r="E6" s="465"/>
      <c r="F6" s="465"/>
      <c r="H6" s="466" t="s">
        <v>66</v>
      </c>
      <c r="I6" s="466"/>
      <c r="J6" s="465"/>
      <c r="K6" s="465"/>
      <c r="L6" s="465"/>
    </row>
    <row r="7" spans="1:16" x14ac:dyDescent="0.25">
      <c r="B7" s="466" t="s">
        <v>64</v>
      </c>
      <c r="C7" s="466"/>
      <c r="D7" s="465"/>
      <c r="E7" s="465"/>
      <c r="F7" s="465"/>
      <c r="H7" s="466" t="s">
        <v>67</v>
      </c>
      <c r="I7" s="466"/>
      <c r="J7" s="465"/>
      <c r="K7" s="465"/>
      <c r="L7" s="465"/>
    </row>
    <row r="10" spans="1:16" x14ac:dyDescent="0.25">
      <c r="A10" s="146" t="s">
        <v>61</v>
      </c>
    </row>
    <row r="12" spans="1:16" ht="30" customHeight="1" x14ac:dyDescent="0.25">
      <c r="B12" s="448" t="s">
        <v>68</v>
      </c>
      <c r="C12" s="448"/>
      <c r="D12" s="134" t="s">
        <v>41</v>
      </c>
      <c r="E12" s="134" t="s">
        <v>123</v>
      </c>
      <c r="F12" s="134" t="s">
        <v>69</v>
      </c>
      <c r="G12" s="134" t="s">
        <v>28</v>
      </c>
      <c r="H12" s="409" t="s">
        <v>82</v>
      </c>
      <c r="I12" s="411"/>
      <c r="J12" s="411"/>
      <c r="K12" s="411"/>
      <c r="L12" s="411"/>
      <c r="M12" s="411"/>
      <c r="N12" s="411"/>
      <c r="O12" s="411"/>
      <c r="P12" s="410"/>
    </row>
    <row r="13" spans="1:16" x14ac:dyDescent="0.25">
      <c r="B13" s="465"/>
      <c r="C13" s="465"/>
      <c r="D13" s="195"/>
      <c r="E13" s="196"/>
      <c r="F13" s="197"/>
      <c r="G13" s="158">
        <f>IF(B13="",0,ROUND((D13*E13*F13),2))</f>
        <v>0</v>
      </c>
      <c r="H13" s="468"/>
      <c r="I13" s="469"/>
      <c r="J13" s="469"/>
      <c r="K13" s="469"/>
      <c r="L13" s="469"/>
      <c r="M13" s="469"/>
      <c r="N13" s="469"/>
      <c r="O13" s="469"/>
      <c r="P13" s="470"/>
    </row>
    <row r="14" spans="1:16" x14ac:dyDescent="0.25">
      <c r="B14" s="465"/>
      <c r="C14" s="465"/>
      <c r="D14" s="195"/>
      <c r="E14" s="196"/>
      <c r="F14" s="197"/>
      <c r="G14" s="158">
        <f t="shared" ref="G14:G42" si="0">IF(B14="",0,ROUND((D14*E14*F14),2))</f>
        <v>0</v>
      </c>
      <c r="H14" s="468"/>
      <c r="I14" s="469"/>
      <c r="J14" s="469"/>
      <c r="K14" s="469"/>
      <c r="L14" s="469"/>
      <c r="M14" s="469"/>
      <c r="N14" s="469"/>
      <c r="O14" s="469"/>
      <c r="P14" s="470"/>
    </row>
    <row r="15" spans="1:16" x14ac:dyDescent="0.25">
      <c r="B15" s="465"/>
      <c r="C15" s="465"/>
      <c r="D15" s="195"/>
      <c r="E15" s="196"/>
      <c r="F15" s="197"/>
      <c r="G15" s="158">
        <f t="shared" si="0"/>
        <v>0</v>
      </c>
      <c r="H15" s="468"/>
      <c r="I15" s="469"/>
      <c r="J15" s="469"/>
      <c r="K15" s="469"/>
      <c r="L15" s="469"/>
      <c r="M15" s="469"/>
      <c r="N15" s="469"/>
      <c r="O15" s="469"/>
      <c r="P15" s="470"/>
    </row>
    <row r="16" spans="1:16" x14ac:dyDescent="0.25">
      <c r="B16" s="465"/>
      <c r="C16" s="465"/>
      <c r="D16" s="195"/>
      <c r="E16" s="196"/>
      <c r="F16" s="197"/>
      <c r="G16" s="158">
        <f t="shared" si="0"/>
        <v>0</v>
      </c>
      <c r="H16" s="468"/>
      <c r="I16" s="469"/>
      <c r="J16" s="469"/>
      <c r="K16" s="469"/>
      <c r="L16" s="469"/>
      <c r="M16" s="469"/>
      <c r="N16" s="469"/>
      <c r="O16" s="469"/>
      <c r="P16" s="470"/>
    </row>
    <row r="17" spans="2:16" x14ac:dyDescent="0.25">
      <c r="B17" s="465"/>
      <c r="C17" s="465"/>
      <c r="D17" s="195"/>
      <c r="E17" s="196"/>
      <c r="F17" s="197"/>
      <c r="G17" s="158">
        <f t="shared" si="0"/>
        <v>0</v>
      </c>
      <c r="H17" s="468"/>
      <c r="I17" s="469"/>
      <c r="J17" s="469"/>
      <c r="K17" s="469"/>
      <c r="L17" s="469"/>
      <c r="M17" s="469"/>
      <c r="N17" s="469"/>
      <c r="O17" s="469"/>
      <c r="P17" s="470"/>
    </row>
    <row r="18" spans="2:16" x14ac:dyDescent="0.25">
      <c r="B18" s="465"/>
      <c r="C18" s="465"/>
      <c r="D18" s="195"/>
      <c r="E18" s="196"/>
      <c r="F18" s="197"/>
      <c r="G18" s="158">
        <f t="shared" si="0"/>
        <v>0</v>
      </c>
      <c r="H18" s="468"/>
      <c r="I18" s="469"/>
      <c r="J18" s="469"/>
      <c r="K18" s="469"/>
      <c r="L18" s="469"/>
      <c r="M18" s="469"/>
      <c r="N18" s="469"/>
      <c r="O18" s="469"/>
      <c r="P18" s="470"/>
    </row>
    <row r="19" spans="2:16" x14ac:dyDescent="0.25">
      <c r="B19" s="465"/>
      <c r="C19" s="465"/>
      <c r="D19" s="195"/>
      <c r="E19" s="196"/>
      <c r="F19" s="197"/>
      <c r="G19" s="158">
        <f t="shared" si="0"/>
        <v>0</v>
      </c>
      <c r="H19" s="468"/>
      <c r="I19" s="469"/>
      <c r="J19" s="469"/>
      <c r="K19" s="469"/>
      <c r="L19" s="469"/>
      <c r="M19" s="469"/>
      <c r="N19" s="469"/>
      <c r="O19" s="469"/>
      <c r="P19" s="470"/>
    </row>
    <row r="20" spans="2:16" x14ac:dyDescent="0.25">
      <c r="B20" s="465"/>
      <c r="C20" s="465"/>
      <c r="D20" s="195"/>
      <c r="E20" s="196"/>
      <c r="F20" s="197"/>
      <c r="G20" s="158">
        <f t="shared" si="0"/>
        <v>0</v>
      </c>
      <c r="H20" s="468"/>
      <c r="I20" s="469"/>
      <c r="J20" s="469"/>
      <c r="K20" s="469"/>
      <c r="L20" s="469"/>
      <c r="M20" s="469"/>
      <c r="N20" s="469"/>
      <c r="O20" s="469"/>
      <c r="P20" s="470"/>
    </row>
    <row r="21" spans="2:16" x14ac:dyDescent="0.25">
      <c r="B21" s="465"/>
      <c r="C21" s="465"/>
      <c r="D21" s="195"/>
      <c r="E21" s="196"/>
      <c r="F21" s="197"/>
      <c r="G21" s="158">
        <f t="shared" si="0"/>
        <v>0</v>
      </c>
      <c r="H21" s="468"/>
      <c r="I21" s="469"/>
      <c r="J21" s="469"/>
      <c r="K21" s="469"/>
      <c r="L21" s="469"/>
      <c r="M21" s="469"/>
      <c r="N21" s="469"/>
      <c r="O21" s="469"/>
      <c r="P21" s="470"/>
    </row>
    <row r="22" spans="2:16" x14ac:dyDescent="0.25">
      <c r="B22" s="465"/>
      <c r="C22" s="465"/>
      <c r="D22" s="195"/>
      <c r="E22" s="196"/>
      <c r="F22" s="197"/>
      <c r="G22" s="158">
        <f t="shared" si="0"/>
        <v>0</v>
      </c>
      <c r="H22" s="468"/>
      <c r="I22" s="469"/>
      <c r="J22" s="469"/>
      <c r="K22" s="469"/>
      <c r="L22" s="469"/>
      <c r="M22" s="469"/>
      <c r="N22" s="469"/>
      <c r="O22" s="469"/>
      <c r="P22" s="470"/>
    </row>
    <row r="23" spans="2:16" x14ac:dyDescent="0.25">
      <c r="B23" s="465"/>
      <c r="C23" s="465"/>
      <c r="D23" s="195"/>
      <c r="E23" s="196"/>
      <c r="F23" s="197"/>
      <c r="G23" s="158">
        <f t="shared" si="0"/>
        <v>0</v>
      </c>
      <c r="H23" s="468"/>
      <c r="I23" s="469"/>
      <c r="J23" s="469"/>
      <c r="K23" s="469"/>
      <c r="L23" s="469"/>
      <c r="M23" s="469"/>
      <c r="N23" s="469"/>
      <c r="O23" s="469"/>
      <c r="P23" s="470"/>
    </row>
    <row r="24" spans="2:16" x14ac:dyDescent="0.25">
      <c r="B24" s="465"/>
      <c r="C24" s="465"/>
      <c r="D24" s="195"/>
      <c r="E24" s="196"/>
      <c r="F24" s="197"/>
      <c r="G24" s="158">
        <f t="shared" si="0"/>
        <v>0</v>
      </c>
      <c r="H24" s="468"/>
      <c r="I24" s="469"/>
      <c r="J24" s="469"/>
      <c r="K24" s="469"/>
      <c r="L24" s="469"/>
      <c r="M24" s="469"/>
      <c r="N24" s="469"/>
      <c r="O24" s="469"/>
      <c r="P24" s="470"/>
    </row>
    <row r="25" spans="2:16" x14ac:dyDescent="0.25">
      <c r="B25" s="465"/>
      <c r="C25" s="465"/>
      <c r="D25" s="195"/>
      <c r="E25" s="196"/>
      <c r="F25" s="197"/>
      <c r="G25" s="158">
        <f t="shared" si="0"/>
        <v>0</v>
      </c>
      <c r="H25" s="468"/>
      <c r="I25" s="469"/>
      <c r="J25" s="469"/>
      <c r="K25" s="469"/>
      <c r="L25" s="469"/>
      <c r="M25" s="469"/>
      <c r="N25" s="469"/>
      <c r="O25" s="469"/>
      <c r="P25" s="470"/>
    </row>
    <row r="26" spans="2:16" x14ac:dyDescent="0.25">
      <c r="B26" s="465"/>
      <c r="C26" s="465"/>
      <c r="D26" s="195"/>
      <c r="E26" s="196"/>
      <c r="F26" s="197"/>
      <c r="G26" s="158">
        <f t="shared" si="0"/>
        <v>0</v>
      </c>
      <c r="H26" s="468"/>
      <c r="I26" s="469"/>
      <c r="J26" s="469"/>
      <c r="K26" s="469"/>
      <c r="L26" s="469"/>
      <c r="M26" s="469"/>
      <c r="N26" s="469"/>
      <c r="O26" s="469"/>
      <c r="P26" s="470"/>
    </row>
    <row r="27" spans="2:16" x14ac:dyDescent="0.25">
      <c r="B27" s="465"/>
      <c r="C27" s="465"/>
      <c r="D27" s="195"/>
      <c r="E27" s="196"/>
      <c r="F27" s="197"/>
      <c r="G27" s="158">
        <f t="shared" si="0"/>
        <v>0</v>
      </c>
      <c r="H27" s="468"/>
      <c r="I27" s="469"/>
      <c r="J27" s="469"/>
      <c r="K27" s="469"/>
      <c r="L27" s="469"/>
      <c r="M27" s="469"/>
      <c r="N27" s="469"/>
      <c r="O27" s="469"/>
      <c r="P27" s="470"/>
    </row>
    <row r="28" spans="2:16" x14ac:dyDescent="0.25">
      <c r="B28" s="465"/>
      <c r="C28" s="465"/>
      <c r="D28" s="195"/>
      <c r="E28" s="196"/>
      <c r="F28" s="197"/>
      <c r="G28" s="158">
        <f t="shared" si="0"/>
        <v>0</v>
      </c>
      <c r="H28" s="468"/>
      <c r="I28" s="469"/>
      <c r="J28" s="469"/>
      <c r="K28" s="469"/>
      <c r="L28" s="469"/>
      <c r="M28" s="469"/>
      <c r="N28" s="469"/>
      <c r="O28" s="469"/>
      <c r="P28" s="470"/>
    </row>
    <row r="29" spans="2:16" x14ac:dyDescent="0.25">
      <c r="B29" s="465"/>
      <c r="C29" s="465"/>
      <c r="D29" s="195"/>
      <c r="E29" s="196"/>
      <c r="F29" s="197"/>
      <c r="G29" s="158">
        <f t="shared" si="0"/>
        <v>0</v>
      </c>
      <c r="H29" s="468"/>
      <c r="I29" s="469"/>
      <c r="J29" s="469"/>
      <c r="K29" s="469"/>
      <c r="L29" s="469"/>
      <c r="M29" s="469"/>
      <c r="N29" s="469"/>
      <c r="O29" s="469"/>
      <c r="P29" s="470"/>
    </row>
    <row r="30" spans="2:16" x14ac:dyDescent="0.25">
      <c r="B30" s="465"/>
      <c r="C30" s="465"/>
      <c r="D30" s="195"/>
      <c r="E30" s="196"/>
      <c r="F30" s="197"/>
      <c r="G30" s="158">
        <f t="shared" si="0"/>
        <v>0</v>
      </c>
      <c r="H30" s="468"/>
      <c r="I30" s="469"/>
      <c r="J30" s="469"/>
      <c r="K30" s="469"/>
      <c r="L30" s="469"/>
      <c r="M30" s="469"/>
      <c r="N30" s="469"/>
      <c r="O30" s="469"/>
      <c r="P30" s="470"/>
    </row>
    <row r="31" spans="2:16" x14ac:dyDescent="0.25">
      <c r="B31" s="465"/>
      <c r="C31" s="465"/>
      <c r="D31" s="195"/>
      <c r="E31" s="196"/>
      <c r="F31" s="197"/>
      <c r="G31" s="158">
        <f t="shared" si="0"/>
        <v>0</v>
      </c>
      <c r="H31" s="468"/>
      <c r="I31" s="469"/>
      <c r="J31" s="469"/>
      <c r="K31" s="469"/>
      <c r="L31" s="469"/>
      <c r="M31" s="469"/>
      <c r="N31" s="469"/>
      <c r="O31" s="469"/>
      <c r="P31" s="470"/>
    </row>
    <row r="32" spans="2:16" x14ac:dyDescent="0.25">
      <c r="B32" s="465"/>
      <c r="C32" s="465"/>
      <c r="D32" s="195"/>
      <c r="E32" s="196"/>
      <c r="F32" s="197"/>
      <c r="G32" s="158">
        <f t="shared" si="0"/>
        <v>0</v>
      </c>
      <c r="H32" s="468"/>
      <c r="I32" s="469"/>
      <c r="J32" s="469"/>
      <c r="K32" s="469"/>
      <c r="L32" s="469"/>
      <c r="M32" s="469"/>
      <c r="N32" s="469"/>
      <c r="O32" s="469"/>
      <c r="P32" s="470"/>
    </row>
    <row r="33" spans="1:16" x14ac:dyDescent="0.25">
      <c r="B33" s="465"/>
      <c r="C33" s="465"/>
      <c r="D33" s="195"/>
      <c r="E33" s="196"/>
      <c r="F33" s="197"/>
      <c r="G33" s="158">
        <f t="shared" si="0"/>
        <v>0</v>
      </c>
      <c r="H33" s="468"/>
      <c r="I33" s="469"/>
      <c r="J33" s="469"/>
      <c r="K33" s="469"/>
      <c r="L33" s="469"/>
      <c r="M33" s="469"/>
      <c r="N33" s="469"/>
      <c r="O33" s="469"/>
      <c r="P33" s="470"/>
    </row>
    <row r="34" spans="1:16" x14ac:dyDescent="0.25">
      <c r="B34" s="465"/>
      <c r="C34" s="465"/>
      <c r="D34" s="195"/>
      <c r="E34" s="196"/>
      <c r="F34" s="197"/>
      <c r="G34" s="158">
        <f t="shared" si="0"/>
        <v>0</v>
      </c>
      <c r="H34" s="468"/>
      <c r="I34" s="469"/>
      <c r="J34" s="469"/>
      <c r="K34" s="469"/>
      <c r="L34" s="469"/>
      <c r="M34" s="469"/>
      <c r="N34" s="469"/>
      <c r="O34" s="469"/>
      <c r="P34" s="470"/>
    </row>
    <row r="35" spans="1:16" x14ac:dyDescent="0.25">
      <c r="B35" s="465"/>
      <c r="C35" s="465"/>
      <c r="D35" s="195"/>
      <c r="E35" s="196"/>
      <c r="F35" s="197"/>
      <c r="G35" s="158">
        <f t="shared" si="0"/>
        <v>0</v>
      </c>
      <c r="H35" s="468"/>
      <c r="I35" s="469"/>
      <c r="J35" s="469"/>
      <c r="K35" s="469"/>
      <c r="L35" s="469"/>
      <c r="M35" s="469"/>
      <c r="N35" s="469"/>
      <c r="O35" s="469"/>
      <c r="P35" s="470"/>
    </row>
    <row r="36" spans="1:16" x14ac:dyDescent="0.25">
      <c r="B36" s="465"/>
      <c r="C36" s="465"/>
      <c r="D36" s="195"/>
      <c r="E36" s="196"/>
      <c r="F36" s="197"/>
      <c r="G36" s="158">
        <f t="shared" si="0"/>
        <v>0</v>
      </c>
      <c r="H36" s="468"/>
      <c r="I36" s="469"/>
      <c r="J36" s="469"/>
      <c r="K36" s="469"/>
      <c r="L36" s="469"/>
      <c r="M36" s="469"/>
      <c r="N36" s="469"/>
      <c r="O36" s="469"/>
      <c r="P36" s="470"/>
    </row>
    <row r="37" spans="1:16" x14ac:dyDescent="0.25">
      <c r="B37" s="465"/>
      <c r="C37" s="465"/>
      <c r="D37" s="195"/>
      <c r="E37" s="196"/>
      <c r="F37" s="197"/>
      <c r="G37" s="158">
        <f t="shared" si="0"/>
        <v>0</v>
      </c>
      <c r="H37" s="468"/>
      <c r="I37" s="469"/>
      <c r="J37" s="469"/>
      <c r="K37" s="469"/>
      <c r="L37" s="469"/>
      <c r="M37" s="469"/>
      <c r="N37" s="469"/>
      <c r="O37" s="469"/>
      <c r="P37" s="470"/>
    </row>
    <row r="38" spans="1:16" x14ac:dyDescent="0.25">
      <c r="B38" s="465"/>
      <c r="C38" s="465"/>
      <c r="D38" s="195"/>
      <c r="E38" s="196"/>
      <c r="F38" s="197"/>
      <c r="G38" s="158">
        <f t="shared" si="0"/>
        <v>0</v>
      </c>
      <c r="H38" s="468"/>
      <c r="I38" s="469"/>
      <c r="J38" s="469"/>
      <c r="K38" s="469"/>
      <c r="L38" s="469"/>
      <c r="M38" s="469"/>
      <c r="N38" s="469"/>
      <c r="O38" s="469"/>
      <c r="P38" s="470"/>
    </row>
    <row r="39" spans="1:16" x14ac:dyDescent="0.25">
      <c r="B39" s="465"/>
      <c r="C39" s="465"/>
      <c r="D39" s="195"/>
      <c r="E39" s="196"/>
      <c r="F39" s="197"/>
      <c r="G39" s="158">
        <f t="shared" si="0"/>
        <v>0</v>
      </c>
      <c r="H39" s="468"/>
      <c r="I39" s="469"/>
      <c r="J39" s="469"/>
      <c r="K39" s="469"/>
      <c r="L39" s="469"/>
      <c r="M39" s="469"/>
      <c r="N39" s="469"/>
      <c r="O39" s="469"/>
      <c r="P39" s="470"/>
    </row>
    <row r="40" spans="1:16" x14ac:dyDescent="0.25">
      <c r="B40" s="465"/>
      <c r="C40" s="465"/>
      <c r="D40" s="195"/>
      <c r="E40" s="196"/>
      <c r="F40" s="197"/>
      <c r="G40" s="158">
        <f t="shared" si="0"/>
        <v>0</v>
      </c>
      <c r="H40" s="468"/>
      <c r="I40" s="469"/>
      <c r="J40" s="469"/>
      <c r="K40" s="469"/>
      <c r="L40" s="469"/>
      <c r="M40" s="469"/>
      <c r="N40" s="469"/>
      <c r="O40" s="469"/>
      <c r="P40" s="470"/>
    </row>
    <row r="41" spans="1:16" x14ac:dyDescent="0.25">
      <c r="B41" s="465"/>
      <c r="C41" s="465"/>
      <c r="D41" s="195"/>
      <c r="E41" s="196"/>
      <c r="F41" s="197"/>
      <c r="G41" s="158">
        <f t="shared" si="0"/>
        <v>0</v>
      </c>
      <c r="H41" s="468"/>
      <c r="I41" s="469"/>
      <c r="J41" s="469"/>
      <c r="K41" s="469"/>
      <c r="L41" s="469"/>
      <c r="M41" s="469"/>
      <c r="N41" s="469"/>
      <c r="O41" s="469"/>
      <c r="P41" s="470"/>
    </row>
    <row r="42" spans="1:16" x14ac:dyDescent="0.25">
      <c r="B42" s="465"/>
      <c r="C42" s="465"/>
      <c r="D42" s="195"/>
      <c r="E42" s="196"/>
      <c r="F42" s="197"/>
      <c r="G42" s="158">
        <f t="shared" si="0"/>
        <v>0</v>
      </c>
      <c r="H42" s="468"/>
      <c r="I42" s="469"/>
      <c r="J42" s="469"/>
      <c r="K42" s="469"/>
      <c r="L42" s="469"/>
      <c r="M42" s="469"/>
      <c r="N42" s="469"/>
      <c r="O42" s="469"/>
      <c r="P42" s="470"/>
    </row>
    <row r="43" spans="1:16" x14ac:dyDescent="0.25">
      <c r="F43" s="192" t="s">
        <v>25</v>
      </c>
      <c r="G43" s="177">
        <f>SUM(G13:G42)</f>
        <v>0</v>
      </c>
    </row>
    <row r="47" spans="1:16" x14ac:dyDescent="0.25">
      <c r="A47" s="146" t="s">
        <v>70</v>
      </c>
    </row>
    <row r="49" spans="2:16" ht="46.5" customHeight="1" x14ac:dyDescent="0.25">
      <c r="B49" s="385" t="s">
        <v>71</v>
      </c>
      <c r="C49" s="387"/>
      <c r="D49" s="134" t="s">
        <v>75</v>
      </c>
      <c r="E49" s="134" t="s">
        <v>76</v>
      </c>
      <c r="F49" s="134" t="s">
        <v>72</v>
      </c>
      <c r="G49" s="134" t="s">
        <v>73</v>
      </c>
      <c r="H49" s="134" t="s">
        <v>69</v>
      </c>
      <c r="I49" s="134" t="s">
        <v>74</v>
      </c>
      <c r="J49" s="134" t="s">
        <v>31</v>
      </c>
      <c r="K49" s="448" t="s">
        <v>82</v>
      </c>
      <c r="L49" s="448"/>
      <c r="M49" s="448"/>
      <c r="N49" s="448"/>
      <c r="O49" s="448"/>
      <c r="P49" s="448"/>
    </row>
    <row r="50" spans="2:16" x14ac:dyDescent="0.25">
      <c r="B50" s="420"/>
      <c r="C50" s="471"/>
      <c r="D50" s="198"/>
      <c r="E50" s="198"/>
      <c r="F50" s="193" t="str">
        <f>IF(E50="","",DATEDIF(D50,E50,"m")+1)</f>
        <v/>
      </c>
      <c r="G50" s="196"/>
      <c r="H50" s="197"/>
      <c r="I50" s="195"/>
      <c r="J50" s="158">
        <f>IF(B50="",0,ROUND((G50*I50*H50),2))</f>
        <v>0</v>
      </c>
      <c r="K50" s="467"/>
      <c r="L50" s="467"/>
      <c r="M50" s="467"/>
      <c r="N50" s="467"/>
      <c r="O50" s="467"/>
      <c r="P50" s="467"/>
    </row>
    <row r="51" spans="2:16" x14ac:dyDescent="0.25">
      <c r="B51" s="420"/>
      <c r="C51" s="471"/>
      <c r="D51" s="198"/>
      <c r="E51" s="198"/>
      <c r="F51" s="193" t="str">
        <f t="shared" ref="F51:F69" si="1">IF(E51="","",DATEDIF(D51,E51,"m")+1)</f>
        <v/>
      </c>
      <c r="G51" s="196"/>
      <c r="H51" s="197"/>
      <c r="I51" s="195"/>
      <c r="J51" s="158">
        <f t="shared" ref="J51:J69" si="2">IF(B51="",0,ROUND((G51*I51*H51),2))</f>
        <v>0</v>
      </c>
      <c r="K51" s="467"/>
      <c r="L51" s="467"/>
      <c r="M51" s="467"/>
      <c r="N51" s="467"/>
      <c r="O51" s="467"/>
      <c r="P51" s="467"/>
    </row>
    <row r="52" spans="2:16" x14ac:dyDescent="0.25">
      <c r="B52" s="420"/>
      <c r="C52" s="471"/>
      <c r="D52" s="198"/>
      <c r="E52" s="198"/>
      <c r="F52" s="193" t="str">
        <f t="shared" si="1"/>
        <v/>
      </c>
      <c r="G52" s="196"/>
      <c r="H52" s="197"/>
      <c r="I52" s="195"/>
      <c r="J52" s="158">
        <f t="shared" si="2"/>
        <v>0</v>
      </c>
      <c r="K52" s="467"/>
      <c r="L52" s="467"/>
      <c r="M52" s="467"/>
      <c r="N52" s="467"/>
      <c r="O52" s="467"/>
      <c r="P52" s="467"/>
    </row>
    <row r="53" spans="2:16" x14ac:dyDescent="0.25">
      <c r="B53" s="420"/>
      <c r="C53" s="471"/>
      <c r="D53" s="198"/>
      <c r="E53" s="198"/>
      <c r="F53" s="193" t="str">
        <f t="shared" si="1"/>
        <v/>
      </c>
      <c r="G53" s="196"/>
      <c r="H53" s="197"/>
      <c r="I53" s="195"/>
      <c r="J53" s="158">
        <f t="shared" si="2"/>
        <v>0</v>
      </c>
      <c r="K53" s="467"/>
      <c r="L53" s="467"/>
      <c r="M53" s="467"/>
      <c r="N53" s="467"/>
      <c r="O53" s="467"/>
      <c r="P53" s="467"/>
    </row>
    <row r="54" spans="2:16" x14ac:dyDescent="0.25">
      <c r="B54" s="420"/>
      <c r="C54" s="471"/>
      <c r="D54" s="198"/>
      <c r="E54" s="198"/>
      <c r="F54" s="193" t="str">
        <f t="shared" si="1"/>
        <v/>
      </c>
      <c r="G54" s="196"/>
      <c r="H54" s="197"/>
      <c r="I54" s="195"/>
      <c r="J54" s="158">
        <f t="shared" si="2"/>
        <v>0</v>
      </c>
      <c r="K54" s="467"/>
      <c r="L54" s="467"/>
      <c r="M54" s="467"/>
      <c r="N54" s="467"/>
      <c r="O54" s="467"/>
      <c r="P54" s="467"/>
    </row>
    <row r="55" spans="2:16" x14ac:dyDescent="0.25">
      <c r="B55" s="420"/>
      <c r="C55" s="471"/>
      <c r="D55" s="198"/>
      <c r="E55" s="198"/>
      <c r="F55" s="193" t="str">
        <f t="shared" si="1"/>
        <v/>
      </c>
      <c r="G55" s="196"/>
      <c r="H55" s="197"/>
      <c r="I55" s="195"/>
      <c r="J55" s="158">
        <f t="shared" si="2"/>
        <v>0</v>
      </c>
      <c r="K55" s="467"/>
      <c r="L55" s="467"/>
      <c r="M55" s="467"/>
      <c r="N55" s="467"/>
      <c r="O55" s="467"/>
      <c r="P55" s="467"/>
    </row>
    <row r="56" spans="2:16" x14ac:dyDescent="0.25">
      <c r="B56" s="420"/>
      <c r="C56" s="471"/>
      <c r="D56" s="198"/>
      <c r="E56" s="198"/>
      <c r="F56" s="193" t="str">
        <f t="shared" si="1"/>
        <v/>
      </c>
      <c r="G56" s="196"/>
      <c r="H56" s="197"/>
      <c r="I56" s="195"/>
      <c r="J56" s="158">
        <f t="shared" si="2"/>
        <v>0</v>
      </c>
      <c r="K56" s="467"/>
      <c r="L56" s="467"/>
      <c r="M56" s="467"/>
      <c r="N56" s="467"/>
      <c r="O56" s="467"/>
      <c r="P56" s="467"/>
    </row>
    <row r="57" spans="2:16" x14ac:dyDescent="0.25">
      <c r="B57" s="420"/>
      <c r="C57" s="471"/>
      <c r="D57" s="198"/>
      <c r="E57" s="198"/>
      <c r="F57" s="193" t="str">
        <f t="shared" si="1"/>
        <v/>
      </c>
      <c r="G57" s="196"/>
      <c r="H57" s="197"/>
      <c r="I57" s="195"/>
      <c r="J57" s="158">
        <f t="shared" si="2"/>
        <v>0</v>
      </c>
      <c r="K57" s="467"/>
      <c r="L57" s="467"/>
      <c r="M57" s="467"/>
      <c r="N57" s="467"/>
      <c r="O57" s="467"/>
      <c r="P57" s="467"/>
    </row>
    <row r="58" spans="2:16" x14ac:dyDescent="0.25">
      <c r="B58" s="420"/>
      <c r="C58" s="471"/>
      <c r="D58" s="198"/>
      <c r="E58" s="198"/>
      <c r="F58" s="193" t="str">
        <f t="shared" si="1"/>
        <v/>
      </c>
      <c r="G58" s="196"/>
      <c r="H58" s="197"/>
      <c r="I58" s="195"/>
      <c r="J58" s="158">
        <f t="shared" si="2"/>
        <v>0</v>
      </c>
      <c r="K58" s="467"/>
      <c r="L58" s="467"/>
      <c r="M58" s="467"/>
      <c r="N58" s="467"/>
      <c r="O58" s="467"/>
      <c r="P58" s="467"/>
    </row>
    <row r="59" spans="2:16" x14ac:dyDescent="0.25">
      <c r="B59" s="420"/>
      <c r="C59" s="471"/>
      <c r="D59" s="198"/>
      <c r="E59" s="198"/>
      <c r="F59" s="193" t="str">
        <f t="shared" si="1"/>
        <v/>
      </c>
      <c r="G59" s="196"/>
      <c r="H59" s="197"/>
      <c r="I59" s="195"/>
      <c r="J59" s="158">
        <f t="shared" si="2"/>
        <v>0</v>
      </c>
      <c r="K59" s="467"/>
      <c r="L59" s="467"/>
      <c r="M59" s="467"/>
      <c r="N59" s="467"/>
      <c r="O59" s="467"/>
      <c r="P59" s="467"/>
    </row>
    <row r="60" spans="2:16" x14ac:dyDescent="0.25">
      <c r="B60" s="420"/>
      <c r="C60" s="471"/>
      <c r="D60" s="198"/>
      <c r="E60" s="198"/>
      <c r="F60" s="193" t="str">
        <f t="shared" si="1"/>
        <v/>
      </c>
      <c r="G60" s="196"/>
      <c r="H60" s="197"/>
      <c r="I60" s="195"/>
      <c r="J60" s="158">
        <f t="shared" si="2"/>
        <v>0</v>
      </c>
      <c r="K60" s="467"/>
      <c r="L60" s="467"/>
      <c r="M60" s="467"/>
      <c r="N60" s="467"/>
      <c r="O60" s="467"/>
      <c r="P60" s="467"/>
    </row>
    <row r="61" spans="2:16" x14ac:dyDescent="0.25">
      <c r="B61" s="420"/>
      <c r="C61" s="471"/>
      <c r="D61" s="198"/>
      <c r="E61" s="198"/>
      <c r="F61" s="193" t="str">
        <f t="shared" si="1"/>
        <v/>
      </c>
      <c r="G61" s="196"/>
      <c r="H61" s="197"/>
      <c r="I61" s="195"/>
      <c r="J61" s="158">
        <f t="shared" si="2"/>
        <v>0</v>
      </c>
      <c r="K61" s="467"/>
      <c r="L61" s="467"/>
      <c r="M61" s="467"/>
      <c r="N61" s="467"/>
      <c r="O61" s="467"/>
      <c r="P61" s="467"/>
    </row>
    <row r="62" spans="2:16" x14ac:dyDescent="0.25">
      <c r="B62" s="420"/>
      <c r="C62" s="471"/>
      <c r="D62" s="198"/>
      <c r="E62" s="198"/>
      <c r="F62" s="193" t="str">
        <f t="shared" si="1"/>
        <v/>
      </c>
      <c r="G62" s="196"/>
      <c r="H62" s="197"/>
      <c r="I62" s="195"/>
      <c r="J62" s="158">
        <f t="shared" si="2"/>
        <v>0</v>
      </c>
      <c r="K62" s="467"/>
      <c r="L62" s="467"/>
      <c r="M62" s="467"/>
      <c r="N62" s="467"/>
      <c r="O62" s="467"/>
      <c r="P62" s="467"/>
    </row>
    <row r="63" spans="2:16" x14ac:dyDescent="0.25">
      <c r="B63" s="420"/>
      <c r="C63" s="471"/>
      <c r="D63" s="198"/>
      <c r="E63" s="198"/>
      <c r="F63" s="193" t="str">
        <f t="shared" si="1"/>
        <v/>
      </c>
      <c r="G63" s="196"/>
      <c r="H63" s="197"/>
      <c r="I63" s="195"/>
      <c r="J63" s="158">
        <f t="shared" si="2"/>
        <v>0</v>
      </c>
      <c r="K63" s="467"/>
      <c r="L63" s="467"/>
      <c r="M63" s="467"/>
      <c r="N63" s="467"/>
      <c r="O63" s="467"/>
      <c r="P63" s="467"/>
    </row>
    <row r="64" spans="2:16" x14ac:dyDescent="0.25">
      <c r="B64" s="420"/>
      <c r="C64" s="471"/>
      <c r="D64" s="198"/>
      <c r="E64" s="198"/>
      <c r="F64" s="193" t="str">
        <f t="shared" si="1"/>
        <v/>
      </c>
      <c r="G64" s="196"/>
      <c r="H64" s="197"/>
      <c r="I64" s="195"/>
      <c r="J64" s="158">
        <f t="shared" si="2"/>
        <v>0</v>
      </c>
      <c r="K64" s="467"/>
      <c r="L64" s="467"/>
      <c r="M64" s="467"/>
      <c r="N64" s="467"/>
      <c r="O64" s="467"/>
      <c r="P64" s="467"/>
    </row>
    <row r="65" spans="1:16" x14ac:dyDescent="0.25">
      <c r="B65" s="420"/>
      <c r="C65" s="471"/>
      <c r="D65" s="198"/>
      <c r="E65" s="198"/>
      <c r="F65" s="193" t="str">
        <f t="shared" si="1"/>
        <v/>
      </c>
      <c r="G65" s="196"/>
      <c r="H65" s="197"/>
      <c r="I65" s="195"/>
      <c r="J65" s="158">
        <f t="shared" si="2"/>
        <v>0</v>
      </c>
      <c r="K65" s="467"/>
      <c r="L65" s="467"/>
      <c r="M65" s="467"/>
      <c r="N65" s="467"/>
      <c r="O65" s="467"/>
      <c r="P65" s="467"/>
    </row>
    <row r="66" spans="1:16" x14ac:dyDescent="0.25">
      <c r="B66" s="420"/>
      <c r="C66" s="471"/>
      <c r="D66" s="198"/>
      <c r="E66" s="198"/>
      <c r="F66" s="193" t="str">
        <f t="shared" si="1"/>
        <v/>
      </c>
      <c r="G66" s="196"/>
      <c r="H66" s="197"/>
      <c r="I66" s="195"/>
      <c r="J66" s="158">
        <f t="shared" si="2"/>
        <v>0</v>
      </c>
      <c r="K66" s="467"/>
      <c r="L66" s="467"/>
      <c r="M66" s="467"/>
      <c r="N66" s="467"/>
      <c r="O66" s="467"/>
      <c r="P66" s="467"/>
    </row>
    <row r="67" spans="1:16" x14ac:dyDescent="0.25">
      <c r="B67" s="420"/>
      <c r="C67" s="471"/>
      <c r="D67" s="198"/>
      <c r="E67" s="198"/>
      <c r="F67" s="193" t="str">
        <f t="shared" si="1"/>
        <v/>
      </c>
      <c r="G67" s="196"/>
      <c r="H67" s="197"/>
      <c r="I67" s="195"/>
      <c r="J67" s="158">
        <f t="shared" si="2"/>
        <v>0</v>
      </c>
      <c r="K67" s="467"/>
      <c r="L67" s="467"/>
      <c r="M67" s="467"/>
      <c r="N67" s="467"/>
      <c r="O67" s="467"/>
      <c r="P67" s="467"/>
    </row>
    <row r="68" spans="1:16" x14ac:dyDescent="0.25">
      <c r="B68" s="420"/>
      <c r="C68" s="471"/>
      <c r="D68" s="198"/>
      <c r="E68" s="198"/>
      <c r="F68" s="193" t="str">
        <f t="shared" si="1"/>
        <v/>
      </c>
      <c r="G68" s="196"/>
      <c r="H68" s="197"/>
      <c r="I68" s="195"/>
      <c r="J68" s="158">
        <f t="shared" si="2"/>
        <v>0</v>
      </c>
      <c r="K68" s="467"/>
      <c r="L68" s="467"/>
      <c r="M68" s="467"/>
      <c r="N68" s="467"/>
      <c r="O68" s="467"/>
      <c r="P68" s="467"/>
    </row>
    <row r="69" spans="1:16" x14ac:dyDescent="0.25">
      <c r="B69" s="420"/>
      <c r="C69" s="471"/>
      <c r="D69" s="198"/>
      <c r="E69" s="198"/>
      <c r="F69" s="193" t="str">
        <f t="shared" si="1"/>
        <v/>
      </c>
      <c r="G69" s="196"/>
      <c r="H69" s="197"/>
      <c r="I69" s="195"/>
      <c r="J69" s="158">
        <f t="shared" si="2"/>
        <v>0</v>
      </c>
      <c r="K69" s="467"/>
      <c r="L69" s="467"/>
      <c r="M69" s="467"/>
      <c r="N69" s="467"/>
      <c r="O69" s="467"/>
      <c r="P69" s="467"/>
    </row>
    <row r="70" spans="1:16" x14ac:dyDescent="0.25">
      <c r="I70" s="192" t="s">
        <v>25</v>
      </c>
      <c r="J70" s="177">
        <f>SUM(J50:J69)</f>
        <v>0</v>
      </c>
    </row>
    <row r="74" spans="1:16" x14ac:dyDescent="0.25">
      <c r="A74" s="146" t="s">
        <v>77</v>
      </c>
    </row>
    <row r="76" spans="1:16" ht="46.5" customHeight="1" x14ac:dyDescent="0.25">
      <c r="B76" s="385" t="s">
        <v>71</v>
      </c>
      <c r="C76" s="387"/>
      <c r="D76" s="134" t="s">
        <v>79</v>
      </c>
      <c r="E76" s="134" t="s">
        <v>87</v>
      </c>
      <c r="F76" s="134" t="s">
        <v>78</v>
      </c>
      <c r="G76" s="134" t="s">
        <v>80</v>
      </c>
      <c r="H76" s="134" t="s">
        <v>69</v>
      </c>
      <c r="I76" s="134" t="s">
        <v>81</v>
      </c>
      <c r="J76" s="134" t="s">
        <v>31</v>
      </c>
      <c r="K76" s="388" t="s">
        <v>82</v>
      </c>
      <c r="L76" s="388"/>
      <c r="M76" s="388"/>
      <c r="N76" s="388"/>
      <c r="O76" s="388"/>
      <c r="P76" s="388"/>
    </row>
    <row r="77" spans="1:16" x14ac:dyDescent="0.25">
      <c r="B77" s="472"/>
      <c r="C77" s="473"/>
      <c r="D77" s="199"/>
      <c r="E77" s="200"/>
      <c r="F77" s="194" t="str">
        <f>IF(E77="","",IF(D77=(EOMONTH(D77,1)),EOMONTH(D77,E77),EOMONTH(D77,E77-1)))</f>
        <v/>
      </c>
      <c r="G77" s="168"/>
      <c r="H77" s="201"/>
      <c r="I77" s="160"/>
      <c r="J77" s="158">
        <f>IF(B77="",0,ROUND((G77/E77*H77*I77),2))</f>
        <v>0</v>
      </c>
      <c r="K77" s="468"/>
      <c r="L77" s="469"/>
      <c r="M77" s="469"/>
      <c r="N77" s="469"/>
      <c r="O77" s="469"/>
      <c r="P77" s="470"/>
    </row>
    <row r="78" spans="1:16" x14ac:dyDescent="0.25">
      <c r="B78" s="472"/>
      <c r="C78" s="473"/>
      <c r="D78" s="199"/>
      <c r="E78" s="200"/>
      <c r="F78" s="194" t="str">
        <f t="shared" ref="F78:F96" si="3">IF(E78="","",IF(D78=(EOMONTH(D78,1)),EOMONTH(D78,E78),EOMONTH(D78,E78-1)))</f>
        <v/>
      </c>
      <c r="G78" s="168"/>
      <c r="H78" s="201"/>
      <c r="I78" s="160"/>
      <c r="J78" s="158">
        <f t="shared" ref="J78:J96" si="4">IF(B78="",0,ROUND((G78/E78*H78*I78),2))</f>
        <v>0</v>
      </c>
      <c r="K78" s="468"/>
      <c r="L78" s="469"/>
      <c r="M78" s="469"/>
      <c r="N78" s="469"/>
      <c r="O78" s="469"/>
      <c r="P78" s="470"/>
    </row>
    <row r="79" spans="1:16" x14ac:dyDescent="0.25">
      <c r="B79" s="472"/>
      <c r="C79" s="473"/>
      <c r="D79" s="199"/>
      <c r="E79" s="200"/>
      <c r="F79" s="194" t="str">
        <f t="shared" si="3"/>
        <v/>
      </c>
      <c r="G79" s="168"/>
      <c r="H79" s="201"/>
      <c r="I79" s="160"/>
      <c r="J79" s="158">
        <f t="shared" si="4"/>
        <v>0</v>
      </c>
      <c r="K79" s="468"/>
      <c r="L79" s="469"/>
      <c r="M79" s="469"/>
      <c r="N79" s="469"/>
      <c r="O79" s="469"/>
      <c r="P79" s="470"/>
    </row>
    <row r="80" spans="1:16" x14ac:dyDescent="0.25">
      <c r="B80" s="472"/>
      <c r="C80" s="473"/>
      <c r="D80" s="199"/>
      <c r="E80" s="200"/>
      <c r="F80" s="194" t="str">
        <f t="shared" si="3"/>
        <v/>
      </c>
      <c r="G80" s="168"/>
      <c r="H80" s="201"/>
      <c r="I80" s="160"/>
      <c r="J80" s="158">
        <f t="shared" si="4"/>
        <v>0</v>
      </c>
      <c r="K80" s="468"/>
      <c r="L80" s="469"/>
      <c r="M80" s="469"/>
      <c r="N80" s="469"/>
      <c r="O80" s="469"/>
      <c r="P80" s="470"/>
    </row>
    <row r="81" spans="2:16" x14ac:dyDescent="0.25">
      <c r="B81" s="472"/>
      <c r="C81" s="473"/>
      <c r="D81" s="199"/>
      <c r="E81" s="200"/>
      <c r="F81" s="194" t="str">
        <f t="shared" si="3"/>
        <v/>
      </c>
      <c r="G81" s="168"/>
      <c r="H81" s="201"/>
      <c r="I81" s="160"/>
      <c r="J81" s="158">
        <f t="shared" si="4"/>
        <v>0</v>
      </c>
      <c r="K81" s="468"/>
      <c r="L81" s="469"/>
      <c r="M81" s="469"/>
      <c r="N81" s="469"/>
      <c r="O81" s="469"/>
      <c r="P81" s="470"/>
    </row>
    <row r="82" spans="2:16" x14ac:dyDescent="0.25">
      <c r="B82" s="472"/>
      <c r="C82" s="473"/>
      <c r="D82" s="199"/>
      <c r="E82" s="200"/>
      <c r="F82" s="194" t="str">
        <f t="shared" si="3"/>
        <v/>
      </c>
      <c r="G82" s="168"/>
      <c r="H82" s="201"/>
      <c r="I82" s="160"/>
      <c r="J82" s="158">
        <f t="shared" si="4"/>
        <v>0</v>
      </c>
      <c r="K82" s="468"/>
      <c r="L82" s="469"/>
      <c r="M82" s="469"/>
      <c r="N82" s="469"/>
      <c r="O82" s="469"/>
      <c r="P82" s="470"/>
    </row>
    <row r="83" spans="2:16" x14ac:dyDescent="0.25">
      <c r="B83" s="472"/>
      <c r="C83" s="473"/>
      <c r="D83" s="199"/>
      <c r="E83" s="200"/>
      <c r="F83" s="194" t="str">
        <f t="shared" si="3"/>
        <v/>
      </c>
      <c r="G83" s="168"/>
      <c r="H83" s="201"/>
      <c r="I83" s="160"/>
      <c r="J83" s="158">
        <f t="shared" si="4"/>
        <v>0</v>
      </c>
      <c r="K83" s="468"/>
      <c r="L83" s="469"/>
      <c r="M83" s="469"/>
      <c r="N83" s="469"/>
      <c r="O83" s="469"/>
      <c r="P83" s="470"/>
    </row>
    <row r="84" spans="2:16" x14ac:dyDescent="0.25">
      <c r="B84" s="472"/>
      <c r="C84" s="473"/>
      <c r="D84" s="199"/>
      <c r="E84" s="200"/>
      <c r="F84" s="194" t="str">
        <f t="shared" si="3"/>
        <v/>
      </c>
      <c r="G84" s="168"/>
      <c r="H84" s="201"/>
      <c r="I84" s="160"/>
      <c r="J84" s="158">
        <f t="shared" si="4"/>
        <v>0</v>
      </c>
      <c r="K84" s="468"/>
      <c r="L84" s="469"/>
      <c r="M84" s="469"/>
      <c r="N84" s="469"/>
      <c r="O84" s="469"/>
      <c r="P84" s="470"/>
    </row>
    <row r="85" spans="2:16" x14ac:dyDescent="0.25">
      <c r="B85" s="472"/>
      <c r="C85" s="473"/>
      <c r="D85" s="199"/>
      <c r="E85" s="200"/>
      <c r="F85" s="194" t="str">
        <f t="shared" si="3"/>
        <v/>
      </c>
      <c r="G85" s="168"/>
      <c r="H85" s="201"/>
      <c r="I85" s="160"/>
      <c r="J85" s="158">
        <f t="shared" si="4"/>
        <v>0</v>
      </c>
      <c r="K85" s="468"/>
      <c r="L85" s="469"/>
      <c r="M85" s="469"/>
      <c r="N85" s="469"/>
      <c r="O85" s="469"/>
      <c r="P85" s="470"/>
    </row>
    <row r="86" spans="2:16" x14ac:dyDescent="0.25">
      <c r="B86" s="472"/>
      <c r="C86" s="473"/>
      <c r="D86" s="199"/>
      <c r="E86" s="200"/>
      <c r="F86" s="194" t="str">
        <f t="shared" si="3"/>
        <v/>
      </c>
      <c r="G86" s="168"/>
      <c r="H86" s="201"/>
      <c r="I86" s="160"/>
      <c r="J86" s="158">
        <f t="shared" si="4"/>
        <v>0</v>
      </c>
      <c r="K86" s="468"/>
      <c r="L86" s="469"/>
      <c r="M86" s="469"/>
      <c r="N86" s="469"/>
      <c r="O86" s="469"/>
      <c r="P86" s="470"/>
    </row>
    <row r="87" spans="2:16" x14ac:dyDescent="0.25">
      <c r="B87" s="472"/>
      <c r="C87" s="473"/>
      <c r="D87" s="199"/>
      <c r="E87" s="200"/>
      <c r="F87" s="194" t="str">
        <f t="shared" si="3"/>
        <v/>
      </c>
      <c r="G87" s="168"/>
      <c r="H87" s="201"/>
      <c r="I87" s="160"/>
      <c r="J87" s="158">
        <f t="shared" si="4"/>
        <v>0</v>
      </c>
      <c r="K87" s="468"/>
      <c r="L87" s="469"/>
      <c r="M87" s="469"/>
      <c r="N87" s="469"/>
      <c r="O87" s="469"/>
      <c r="P87" s="470"/>
    </row>
    <row r="88" spans="2:16" x14ac:dyDescent="0.25">
      <c r="B88" s="472"/>
      <c r="C88" s="473"/>
      <c r="D88" s="199"/>
      <c r="E88" s="200"/>
      <c r="F88" s="194" t="str">
        <f t="shared" si="3"/>
        <v/>
      </c>
      <c r="G88" s="168"/>
      <c r="H88" s="201"/>
      <c r="I88" s="160"/>
      <c r="J88" s="158">
        <f t="shared" si="4"/>
        <v>0</v>
      </c>
      <c r="K88" s="468"/>
      <c r="L88" s="469"/>
      <c r="M88" s="469"/>
      <c r="N88" s="469"/>
      <c r="O88" s="469"/>
      <c r="P88" s="470"/>
    </row>
    <row r="89" spans="2:16" x14ac:dyDescent="0.25">
      <c r="B89" s="472"/>
      <c r="C89" s="473"/>
      <c r="D89" s="199"/>
      <c r="E89" s="200"/>
      <c r="F89" s="194" t="str">
        <f t="shared" si="3"/>
        <v/>
      </c>
      <c r="G89" s="168"/>
      <c r="H89" s="201"/>
      <c r="I89" s="160"/>
      <c r="J89" s="158">
        <f t="shared" si="4"/>
        <v>0</v>
      </c>
      <c r="K89" s="468"/>
      <c r="L89" s="469"/>
      <c r="M89" s="469"/>
      <c r="N89" s="469"/>
      <c r="O89" s="469"/>
      <c r="P89" s="470"/>
    </row>
    <row r="90" spans="2:16" x14ac:dyDescent="0.25">
      <c r="B90" s="472"/>
      <c r="C90" s="473"/>
      <c r="D90" s="199"/>
      <c r="E90" s="200"/>
      <c r="F90" s="194" t="str">
        <f t="shared" si="3"/>
        <v/>
      </c>
      <c r="G90" s="168"/>
      <c r="H90" s="201"/>
      <c r="I90" s="160"/>
      <c r="J90" s="158">
        <f t="shared" si="4"/>
        <v>0</v>
      </c>
      <c r="K90" s="468"/>
      <c r="L90" s="469"/>
      <c r="M90" s="469"/>
      <c r="N90" s="469"/>
      <c r="O90" s="469"/>
      <c r="P90" s="470"/>
    </row>
    <row r="91" spans="2:16" x14ac:dyDescent="0.25">
      <c r="B91" s="472"/>
      <c r="C91" s="473"/>
      <c r="D91" s="199"/>
      <c r="E91" s="200"/>
      <c r="F91" s="194" t="str">
        <f t="shared" si="3"/>
        <v/>
      </c>
      <c r="G91" s="168"/>
      <c r="H91" s="201"/>
      <c r="I91" s="160"/>
      <c r="J91" s="158">
        <f t="shared" si="4"/>
        <v>0</v>
      </c>
      <c r="K91" s="468"/>
      <c r="L91" s="469"/>
      <c r="M91" s="469"/>
      <c r="N91" s="469"/>
      <c r="O91" s="469"/>
      <c r="P91" s="470"/>
    </row>
    <row r="92" spans="2:16" x14ac:dyDescent="0.25">
      <c r="B92" s="472"/>
      <c r="C92" s="473"/>
      <c r="D92" s="199"/>
      <c r="E92" s="200"/>
      <c r="F92" s="194" t="str">
        <f t="shared" si="3"/>
        <v/>
      </c>
      <c r="G92" s="168"/>
      <c r="H92" s="201"/>
      <c r="I92" s="160"/>
      <c r="J92" s="158">
        <f t="shared" si="4"/>
        <v>0</v>
      </c>
      <c r="K92" s="468"/>
      <c r="L92" s="469"/>
      <c r="M92" s="469"/>
      <c r="N92" s="469"/>
      <c r="O92" s="469"/>
      <c r="P92" s="470"/>
    </row>
    <row r="93" spans="2:16" x14ac:dyDescent="0.25">
      <c r="B93" s="472"/>
      <c r="C93" s="473"/>
      <c r="D93" s="199"/>
      <c r="E93" s="200"/>
      <c r="F93" s="194" t="str">
        <f t="shared" si="3"/>
        <v/>
      </c>
      <c r="G93" s="168"/>
      <c r="H93" s="201"/>
      <c r="I93" s="160"/>
      <c r="J93" s="158">
        <f t="shared" si="4"/>
        <v>0</v>
      </c>
      <c r="K93" s="468"/>
      <c r="L93" s="469"/>
      <c r="M93" s="469"/>
      <c r="N93" s="469"/>
      <c r="O93" s="469"/>
      <c r="P93" s="470"/>
    </row>
    <row r="94" spans="2:16" x14ac:dyDescent="0.25">
      <c r="B94" s="472"/>
      <c r="C94" s="473"/>
      <c r="D94" s="199"/>
      <c r="E94" s="200"/>
      <c r="F94" s="194" t="str">
        <f t="shared" si="3"/>
        <v/>
      </c>
      <c r="G94" s="168"/>
      <c r="H94" s="201"/>
      <c r="I94" s="160"/>
      <c r="J94" s="158">
        <f t="shared" si="4"/>
        <v>0</v>
      </c>
      <c r="K94" s="468"/>
      <c r="L94" s="469"/>
      <c r="M94" s="469"/>
      <c r="N94" s="469"/>
      <c r="O94" s="469"/>
      <c r="P94" s="470"/>
    </row>
    <row r="95" spans="2:16" x14ac:dyDescent="0.25">
      <c r="B95" s="472"/>
      <c r="C95" s="473"/>
      <c r="D95" s="199"/>
      <c r="E95" s="200"/>
      <c r="F95" s="194" t="str">
        <f t="shared" si="3"/>
        <v/>
      </c>
      <c r="G95" s="168"/>
      <c r="H95" s="201"/>
      <c r="I95" s="160"/>
      <c r="J95" s="158">
        <f t="shared" si="4"/>
        <v>0</v>
      </c>
      <c r="K95" s="468"/>
      <c r="L95" s="469"/>
      <c r="M95" s="469"/>
      <c r="N95" s="469"/>
      <c r="O95" s="469"/>
      <c r="P95" s="470"/>
    </row>
    <row r="96" spans="2:16" x14ac:dyDescent="0.25">
      <c r="B96" s="472"/>
      <c r="C96" s="473"/>
      <c r="D96" s="199"/>
      <c r="E96" s="200"/>
      <c r="F96" s="194" t="str">
        <f t="shared" si="3"/>
        <v/>
      </c>
      <c r="G96" s="168"/>
      <c r="H96" s="201"/>
      <c r="I96" s="160"/>
      <c r="J96" s="158">
        <f t="shared" si="4"/>
        <v>0</v>
      </c>
      <c r="K96" s="468"/>
      <c r="L96" s="469"/>
      <c r="M96" s="469"/>
      <c r="N96" s="469"/>
      <c r="O96" s="469"/>
      <c r="P96" s="470"/>
    </row>
    <row r="97" spans="9:16" x14ac:dyDescent="0.25">
      <c r="I97" s="192" t="s">
        <v>25</v>
      </c>
      <c r="J97" s="177">
        <f>SUM(J77:J96)</f>
        <v>0</v>
      </c>
    </row>
    <row r="100" spans="9:16" x14ac:dyDescent="0.25">
      <c r="M100" s="391" t="s">
        <v>84</v>
      </c>
      <c r="N100" s="391"/>
      <c r="O100" s="392">
        <f>SUM(G43,J70,J97)</f>
        <v>0</v>
      </c>
      <c r="P100" s="391"/>
    </row>
  </sheetData>
  <sheetProtection password="CF6A" sheet="1" objects="1" scenarios="1" selectLockedCells="1"/>
  <mergeCells count="160">
    <mergeCell ref="M100:N100"/>
    <mergeCell ref="O100:P100"/>
    <mergeCell ref="H42:P42"/>
    <mergeCell ref="H5:I5"/>
    <mergeCell ref="J5:L5"/>
    <mergeCell ref="H6:I6"/>
    <mergeCell ref="J6:L6"/>
    <mergeCell ref="H7:I7"/>
    <mergeCell ref="J7:L7"/>
    <mergeCell ref="H36:P36"/>
    <mergeCell ref="H37:P37"/>
    <mergeCell ref="H38:P38"/>
    <mergeCell ref="H39:P39"/>
    <mergeCell ref="H40:P40"/>
    <mergeCell ref="H41:P41"/>
    <mergeCell ref="H30:P30"/>
    <mergeCell ref="H31:P31"/>
    <mergeCell ref="H32:P32"/>
    <mergeCell ref="H33:P33"/>
    <mergeCell ref="H34:P34"/>
    <mergeCell ref="H35:P35"/>
    <mergeCell ref="H20:P20"/>
    <mergeCell ref="H21:P21"/>
    <mergeCell ref="H22:P22"/>
    <mergeCell ref="H23:P23"/>
    <mergeCell ref="H24:P24"/>
    <mergeCell ref="H25:P25"/>
    <mergeCell ref="K95:P95"/>
    <mergeCell ref="K96:P96"/>
    <mergeCell ref="H12:P12"/>
    <mergeCell ref="H13:P13"/>
    <mergeCell ref="H14:P14"/>
    <mergeCell ref="H15:P15"/>
    <mergeCell ref="H16:P16"/>
    <mergeCell ref="H17:P17"/>
    <mergeCell ref="H18:P18"/>
    <mergeCell ref="H19:P19"/>
    <mergeCell ref="K89:P89"/>
    <mergeCell ref="K90:P90"/>
    <mergeCell ref="K91:P91"/>
    <mergeCell ref="K92:P92"/>
    <mergeCell ref="K93:P93"/>
    <mergeCell ref="K94:P94"/>
    <mergeCell ref="K83:P83"/>
    <mergeCell ref="K84:P84"/>
    <mergeCell ref="K85:P85"/>
    <mergeCell ref="K86:P86"/>
    <mergeCell ref="K87:P87"/>
    <mergeCell ref="K88:P88"/>
    <mergeCell ref="B94:C94"/>
    <mergeCell ref="B95:C95"/>
    <mergeCell ref="B96:C96"/>
    <mergeCell ref="K76:P76"/>
    <mergeCell ref="K77:P77"/>
    <mergeCell ref="K78:P78"/>
    <mergeCell ref="K79:P79"/>
    <mergeCell ref="K80:P80"/>
    <mergeCell ref="K81:P81"/>
    <mergeCell ref="K82:P82"/>
    <mergeCell ref="B88:C88"/>
    <mergeCell ref="B89:C89"/>
    <mergeCell ref="B90:C90"/>
    <mergeCell ref="B91:C91"/>
    <mergeCell ref="B92:C92"/>
    <mergeCell ref="B93:C93"/>
    <mergeCell ref="B82:C82"/>
    <mergeCell ref="B83:C83"/>
    <mergeCell ref="B84:C84"/>
    <mergeCell ref="B85:C85"/>
    <mergeCell ref="B86:C86"/>
    <mergeCell ref="B87:C87"/>
    <mergeCell ref="B76:C76"/>
    <mergeCell ref="B77:C77"/>
    <mergeCell ref="B78:C78"/>
    <mergeCell ref="B79:C79"/>
    <mergeCell ref="B80:C80"/>
    <mergeCell ref="B81:C8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K69:P69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K63:P63"/>
    <mergeCell ref="K64:P64"/>
    <mergeCell ref="K65:P65"/>
    <mergeCell ref="K66:P66"/>
    <mergeCell ref="K67:P67"/>
    <mergeCell ref="K68:P68"/>
    <mergeCell ref="K57:P57"/>
    <mergeCell ref="K58:P58"/>
    <mergeCell ref="K59:P59"/>
    <mergeCell ref="K60:P60"/>
    <mergeCell ref="K61:P61"/>
    <mergeCell ref="K62:P62"/>
    <mergeCell ref="K51:P51"/>
    <mergeCell ref="K52:P52"/>
    <mergeCell ref="K53:P53"/>
    <mergeCell ref="K54:P54"/>
    <mergeCell ref="K55:P55"/>
    <mergeCell ref="K56:P56"/>
    <mergeCell ref="B42:C42"/>
    <mergeCell ref="K49:P49"/>
    <mergeCell ref="K50:P50"/>
    <mergeCell ref="H26:P26"/>
    <mergeCell ref="H27:P27"/>
    <mergeCell ref="H28:P28"/>
    <mergeCell ref="H29:P29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B12:C12"/>
    <mergeCell ref="B13:C13"/>
    <mergeCell ref="B14:C14"/>
    <mergeCell ref="B15:C15"/>
    <mergeCell ref="B16:C16"/>
    <mergeCell ref="B17:C17"/>
    <mergeCell ref="D6:F6"/>
    <mergeCell ref="D7:F7"/>
    <mergeCell ref="B5:C5"/>
    <mergeCell ref="D5:F5"/>
    <mergeCell ref="B6:C6"/>
    <mergeCell ref="B7:C7"/>
  </mergeCells>
  <dataValidations count="5">
    <dataValidation type="decimal" operator="greaterThanOrEqual" allowBlank="1" showInputMessage="1" showErrorMessage="1" sqref="E13:E42 I77:I96">
      <formula1>0</formula1>
    </dataValidation>
    <dataValidation type="whole" operator="greaterThanOrEqual" allowBlank="1" showInputMessage="1" showErrorMessage="1" sqref="D13:D42 E77:E96">
      <formula1>0</formula1>
    </dataValidation>
    <dataValidation type="date" allowBlank="1" showInputMessage="1" showErrorMessage="1" error="Bitte ein gültiges Datum eintragen!" sqref="D50:D69">
      <formula1>36526</formula1>
      <formula2>44196</formula2>
    </dataValidation>
    <dataValidation type="date" allowBlank="1" showInputMessage="1" showErrorMessage="1" error="Bitte ein gültiges Datum eintragen!" sqref="E50:E69">
      <formula1>36526</formula1>
      <formula2>47848</formula2>
    </dataValidation>
    <dataValidation type="date" operator="greaterThanOrEqual" allowBlank="1" showInputMessage="1" showErrorMessage="1" sqref="D77:D96">
      <formula1>36526</formula1>
    </dataValidation>
  </dataValidations>
  <pageMargins left="0.51181102362204722" right="0.51181102362204722" top="0.98425196850393704" bottom="0.78740157480314965" header="0.31496062992125984" footer="0.31496062992125984"/>
  <pageSetup paperSize="9" scale="67" orientation="landscape" r:id="rId1"/>
  <headerFooter>
    <oddFooter>&amp;A</oddFooter>
  </headerFooter>
  <rowBreaks count="2" manualBreakCount="2">
    <brk id="45" max="16" man="1"/>
    <brk id="72" max="16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tabColor rgb="FFFF0000"/>
  </sheetPr>
  <dimension ref="A1:S118"/>
  <sheetViews>
    <sheetView showGridLines="0" zoomScaleNormal="100" workbookViewId="0">
      <selection activeCell="E14" sqref="E14"/>
    </sheetView>
  </sheetViews>
  <sheetFormatPr baseColWidth="10" defaultColWidth="11" defaultRowHeight="13.8" x14ac:dyDescent="0.25"/>
  <cols>
    <col min="1" max="1" width="3.59765625" style="77" customWidth="1"/>
    <col min="2" max="2" width="11" style="77"/>
    <col min="3" max="3" width="15.19921875" style="77" customWidth="1"/>
    <col min="4" max="4" width="11" style="77"/>
    <col min="5" max="5" width="11.5" style="77" customWidth="1"/>
    <col min="6" max="6" width="11.19921875" style="77" customWidth="1"/>
    <col min="7" max="11" width="11" style="77"/>
    <col min="12" max="12" width="21.59765625" style="77" customWidth="1"/>
    <col min="13" max="13" width="12.8984375" style="77" customWidth="1"/>
    <col min="14" max="14" width="13.19921875" style="77" customWidth="1"/>
    <col min="15" max="15" width="21.8984375" style="77" customWidth="1"/>
    <col min="16" max="16" width="11" style="77"/>
    <col min="17" max="17" width="4.69921875" style="77" customWidth="1"/>
    <col min="18" max="16384" width="11" style="77"/>
  </cols>
  <sheetData>
    <row r="1" spans="1:19" ht="17.399999999999999" x14ac:dyDescent="0.3">
      <c r="A1" s="288"/>
    </row>
    <row r="2" spans="1:19" x14ac:dyDescent="0.25">
      <c r="A2" s="191" t="s">
        <v>116</v>
      </c>
    </row>
    <row r="3" spans="1:19" x14ac:dyDescent="0.25">
      <c r="A3" s="191"/>
    </row>
    <row r="5" spans="1:19" x14ac:dyDescent="0.25">
      <c r="B5" s="466" t="s">
        <v>62</v>
      </c>
      <c r="C5" s="466"/>
      <c r="D5" s="444" t="str">
        <f>IF('Verbrauchsgüter und Ausstattung'!D5="","",'Verbrauchsgüter und Ausstattung'!D5)</f>
        <v/>
      </c>
      <c r="E5" s="444"/>
      <c r="F5" s="444"/>
      <c r="H5" s="466" t="s">
        <v>65</v>
      </c>
      <c r="I5" s="466"/>
      <c r="J5" s="444" t="str">
        <f>IF('Verbrauchsgüter und Ausstattung'!J5="","",'Verbrauchsgüter und Ausstattung'!J5)</f>
        <v/>
      </c>
      <c r="K5" s="444"/>
      <c r="L5" s="444"/>
    </row>
    <row r="6" spans="1:19" x14ac:dyDescent="0.25">
      <c r="B6" s="466" t="s">
        <v>63</v>
      </c>
      <c r="C6" s="466"/>
      <c r="D6" s="444" t="str">
        <f>IF('Verbrauchsgüter und Ausstattung'!D6="","",'Verbrauchsgüter und Ausstattung'!D6)</f>
        <v/>
      </c>
      <c r="E6" s="444"/>
      <c r="F6" s="444"/>
      <c r="H6" s="466" t="s">
        <v>66</v>
      </c>
      <c r="I6" s="466"/>
      <c r="J6" s="444" t="str">
        <f>IF('Verbrauchsgüter und Ausstattung'!J6="","",'Verbrauchsgüter und Ausstattung'!J6)</f>
        <v/>
      </c>
      <c r="K6" s="444"/>
      <c r="L6" s="444"/>
    </row>
    <row r="7" spans="1:19" x14ac:dyDescent="0.25">
      <c r="B7" s="466" t="s">
        <v>64</v>
      </c>
      <c r="C7" s="466"/>
      <c r="D7" s="444" t="str">
        <f>IF('Verbrauchsgüter und Ausstattung'!D7="","",'Verbrauchsgüter und Ausstattung'!D7)</f>
        <v/>
      </c>
      <c r="E7" s="444"/>
      <c r="F7" s="444"/>
      <c r="H7" s="466" t="s">
        <v>67</v>
      </c>
      <c r="I7" s="466"/>
      <c r="J7" s="444" t="str">
        <f>IF('Verbrauchsgüter und Ausstattung'!J7="","",'Verbrauchsgüter und Ausstattung'!J7)</f>
        <v/>
      </c>
      <c r="K7" s="444"/>
      <c r="L7" s="444"/>
    </row>
    <row r="10" spans="1:19" x14ac:dyDescent="0.25">
      <c r="A10" s="146" t="s">
        <v>61</v>
      </c>
    </row>
    <row r="12" spans="1:19" ht="33" customHeight="1" x14ac:dyDescent="0.25">
      <c r="B12" s="448" t="s">
        <v>68</v>
      </c>
      <c r="C12" s="448"/>
      <c r="D12" s="134" t="s">
        <v>117</v>
      </c>
      <c r="E12" s="134" t="s">
        <v>118</v>
      </c>
      <c r="F12" s="134" t="s">
        <v>122</v>
      </c>
      <c r="G12" s="134" t="s">
        <v>121</v>
      </c>
      <c r="H12" s="134" t="s">
        <v>69</v>
      </c>
      <c r="I12" s="134" t="s">
        <v>119</v>
      </c>
      <c r="J12" s="134" t="s">
        <v>120</v>
      </c>
      <c r="K12" s="140" t="s">
        <v>106</v>
      </c>
      <c r="L12" s="279" t="s">
        <v>422</v>
      </c>
      <c r="M12" s="279" t="s">
        <v>129</v>
      </c>
      <c r="N12" s="266"/>
      <c r="O12" s="266"/>
      <c r="P12" s="202"/>
      <c r="Q12" s="202"/>
      <c r="R12" s="202"/>
      <c r="S12" s="202"/>
    </row>
    <row r="13" spans="1:19" x14ac:dyDescent="0.25">
      <c r="B13" s="444" t="str">
        <f>IF('Verbrauchsgüter und Ausstattung'!B13="","",'Verbrauchsgüter und Ausstattung'!B13)</f>
        <v/>
      </c>
      <c r="C13" s="444"/>
      <c r="D13" s="169" t="str">
        <f>IF('Verbrauchsgüter und Ausstattung'!D13="","",'Verbrauchsgüter und Ausstattung'!D13)</f>
        <v/>
      </c>
      <c r="E13" s="186" t="str">
        <f>D13</f>
        <v/>
      </c>
      <c r="F13" s="158">
        <f>'Verbrauchsgüter und Ausstattung'!E13</f>
        <v>0</v>
      </c>
      <c r="G13" s="196">
        <f>F13</f>
        <v>0</v>
      </c>
      <c r="H13" s="203" t="str">
        <f>IF('Verbrauchsgüter und Ausstattung'!F13="","",'Verbrauchsgüter und Ausstattung'!F13)</f>
        <v/>
      </c>
      <c r="I13" s="158">
        <f t="shared" ref="I13:I42" si="0">IF(B13="",0,(D13*F13*H13))</f>
        <v>0</v>
      </c>
      <c r="J13" s="204">
        <f>IF(B13="",0,ROUND((E13*G13*H13),2))</f>
        <v>0</v>
      </c>
      <c r="K13" s="204">
        <f>I13-J13</f>
        <v>0</v>
      </c>
      <c r="L13" s="271"/>
      <c r="M13" s="270"/>
      <c r="N13" s="267"/>
      <c r="O13" s="267"/>
      <c r="P13" s="205"/>
      <c r="Q13" s="205"/>
      <c r="R13" s="205"/>
      <c r="S13" s="205"/>
    </row>
    <row r="14" spans="1:19" x14ac:dyDescent="0.25">
      <c r="B14" s="444" t="str">
        <f>IF('Verbrauchsgüter und Ausstattung'!B14="","",'Verbrauchsgüter und Ausstattung'!B14)</f>
        <v/>
      </c>
      <c r="C14" s="444"/>
      <c r="D14" s="169" t="str">
        <f>IF('Verbrauchsgüter und Ausstattung'!D14="","",'Verbrauchsgüter und Ausstattung'!D14)</f>
        <v/>
      </c>
      <c r="E14" s="186" t="str">
        <f t="shared" ref="E14:E42" si="1">D14</f>
        <v/>
      </c>
      <c r="F14" s="158">
        <f>'Verbrauchsgüter und Ausstattung'!E14</f>
        <v>0</v>
      </c>
      <c r="G14" s="196">
        <f t="shared" ref="G14:G42" si="2">F14</f>
        <v>0</v>
      </c>
      <c r="H14" s="203" t="str">
        <f>IF('Verbrauchsgüter und Ausstattung'!F14="","",'Verbrauchsgüter und Ausstattung'!F14)</f>
        <v/>
      </c>
      <c r="I14" s="158">
        <f t="shared" si="0"/>
        <v>0</v>
      </c>
      <c r="J14" s="204">
        <f t="shared" ref="J14:J42" si="3">IF(B14="",0,ROUND((E14*G14*H14),2))</f>
        <v>0</v>
      </c>
      <c r="K14" s="204">
        <f t="shared" ref="K14:K42" si="4">I14-J14</f>
        <v>0</v>
      </c>
      <c r="L14" s="271"/>
      <c r="M14" s="270"/>
      <c r="N14" s="267"/>
      <c r="O14" s="267"/>
      <c r="P14" s="205"/>
      <c r="Q14" s="205"/>
      <c r="R14" s="205"/>
      <c r="S14" s="205"/>
    </row>
    <row r="15" spans="1:19" x14ac:dyDescent="0.25">
      <c r="B15" s="444" t="str">
        <f>IF('Verbrauchsgüter und Ausstattung'!B15="","",'Verbrauchsgüter und Ausstattung'!B15)</f>
        <v/>
      </c>
      <c r="C15" s="444"/>
      <c r="D15" s="169" t="str">
        <f>IF('Verbrauchsgüter und Ausstattung'!D15="","",'Verbrauchsgüter und Ausstattung'!D15)</f>
        <v/>
      </c>
      <c r="E15" s="186" t="str">
        <f t="shared" si="1"/>
        <v/>
      </c>
      <c r="F15" s="158">
        <f>'Verbrauchsgüter und Ausstattung'!E15</f>
        <v>0</v>
      </c>
      <c r="G15" s="196">
        <f t="shared" si="2"/>
        <v>0</v>
      </c>
      <c r="H15" s="203" t="str">
        <f>IF('Verbrauchsgüter und Ausstattung'!F15="","",'Verbrauchsgüter und Ausstattung'!F15)</f>
        <v/>
      </c>
      <c r="I15" s="158">
        <f t="shared" si="0"/>
        <v>0</v>
      </c>
      <c r="J15" s="204">
        <f t="shared" si="3"/>
        <v>0</v>
      </c>
      <c r="K15" s="204">
        <f t="shared" si="4"/>
        <v>0</v>
      </c>
      <c r="L15" s="271"/>
      <c r="M15" s="270"/>
      <c r="N15" s="267"/>
      <c r="O15" s="267"/>
      <c r="P15" s="205"/>
      <c r="Q15" s="205"/>
      <c r="R15" s="205"/>
      <c r="S15" s="205"/>
    </row>
    <row r="16" spans="1:19" x14ac:dyDescent="0.25">
      <c r="B16" s="444" t="str">
        <f>IF('Verbrauchsgüter und Ausstattung'!B16="","",'Verbrauchsgüter und Ausstattung'!B16)</f>
        <v/>
      </c>
      <c r="C16" s="444"/>
      <c r="D16" s="169" t="str">
        <f>IF('Verbrauchsgüter und Ausstattung'!D16="","",'Verbrauchsgüter und Ausstattung'!D16)</f>
        <v/>
      </c>
      <c r="E16" s="186" t="str">
        <f t="shared" si="1"/>
        <v/>
      </c>
      <c r="F16" s="158">
        <f>'Verbrauchsgüter und Ausstattung'!E16</f>
        <v>0</v>
      </c>
      <c r="G16" s="196">
        <f t="shared" si="2"/>
        <v>0</v>
      </c>
      <c r="H16" s="203" t="str">
        <f>IF('Verbrauchsgüter und Ausstattung'!F16="","",'Verbrauchsgüter und Ausstattung'!F16)</f>
        <v/>
      </c>
      <c r="I16" s="158">
        <f t="shared" si="0"/>
        <v>0</v>
      </c>
      <c r="J16" s="204">
        <f t="shared" si="3"/>
        <v>0</v>
      </c>
      <c r="K16" s="204">
        <f t="shared" si="4"/>
        <v>0</v>
      </c>
      <c r="L16" s="271"/>
      <c r="M16" s="270"/>
      <c r="N16" s="267"/>
      <c r="O16" s="267"/>
      <c r="P16" s="205"/>
      <c r="Q16" s="205"/>
      <c r="R16" s="205"/>
      <c r="S16" s="205"/>
    </row>
    <row r="17" spans="2:19" x14ac:dyDescent="0.25">
      <c r="B17" s="444" t="str">
        <f>IF('Verbrauchsgüter und Ausstattung'!B17="","",'Verbrauchsgüter und Ausstattung'!B17)</f>
        <v/>
      </c>
      <c r="C17" s="444"/>
      <c r="D17" s="169" t="str">
        <f>IF('Verbrauchsgüter und Ausstattung'!D17="","",'Verbrauchsgüter und Ausstattung'!D17)</f>
        <v/>
      </c>
      <c r="E17" s="186" t="str">
        <f t="shared" si="1"/>
        <v/>
      </c>
      <c r="F17" s="158">
        <f>'Verbrauchsgüter und Ausstattung'!E17</f>
        <v>0</v>
      </c>
      <c r="G17" s="196">
        <f t="shared" si="2"/>
        <v>0</v>
      </c>
      <c r="H17" s="203" t="str">
        <f>IF('Verbrauchsgüter und Ausstattung'!F17="","",'Verbrauchsgüter und Ausstattung'!F17)</f>
        <v/>
      </c>
      <c r="I17" s="158">
        <f t="shared" si="0"/>
        <v>0</v>
      </c>
      <c r="J17" s="204">
        <f t="shared" si="3"/>
        <v>0</v>
      </c>
      <c r="K17" s="204">
        <f t="shared" si="4"/>
        <v>0</v>
      </c>
      <c r="L17" s="271"/>
      <c r="M17" s="270"/>
      <c r="N17" s="267"/>
      <c r="O17" s="267"/>
      <c r="P17" s="205"/>
      <c r="Q17" s="205"/>
      <c r="R17" s="205"/>
      <c r="S17" s="205"/>
    </row>
    <row r="18" spans="2:19" x14ac:dyDescent="0.25">
      <c r="B18" s="444" t="str">
        <f>IF('Verbrauchsgüter und Ausstattung'!B18="","",'Verbrauchsgüter und Ausstattung'!B18)</f>
        <v/>
      </c>
      <c r="C18" s="444"/>
      <c r="D18" s="169" t="str">
        <f>IF('Verbrauchsgüter und Ausstattung'!D18="","",'Verbrauchsgüter und Ausstattung'!D18)</f>
        <v/>
      </c>
      <c r="E18" s="186" t="str">
        <f t="shared" si="1"/>
        <v/>
      </c>
      <c r="F18" s="158">
        <f>'Verbrauchsgüter und Ausstattung'!E18</f>
        <v>0</v>
      </c>
      <c r="G18" s="196">
        <f t="shared" si="2"/>
        <v>0</v>
      </c>
      <c r="H18" s="203" t="str">
        <f>IF('Verbrauchsgüter und Ausstattung'!F18="","",'Verbrauchsgüter und Ausstattung'!F18)</f>
        <v/>
      </c>
      <c r="I18" s="158">
        <f t="shared" si="0"/>
        <v>0</v>
      </c>
      <c r="J18" s="204">
        <f t="shared" si="3"/>
        <v>0</v>
      </c>
      <c r="K18" s="204">
        <f t="shared" si="4"/>
        <v>0</v>
      </c>
      <c r="L18" s="271"/>
      <c r="M18" s="270"/>
      <c r="N18" s="267"/>
      <c r="O18" s="267"/>
      <c r="P18" s="205"/>
      <c r="Q18" s="205"/>
      <c r="R18" s="205"/>
      <c r="S18" s="205"/>
    </row>
    <row r="19" spans="2:19" x14ac:dyDescent="0.25">
      <c r="B19" s="444" t="str">
        <f>IF('Verbrauchsgüter und Ausstattung'!B19="","",'Verbrauchsgüter und Ausstattung'!B19)</f>
        <v/>
      </c>
      <c r="C19" s="444"/>
      <c r="D19" s="169" t="str">
        <f>IF('Verbrauchsgüter und Ausstattung'!D19="","",'Verbrauchsgüter und Ausstattung'!D19)</f>
        <v/>
      </c>
      <c r="E19" s="186" t="str">
        <f t="shared" si="1"/>
        <v/>
      </c>
      <c r="F19" s="158">
        <f>'Verbrauchsgüter und Ausstattung'!E19</f>
        <v>0</v>
      </c>
      <c r="G19" s="196">
        <f t="shared" si="2"/>
        <v>0</v>
      </c>
      <c r="H19" s="203" t="str">
        <f>IF('Verbrauchsgüter und Ausstattung'!F19="","",'Verbrauchsgüter und Ausstattung'!F19)</f>
        <v/>
      </c>
      <c r="I19" s="158">
        <f t="shared" si="0"/>
        <v>0</v>
      </c>
      <c r="J19" s="204">
        <f t="shared" si="3"/>
        <v>0</v>
      </c>
      <c r="K19" s="204">
        <f t="shared" si="4"/>
        <v>0</v>
      </c>
      <c r="L19" s="271"/>
      <c r="M19" s="270"/>
      <c r="N19" s="267"/>
      <c r="O19" s="267"/>
      <c r="P19" s="205"/>
      <c r="Q19" s="205"/>
      <c r="R19" s="205"/>
      <c r="S19" s="205"/>
    </row>
    <row r="20" spans="2:19" x14ac:dyDescent="0.25">
      <c r="B20" s="444" t="str">
        <f>IF('Verbrauchsgüter und Ausstattung'!B20="","",'Verbrauchsgüter und Ausstattung'!B20)</f>
        <v/>
      </c>
      <c r="C20" s="444"/>
      <c r="D20" s="169" t="str">
        <f>IF('Verbrauchsgüter und Ausstattung'!D20="","",'Verbrauchsgüter und Ausstattung'!D20)</f>
        <v/>
      </c>
      <c r="E20" s="186" t="str">
        <f t="shared" si="1"/>
        <v/>
      </c>
      <c r="F20" s="158">
        <f>'Verbrauchsgüter und Ausstattung'!E20</f>
        <v>0</v>
      </c>
      <c r="G20" s="196">
        <f t="shared" si="2"/>
        <v>0</v>
      </c>
      <c r="H20" s="203" t="str">
        <f>IF('Verbrauchsgüter und Ausstattung'!F20="","",'Verbrauchsgüter und Ausstattung'!F20)</f>
        <v/>
      </c>
      <c r="I20" s="158">
        <f t="shared" si="0"/>
        <v>0</v>
      </c>
      <c r="J20" s="204">
        <f t="shared" si="3"/>
        <v>0</v>
      </c>
      <c r="K20" s="204">
        <f t="shared" si="4"/>
        <v>0</v>
      </c>
      <c r="L20" s="271"/>
      <c r="M20" s="270"/>
      <c r="N20" s="267"/>
      <c r="O20" s="267"/>
      <c r="P20" s="205"/>
      <c r="Q20" s="205"/>
      <c r="R20" s="205"/>
      <c r="S20" s="205"/>
    </row>
    <row r="21" spans="2:19" x14ac:dyDescent="0.25">
      <c r="B21" s="444" t="str">
        <f>IF('Verbrauchsgüter und Ausstattung'!B21="","",'Verbrauchsgüter und Ausstattung'!B21)</f>
        <v/>
      </c>
      <c r="C21" s="444"/>
      <c r="D21" s="169" t="str">
        <f>IF('Verbrauchsgüter und Ausstattung'!D21="","",'Verbrauchsgüter und Ausstattung'!D21)</f>
        <v/>
      </c>
      <c r="E21" s="186" t="str">
        <f t="shared" si="1"/>
        <v/>
      </c>
      <c r="F21" s="158">
        <f>'Verbrauchsgüter und Ausstattung'!E21</f>
        <v>0</v>
      </c>
      <c r="G21" s="196">
        <f t="shared" si="2"/>
        <v>0</v>
      </c>
      <c r="H21" s="203" t="str">
        <f>IF('Verbrauchsgüter und Ausstattung'!F21="","",'Verbrauchsgüter und Ausstattung'!F21)</f>
        <v/>
      </c>
      <c r="I21" s="158">
        <f t="shared" si="0"/>
        <v>0</v>
      </c>
      <c r="J21" s="204">
        <f t="shared" si="3"/>
        <v>0</v>
      </c>
      <c r="K21" s="204">
        <f t="shared" si="4"/>
        <v>0</v>
      </c>
      <c r="L21" s="271"/>
      <c r="M21" s="270"/>
      <c r="N21" s="267"/>
      <c r="O21" s="267"/>
      <c r="P21" s="205"/>
      <c r="Q21" s="205"/>
      <c r="R21" s="205"/>
      <c r="S21" s="205"/>
    </row>
    <row r="22" spans="2:19" x14ac:dyDescent="0.25">
      <c r="B22" s="444" t="str">
        <f>IF('Verbrauchsgüter und Ausstattung'!B22="","",'Verbrauchsgüter und Ausstattung'!B22)</f>
        <v/>
      </c>
      <c r="C22" s="444"/>
      <c r="D22" s="169" t="str">
        <f>IF('Verbrauchsgüter und Ausstattung'!D22="","",'Verbrauchsgüter und Ausstattung'!D22)</f>
        <v/>
      </c>
      <c r="E22" s="186" t="str">
        <f t="shared" si="1"/>
        <v/>
      </c>
      <c r="F22" s="158">
        <f>'Verbrauchsgüter und Ausstattung'!E22</f>
        <v>0</v>
      </c>
      <c r="G22" s="196">
        <f t="shared" si="2"/>
        <v>0</v>
      </c>
      <c r="H22" s="203" t="str">
        <f>IF('Verbrauchsgüter und Ausstattung'!F22="","",'Verbrauchsgüter und Ausstattung'!F22)</f>
        <v/>
      </c>
      <c r="I22" s="158">
        <f t="shared" si="0"/>
        <v>0</v>
      </c>
      <c r="J22" s="204">
        <f t="shared" si="3"/>
        <v>0</v>
      </c>
      <c r="K22" s="204">
        <f t="shared" si="4"/>
        <v>0</v>
      </c>
      <c r="L22" s="271"/>
      <c r="M22" s="270"/>
      <c r="N22" s="267"/>
      <c r="O22" s="267"/>
      <c r="P22" s="205"/>
      <c r="Q22" s="205"/>
      <c r="R22" s="205"/>
      <c r="S22" s="205"/>
    </row>
    <row r="23" spans="2:19" x14ac:dyDescent="0.25">
      <c r="B23" s="444" t="str">
        <f>IF('Verbrauchsgüter und Ausstattung'!B23="","",'Verbrauchsgüter und Ausstattung'!B23)</f>
        <v/>
      </c>
      <c r="C23" s="444"/>
      <c r="D23" s="169" t="str">
        <f>IF('Verbrauchsgüter und Ausstattung'!D23="","",'Verbrauchsgüter und Ausstattung'!D23)</f>
        <v/>
      </c>
      <c r="E23" s="186" t="str">
        <f t="shared" si="1"/>
        <v/>
      </c>
      <c r="F23" s="158">
        <f>'Verbrauchsgüter und Ausstattung'!E23</f>
        <v>0</v>
      </c>
      <c r="G23" s="196">
        <f t="shared" si="2"/>
        <v>0</v>
      </c>
      <c r="H23" s="203" t="str">
        <f>IF('Verbrauchsgüter und Ausstattung'!F23="","",'Verbrauchsgüter und Ausstattung'!F23)</f>
        <v/>
      </c>
      <c r="I23" s="158">
        <f t="shared" si="0"/>
        <v>0</v>
      </c>
      <c r="J23" s="204">
        <f t="shared" si="3"/>
        <v>0</v>
      </c>
      <c r="K23" s="204">
        <f t="shared" si="4"/>
        <v>0</v>
      </c>
      <c r="L23" s="271"/>
      <c r="M23" s="270"/>
      <c r="N23" s="267"/>
      <c r="O23" s="267"/>
      <c r="P23" s="205"/>
      <c r="Q23" s="205"/>
      <c r="R23" s="205"/>
      <c r="S23" s="205"/>
    </row>
    <row r="24" spans="2:19" x14ac:dyDescent="0.25">
      <c r="B24" s="444" t="str">
        <f>IF('Verbrauchsgüter und Ausstattung'!B24="","",'Verbrauchsgüter und Ausstattung'!B24)</f>
        <v/>
      </c>
      <c r="C24" s="444"/>
      <c r="D24" s="169" t="str">
        <f>IF('Verbrauchsgüter und Ausstattung'!D24="","",'Verbrauchsgüter und Ausstattung'!D24)</f>
        <v/>
      </c>
      <c r="E24" s="186" t="str">
        <f t="shared" si="1"/>
        <v/>
      </c>
      <c r="F24" s="158">
        <f>'Verbrauchsgüter und Ausstattung'!E24</f>
        <v>0</v>
      </c>
      <c r="G24" s="196">
        <f t="shared" si="2"/>
        <v>0</v>
      </c>
      <c r="H24" s="203" t="str">
        <f>IF('Verbrauchsgüter und Ausstattung'!F24="","",'Verbrauchsgüter und Ausstattung'!F24)</f>
        <v/>
      </c>
      <c r="I24" s="158">
        <f t="shared" si="0"/>
        <v>0</v>
      </c>
      <c r="J24" s="204">
        <f t="shared" si="3"/>
        <v>0</v>
      </c>
      <c r="K24" s="204">
        <f t="shared" si="4"/>
        <v>0</v>
      </c>
      <c r="L24" s="271"/>
      <c r="M24" s="270"/>
      <c r="N24" s="267"/>
      <c r="O24" s="267"/>
      <c r="P24" s="205"/>
      <c r="Q24" s="205"/>
      <c r="R24" s="205"/>
      <c r="S24" s="205"/>
    </row>
    <row r="25" spans="2:19" x14ac:dyDescent="0.25">
      <c r="B25" s="444" t="str">
        <f>IF('Verbrauchsgüter und Ausstattung'!B25="","",'Verbrauchsgüter und Ausstattung'!B25)</f>
        <v/>
      </c>
      <c r="C25" s="444"/>
      <c r="D25" s="169" t="str">
        <f>IF('Verbrauchsgüter und Ausstattung'!D25="","",'Verbrauchsgüter und Ausstattung'!D25)</f>
        <v/>
      </c>
      <c r="E25" s="186" t="str">
        <f t="shared" si="1"/>
        <v/>
      </c>
      <c r="F25" s="158">
        <f>'Verbrauchsgüter und Ausstattung'!E25</f>
        <v>0</v>
      </c>
      <c r="G25" s="196">
        <f t="shared" si="2"/>
        <v>0</v>
      </c>
      <c r="H25" s="203" t="str">
        <f>IF('Verbrauchsgüter und Ausstattung'!F25="","",'Verbrauchsgüter und Ausstattung'!F25)</f>
        <v/>
      </c>
      <c r="I25" s="158">
        <f t="shared" si="0"/>
        <v>0</v>
      </c>
      <c r="J25" s="204">
        <f t="shared" si="3"/>
        <v>0</v>
      </c>
      <c r="K25" s="204">
        <f t="shared" si="4"/>
        <v>0</v>
      </c>
      <c r="L25" s="271"/>
      <c r="M25" s="270"/>
      <c r="N25" s="267"/>
      <c r="O25" s="267"/>
      <c r="P25" s="205"/>
      <c r="Q25" s="205"/>
      <c r="R25" s="205"/>
      <c r="S25" s="205"/>
    </row>
    <row r="26" spans="2:19" x14ac:dyDescent="0.25">
      <c r="B26" s="444" t="str">
        <f>IF('Verbrauchsgüter und Ausstattung'!B26="","",'Verbrauchsgüter und Ausstattung'!B26)</f>
        <v/>
      </c>
      <c r="C26" s="444"/>
      <c r="D26" s="169" t="str">
        <f>IF('Verbrauchsgüter und Ausstattung'!D26="","",'Verbrauchsgüter und Ausstattung'!D26)</f>
        <v/>
      </c>
      <c r="E26" s="186" t="str">
        <f t="shared" si="1"/>
        <v/>
      </c>
      <c r="F26" s="158">
        <f>'Verbrauchsgüter und Ausstattung'!E26</f>
        <v>0</v>
      </c>
      <c r="G26" s="196">
        <f t="shared" si="2"/>
        <v>0</v>
      </c>
      <c r="H26" s="203" t="str">
        <f>IF('Verbrauchsgüter und Ausstattung'!F26="","",'Verbrauchsgüter und Ausstattung'!F26)</f>
        <v/>
      </c>
      <c r="I26" s="158">
        <f t="shared" si="0"/>
        <v>0</v>
      </c>
      <c r="J26" s="204">
        <f t="shared" si="3"/>
        <v>0</v>
      </c>
      <c r="K26" s="204">
        <f t="shared" si="4"/>
        <v>0</v>
      </c>
      <c r="L26" s="271"/>
      <c r="M26" s="270"/>
      <c r="N26" s="267"/>
      <c r="O26" s="267"/>
      <c r="P26" s="205"/>
      <c r="Q26" s="205"/>
      <c r="R26" s="205"/>
      <c r="S26" s="205"/>
    </row>
    <row r="27" spans="2:19" x14ac:dyDescent="0.25">
      <c r="B27" s="444" t="str">
        <f>IF('Verbrauchsgüter und Ausstattung'!B27="","",'Verbrauchsgüter und Ausstattung'!B27)</f>
        <v/>
      </c>
      <c r="C27" s="444"/>
      <c r="D27" s="169" t="str">
        <f>IF('Verbrauchsgüter und Ausstattung'!D27="","",'Verbrauchsgüter und Ausstattung'!D27)</f>
        <v/>
      </c>
      <c r="E27" s="186" t="str">
        <f t="shared" si="1"/>
        <v/>
      </c>
      <c r="F27" s="158">
        <f>'Verbrauchsgüter und Ausstattung'!E27</f>
        <v>0</v>
      </c>
      <c r="G27" s="196">
        <f t="shared" si="2"/>
        <v>0</v>
      </c>
      <c r="H27" s="203" t="str">
        <f>IF('Verbrauchsgüter und Ausstattung'!F27="","",'Verbrauchsgüter und Ausstattung'!F27)</f>
        <v/>
      </c>
      <c r="I27" s="158">
        <f t="shared" si="0"/>
        <v>0</v>
      </c>
      <c r="J27" s="204">
        <f t="shared" si="3"/>
        <v>0</v>
      </c>
      <c r="K27" s="204">
        <f t="shared" si="4"/>
        <v>0</v>
      </c>
      <c r="L27" s="271"/>
      <c r="M27" s="270"/>
      <c r="N27" s="267"/>
      <c r="O27" s="267"/>
      <c r="P27" s="205"/>
      <c r="Q27" s="205"/>
      <c r="R27" s="205"/>
      <c r="S27" s="205"/>
    </row>
    <row r="28" spans="2:19" x14ac:dyDescent="0.25">
      <c r="B28" s="444" t="str">
        <f>IF('Verbrauchsgüter und Ausstattung'!B28="","",'Verbrauchsgüter und Ausstattung'!B28)</f>
        <v/>
      </c>
      <c r="C28" s="444"/>
      <c r="D28" s="169" t="str">
        <f>IF('Verbrauchsgüter und Ausstattung'!D28="","",'Verbrauchsgüter und Ausstattung'!D28)</f>
        <v/>
      </c>
      <c r="E28" s="186" t="str">
        <f t="shared" si="1"/>
        <v/>
      </c>
      <c r="F28" s="158">
        <f>'Verbrauchsgüter und Ausstattung'!E28</f>
        <v>0</v>
      </c>
      <c r="G28" s="196">
        <f t="shared" si="2"/>
        <v>0</v>
      </c>
      <c r="H28" s="203" t="str">
        <f>IF('Verbrauchsgüter und Ausstattung'!F28="","",'Verbrauchsgüter und Ausstattung'!F28)</f>
        <v/>
      </c>
      <c r="I28" s="158">
        <f t="shared" si="0"/>
        <v>0</v>
      </c>
      <c r="J28" s="204">
        <f t="shared" si="3"/>
        <v>0</v>
      </c>
      <c r="K28" s="204">
        <f t="shared" si="4"/>
        <v>0</v>
      </c>
      <c r="L28" s="271"/>
      <c r="M28" s="270"/>
      <c r="N28" s="267"/>
      <c r="O28" s="267"/>
      <c r="P28" s="205"/>
      <c r="Q28" s="205"/>
      <c r="R28" s="205"/>
      <c r="S28" s="205"/>
    </row>
    <row r="29" spans="2:19" x14ac:dyDescent="0.25">
      <c r="B29" s="444" t="str">
        <f>IF('Verbrauchsgüter und Ausstattung'!B29="","",'Verbrauchsgüter und Ausstattung'!B29)</f>
        <v/>
      </c>
      <c r="C29" s="444"/>
      <c r="D29" s="169" t="str">
        <f>IF('Verbrauchsgüter und Ausstattung'!D29="","",'Verbrauchsgüter und Ausstattung'!D29)</f>
        <v/>
      </c>
      <c r="E29" s="186" t="str">
        <f t="shared" si="1"/>
        <v/>
      </c>
      <c r="F29" s="158">
        <f>'Verbrauchsgüter und Ausstattung'!E29</f>
        <v>0</v>
      </c>
      <c r="G29" s="196">
        <f t="shared" si="2"/>
        <v>0</v>
      </c>
      <c r="H29" s="203" t="str">
        <f>IF('Verbrauchsgüter und Ausstattung'!F29="","",'Verbrauchsgüter und Ausstattung'!F29)</f>
        <v/>
      </c>
      <c r="I29" s="158">
        <f t="shared" si="0"/>
        <v>0</v>
      </c>
      <c r="J29" s="204">
        <f t="shared" si="3"/>
        <v>0</v>
      </c>
      <c r="K29" s="204">
        <f t="shared" si="4"/>
        <v>0</v>
      </c>
      <c r="L29" s="271"/>
      <c r="M29" s="270"/>
      <c r="N29" s="267"/>
      <c r="O29" s="267"/>
      <c r="P29" s="205"/>
      <c r="Q29" s="205"/>
      <c r="R29" s="205"/>
      <c r="S29" s="205"/>
    </row>
    <row r="30" spans="2:19" x14ac:dyDescent="0.25">
      <c r="B30" s="444" t="str">
        <f>IF('Verbrauchsgüter und Ausstattung'!B30="","",'Verbrauchsgüter und Ausstattung'!B30)</f>
        <v/>
      </c>
      <c r="C30" s="444"/>
      <c r="D30" s="169" t="str">
        <f>IF('Verbrauchsgüter und Ausstattung'!D30="","",'Verbrauchsgüter und Ausstattung'!D30)</f>
        <v/>
      </c>
      <c r="E30" s="186" t="str">
        <f t="shared" si="1"/>
        <v/>
      </c>
      <c r="F30" s="158">
        <f>'Verbrauchsgüter und Ausstattung'!E30</f>
        <v>0</v>
      </c>
      <c r="G30" s="196">
        <f t="shared" si="2"/>
        <v>0</v>
      </c>
      <c r="H30" s="203" t="str">
        <f>IF('Verbrauchsgüter und Ausstattung'!F30="","",'Verbrauchsgüter und Ausstattung'!F30)</f>
        <v/>
      </c>
      <c r="I30" s="158">
        <f t="shared" si="0"/>
        <v>0</v>
      </c>
      <c r="J30" s="204">
        <f t="shared" si="3"/>
        <v>0</v>
      </c>
      <c r="K30" s="204">
        <f t="shared" si="4"/>
        <v>0</v>
      </c>
      <c r="L30" s="271"/>
      <c r="M30" s="270"/>
      <c r="N30" s="267"/>
      <c r="O30" s="267"/>
      <c r="P30" s="205"/>
      <c r="Q30" s="205"/>
      <c r="R30" s="205"/>
      <c r="S30" s="205"/>
    </row>
    <row r="31" spans="2:19" x14ac:dyDescent="0.25">
      <c r="B31" s="444" t="str">
        <f>IF('Verbrauchsgüter und Ausstattung'!B31="","",'Verbrauchsgüter und Ausstattung'!B31)</f>
        <v/>
      </c>
      <c r="C31" s="444"/>
      <c r="D31" s="169" t="str">
        <f>IF('Verbrauchsgüter und Ausstattung'!D31="","",'Verbrauchsgüter und Ausstattung'!D31)</f>
        <v/>
      </c>
      <c r="E31" s="186" t="str">
        <f t="shared" si="1"/>
        <v/>
      </c>
      <c r="F31" s="158">
        <f>'Verbrauchsgüter und Ausstattung'!E31</f>
        <v>0</v>
      </c>
      <c r="G31" s="196">
        <f t="shared" si="2"/>
        <v>0</v>
      </c>
      <c r="H31" s="203" t="str">
        <f>IF('Verbrauchsgüter und Ausstattung'!F31="","",'Verbrauchsgüter und Ausstattung'!F31)</f>
        <v/>
      </c>
      <c r="I31" s="158">
        <f t="shared" si="0"/>
        <v>0</v>
      </c>
      <c r="J31" s="204">
        <f t="shared" si="3"/>
        <v>0</v>
      </c>
      <c r="K31" s="204">
        <f t="shared" si="4"/>
        <v>0</v>
      </c>
      <c r="L31" s="271"/>
      <c r="M31" s="270"/>
      <c r="N31" s="267"/>
      <c r="O31" s="267"/>
      <c r="P31" s="205"/>
      <c r="Q31" s="205"/>
      <c r="R31" s="205"/>
      <c r="S31" s="205"/>
    </row>
    <row r="32" spans="2:19" x14ac:dyDescent="0.25">
      <c r="B32" s="444" t="str">
        <f>IF('Verbrauchsgüter und Ausstattung'!B32="","",'Verbrauchsgüter und Ausstattung'!B32)</f>
        <v/>
      </c>
      <c r="C32" s="444"/>
      <c r="D32" s="169" t="str">
        <f>IF('Verbrauchsgüter und Ausstattung'!D32="","",'Verbrauchsgüter und Ausstattung'!D32)</f>
        <v/>
      </c>
      <c r="E32" s="186" t="str">
        <f t="shared" si="1"/>
        <v/>
      </c>
      <c r="F32" s="158">
        <f>'Verbrauchsgüter und Ausstattung'!E32</f>
        <v>0</v>
      </c>
      <c r="G32" s="196">
        <f t="shared" si="2"/>
        <v>0</v>
      </c>
      <c r="H32" s="203" t="str">
        <f>IF('Verbrauchsgüter und Ausstattung'!F32="","",'Verbrauchsgüter und Ausstattung'!F32)</f>
        <v/>
      </c>
      <c r="I32" s="158">
        <f t="shared" si="0"/>
        <v>0</v>
      </c>
      <c r="J32" s="204">
        <f t="shared" si="3"/>
        <v>0</v>
      </c>
      <c r="K32" s="204">
        <f t="shared" si="4"/>
        <v>0</v>
      </c>
      <c r="L32" s="271"/>
      <c r="M32" s="270"/>
      <c r="N32" s="267"/>
      <c r="O32" s="267"/>
      <c r="P32" s="205"/>
      <c r="Q32" s="205"/>
      <c r="R32" s="205"/>
      <c r="S32" s="205"/>
    </row>
    <row r="33" spans="2:19" x14ac:dyDescent="0.25">
      <c r="B33" s="444" t="str">
        <f>IF('Verbrauchsgüter und Ausstattung'!B33="","",'Verbrauchsgüter und Ausstattung'!B33)</f>
        <v/>
      </c>
      <c r="C33" s="444"/>
      <c r="D33" s="169" t="str">
        <f>IF('Verbrauchsgüter und Ausstattung'!D33="","",'Verbrauchsgüter und Ausstattung'!D33)</f>
        <v/>
      </c>
      <c r="E33" s="186" t="str">
        <f t="shared" si="1"/>
        <v/>
      </c>
      <c r="F33" s="158">
        <f>'Verbrauchsgüter und Ausstattung'!E33</f>
        <v>0</v>
      </c>
      <c r="G33" s="196">
        <f t="shared" si="2"/>
        <v>0</v>
      </c>
      <c r="H33" s="203" t="str">
        <f>IF('Verbrauchsgüter und Ausstattung'!F33="","",'Verbrauchsgüter und Ausstattung'!F33)</f>
        <v/>
      </c>
      <c r="I33" s="158">
        <f t="shared" si="0"/>
        <v>0</v>
      </c>
      <c r="J33" s="204">
        <f t="shared" si="3"/>
        <v>0</v>
      </c>
      <c r="K33" s="204">
        <f t="shared" si="4"/>
        <v>0</v>
      </c>
      <c r="L33" s="271"/>
      <c r="M33" s="270"/>
      <c r="N33" s="267"/>
      <c r="O33" s="267"/>
      <c r="P33" s="205"/>
      <c r="Q33" s="205"/>
      <c r="R33" s="205"/>
      <c r="S33" s="205"/>
    </row>
    <row r="34" spans="2:19" x14ac:dyDescent="0.25">
      <c r="B34" s="444" t="str">
        <f>IF('Verbrauchsgüter und Ausstattung'!B34="","",'Verbrauchsgüter und Ausstattung'!B34)</f>
        <v/>
      </c>
      <c r="C34" s="444"/>
      <c r="D34" s="169" t="str">
        <f>IF('Verbrauchsgüter und Ausstattung'!D34="","",'Verbrauchsgüter und Ausstattung'!D34)</f>
        <v/>
      </c>
      <c r="E34" s="186" t="str">
        <f t="shared" si="1"/>
        <v/>
      </c>
      <c r="F34" s="158">
        <f>'Verbrauchsgüter und Ausstattung'!E34</f>
        <v>0</v>
      </c>
      <c r="G34" s="196">
        <f t="shared" si="2"/>
        <v>0</v>
      </c>
      <c r="H34" s="203" t="str">
        <f>IF('Verbrauchsgüter und Ausstattung'!F34="","",'Verbrauchsgüter und Ausstattung'!F34)</f>
        <v/>
      </c>
      <c r="I34" s="158">
        <f t="shared" si="0"/>
        <v>0</v>
      </c>
      <c r="J34" s="204">
        <f t="shared" si="3"/>
        <v>0</v>
      </c>
      <c r="K34" s="204">
        <f t="shared" si="4"/>
        <v>0</v>
      </c>
      <c r="L34" s="271"/>
      <c r="M34" s="270"/>
      <c r="N34" s="267"/>
      <c r="O34" s="267"/>
      <c r="P34" s="205"/>
      <c r="Q34" s="205"/>
      <c r="R34" s="205"/>
      <c r="S34" s="205"/>
    </row>
    <row r="35" spans="2:19" x14ac:dyDescent="0.25">
      <c r="B35" s="444" t="str">
        <f>IF('Verbrauchsgüter und Ausstattung'!B35="","",'Verbrauchsgüter und Ausstattung'!B35)</f>
        <v/>
      </c>
      <c r="C35" s="444"/>
      <c r="D35" s="169" t="str">
        <f>IF('Verbrauchsgüter und Ausstattung'!D35="","",'Verbrauchsgüter und Ausstattung'!D35)</f>
        <v/>
      </c>
      <c r="E35" s="186" t="str">
        <f t="shared" si="1"/>
        <v/>
      </c>
      <c r="F35" s="158">
        <f>'Verbrauchsgüter und Ausstattung'!E35</f>
        <v>0</v>
      </c>
      <c r="G35" s="196">
        <f t="shared" si="2"/>
        <v>0</v>
      </c>
      <c r="H35" s="203" t="str">
        <f>IF('Verbrauchsgüter und Ausstattung'!F35="","",'Verbrauchsgüter und Ausstattung'!F35)</f>
        <v/>
      </c>
      <c r="I35" s="158">
        <f t="shared" si="0"/>
        <v>0</v>
      </c>
      <c r="J35" s="204">
        <f t="shared" si="3"/>
        <v>0</v>
      </c>
      <c r="K35" s="204">
        <f t="shared" si="4"/>
        <v>0</v>
      </c>
      <c r="L35" s="271"/>
      <c r="M35" s="270"/>
      <c r="N35" s="267"/>
      <c r="O35" s="267"/>
      <c r="P35" s="205"/>
      <c r="Q35" s="205"/>
      <c r="R35" s="205"/>
      <c r="S35" s="205"/>
    </row>
    <row r="36" spans="2:19" x14ac:dyDescent="0.25">
      <c r="B36" s="444" t="str">
        <f>IF('Verbrauchsgüter und Ausstattung'!B36="","",'Verbrauchsgüter und Ausstattung'!B36)</f>
        <v/>
      </c>
      <c r="C36" s="444"/>
      <c r="D36" s="169" t="str">
        <f>IF('Verbrauchsgüter und Ausstattung'!D36="","",'Verbrauchsgüter und Ausstattung'!D36)</f>
        <v/>
      </c>
      <c r="E36" s="186" t="str">
        <f t="shared" si="1"/>
        <v/>
      </c>
      <c r="F36" s="158">
        <f>'Verbrauchsgüter und Ausstattung'!E36</f>
        <v>0</v>
      </c>
      <c r="G36" s="196">
        <f t="shared" si="2"/>
        <v>0</v>
      </c>
      <c r="H36" s="203" t="str">
        <f>IF('Verbrauchsgüter und Ausstattung'!F36="","",'Verbrauchsgüter und Ausstattung'!F36)</f>
        <v/>
      </c>
      <c r="I36" s="158">
        <f t="shared" si="0"/>
        <v>0</v>
      </c>
      <c r="J36" s="204">
        <f t="shared" si="3"/>
        <v>0</v>
      </c>
      <c r="K36" s="204">
        <f t="shared" si="4"/>
        <v>0</v>
      </c>
      <c r="L36" s="271"/>
      <c r="M36" s="270"/>
      <c r="N36" s="267"/>
      <c r="O36" s="267"/>
      <c r="P36" s="205"/>
      <c r="Q36" s="205"/>
      <c r="R36" s="205"/>
      <c r="S36" s="205"/>
    </row>
    <row r="37" spans="2:19" x14ac:dyDescent="0.25">
      <c r="B37" s="444" t="str">
        <f>IF('Verbrauchsgüter und Ausstattung'!B37="","",'Verbrauchsgüter und Ausstattung'!B37)</f>
        <v/>
      </c>
      <c r="C37" s="444"/>
      <c r="D37" s="169" t="str">
        <f>IF('Verbrauchsgüter und Ausstattung'!D37="","",'Verbrauchsgüter und Ausstattung'!D37)</f>
        <v/>
      </c>
      <c r="E37" s="186" t="str">
        <f t="shared" si="1"/>
        <v/>
      </c>
      <c r="F37" s="158">
        <f>'Verbrauchsgüter und Ausstattung'!E37</f>
        <v>0</v>
      </c>
      <c r="G37" s="196">
        <f t="shared" si="2"/>
        <v>0</v>
      </c>
      <c r="H37" s="203" t="str">
        <f>IF('Verbrauchsgüter und Ausstattung'!F37="","",'Verbrauchsgüter und Ausstattung'!F37)</f>
        <v/>
      </c>
      <c r="I37" s="158">
        <f t="shared" si="0"/>
        <v>0</v>
      </c>
      <c r="J37" s="204">
        <f t="shared" si="3"/>
        <v>0</v>
      </c>
      <c r="K37" s="204">
        <f t="shared" si="4"/>
        <v>0</v>
      </c>
      <c r="L37" s="271"/>
      <c r="M37" s="270"/>
      <c r="N37" s="267"/>
      <c r="O37" s="267"/>
      <c r="P37" s="205"/>
      <c r="Q37" s="205"/>
      <c r="R37" s="205"/>
      <c r="S37" s="205"/>
    </row>
    <row r="38" spans="2:19" x14ac:dyDescent="0.25">
      <c r="B38" s="444" t="str">
        <f>IF('Verbrauchsgüter und Ausstattung'!B38="","",'Verbrauchsgüter und Ausstattung'!B38)</f>
        <v/>
      </c>
      <c r="C38" s="444"/>
      <c r="D38" s="169" t="str">
        <f>IF('Verbrauchsgüter und Ausstattung'!D38="","",'Verbrauchsgüter und Ausstattung'!D38)</f>
        <v/>
      </c>
      <c r="E38" s="186" t="str">
        <f t="shared" si="1"/>
        <v/>
      </c>
      <c r="F38" s="158">
        <f>'Verbrauchsgüter und Ausstattung'!E38</f>
        <v>0</v>
      </c>
      <c r="G38" s="196">
        <f t="shared" si="2"/>
        <v>0</v>
      </c>
      <c r="H38" s="203" t="str">
        <f>IF('Verbrauchsgüter und Ausstattung'!F38="","",'Verbrauchsgüter und Ausstattung'!F38)</f>
        <v/>
      </c>
      <c r="I38" s="158">
        <f t="shared" si="0"/>
        <v>0</v>
      </c>
      <c r="J38" s="204">
        <f t="shared" si="3"/>
        <v>0</v>
      </c>
      <c r="K38" s="204">
        <f t="shared" si="4"/>
        <v>0</v>
      </c>
      <c r="L38" s="271"/>
      <c r="M38" s="270"/>
      <c r="N38" s="267"/>
      <c r="O38" s="267"/>
      <c r="P38" s="205"/>
      <c r="Q38" s="205"/>
      <c r="R38" s="205"/>
      <c r="S38" s="205"/>
    </row>
    <row r="39" spans="2:19" x14ac:dyDescent="0.25">
      <c r="B39" s="444" t="str">
        <f>IF('Verbrauchsgüter und Ausstattung'!B39="","",'Verbrauchsgüter und Ausstattung'!B39)</f>
        <v/>
      </c>
      <c r="C39" s="444"/>
      <c r="D39" s="169" t="str">
        <f>IF('Verbrauchsgüter und Ausstattung'!D39="","",'Verbrauchsgüter und Ausstattung'!D39)</f>
        <v/>
      </c>
      <c r="E39" s="186" t="str">
        <f t="shared" si="1"/>
        <v/>
      </c>
      <c r="F39" s="158">
        <f>'Verbrauchsgüter und Ausstattung'!E39</f>
        <v>0</v>
      </c>
      <c r="G39" s="196">
        <f t="shared" si="2"/>
        <v>0</v>
      </c>
      <c r="H39" s="203" t="str">
        <f>IF('Verbrauchsgüter und Ausstattung'!F39="","",'Verbrauchsgüter und Ausstattung'!F39)</f>
        <v/>
      </c>
      <c r="I39" s="158">
        <f t="shared" si="0"/>
        <v>0</v>
      </c>
      <c r="J39" s="204">
        <f t="shared" si="3"/>
        <v>0</v>
      </c>
      <c r="K39" s="204">
        <f t="shared" si="4"/>
        <v>0</v>
      </c>
      <c r="L39" s="271"/>
      <c r="M39" s="270"/>
      <c r="N39" s="267"/>
      <c r="O39" s="267"/>
      <c r="P39" s="205"/>
      <c r="Q39" s="205"/>
      <c r="R39" s="205"/>
      <c r="S39" s="205"/>
    </row>
    <row r="40" spans="2:19" x14ac:dyDescent="0.25">
      <c r="B40" s="444" t="str">
        <f>IF('Verbrauchsgüter und Ausstattung'!B40="","",'Verbrauchsgüter und Ausstattung'!B40)</f>
        <v/>
      </c>
      <c r="C40" s="444"/>
      <c r="D40" s="169" t="str">
        <f>IF('Verbrauchsgüter und Ausstattung'!D40="","",'Verbrauchsgüter und Ausstattung'!D40)</f>
        <v/>
      </c>
      <c r="E40" s="186" t="str">
        <f t="shared" si="1"/>
        <v/>
      </c>
      <c r="F40" s="158">
        <f>'Verbrauchsgüter und Ausstattung'!E40</f>
        <v>0</v>
      </c>
      <c r="G40" s="196">
        <f t="shared" si="2"/>
        <v>0</v>
      </c>
      <c r="H40" s="203" t="str">
        <f>IF('Verbrauchsgüter und Ausstattung'!F40="","",'Verbrauchsgüter und Ausstattung'!F40)</f>
        <v/>
      </c>
      <c r="I40" s="158">
        <f t="shared" si="0"/>
        <v>0</v>
      </c>
      <c r="J40" s="204">
        <f t="shared" si="3"/>
        <v>0</v>
      </c>
      <c r="K40" s="204">
        <f t="shared" si="4"/>
        <v>0</v>
      </c>
      <c r="L40" s="271"/>
      <c r="M40" s="270"/>
      <c r="N40" s="267"/>
      <c r="O40" s="267"/>
      <c r="P40" s="205"/>
      <c r="Q40" s="205"/>
      <c r="R40" s="205"/>
      <c r="S40" s="205"/>
    </row>
    <row r="41" spans="2:19" x14ac:dyDescent="0.25">
      <c r="B41" s="444" t="str">
        <f>IF('Verbrauchsgüter und Ausstattung'!B41="","",'Verbrauchsgüter und Ausstattung'!B41)</f>
        <v/>
      </c>
      <c r="C41" s="444"/>
      <c r="D41" s="169" t="str">
        <f>IF('Verbrauchsgüter und Ausstattung'!D41="","",'Verbrauchsgüter und Ausstattung'!D41)</f>
        <v/>
      </c>
      <c r="E41" s="186" t="str">
        <f t="shared" si="1"/>
        <v/>
      </c>
      <c r="F41" s="158">
        <f>'Verbrauchsgüter und Ausstattung'!E41</f>
        <v>0</v>
      </c>
      <c r="G41" s="196">
        <f t="shared" si="2"/>
        <v>0</v>
      </c>
      <c r="H41" s="203" t="str">
        <f>IF('Verbrauchsgüter und Ausstattung'!F41="","",'Verbrauchsgüter und Ausstattung'!F41)</f>
        <v/>
      </c>
      <c r="I41" s="158">
        <f t="shared" si="0"/>
        <v>0</v>
      </c>
      <c r="J41" s="204">
        <f t="shared" si="3"/>
        <v>0</v>
      </c>
      <c r="K41" s="204">
        <f t="shared" si="4"/>
        <v>0</v>
      </c>
      <c r="L41" s="271"/>
      <c r="M41" s="270"/>
      <c r="N41" s="267"/>
      <c r="O41" s="267"/>
      <c r="P41" s="205"/>
      <c r="Q41" s="205"/>
      <c r="R41" s="205"/>
      <c r="S41" s="205"/>
    </row>
    <row r="42" spans="2:19" x14ac:dyDescent="0.25">
      <c r="B42" s="444" t="str">
        <f>IF('Verbrauchsgüter und Ausstattung'!B42="","",'Verbrauchsgüter und Ausstattung'!B42)</f>
        <v/>
      </c>
      <c r="C42" s="444"/>
      <c r="D42" s="169" t="str">
        <f>IF('Verbrauchsgüter und Ausstattung'!D42="","",'Verbrauchsgüter und Ausstattung'!D42)</f>
        <v/>
      </c>
      <c r="E42" s="186" t="str">
        <f t="shared" si="1"/>
        <v/>
      </c>
      <c r="F42" s="158">
        <f>'Verbrauchsgüter und Ausstattung'!E42</f>
        <v>0</v>
      </c>
      <c r="G42" s="196">
        <f t="shared" si="2"/>
        <v>0</v>
      </c>
      <c r="H42" s="203" t="str">
        <f>IF('Verbrauchsgüter und Ausstattung'!F42="","",'Verbrauchsgüter und Ausstattung'!F42)</f>
        <v/>
      </c>
      <c r="I42" s="158">
        <f t="shared" si="0"/>
        <v>0</v>
      </c>
      <c r="J42" s="204">
        <f t="shared" si="3"/>
        <v>0</v>
      </c>
      <c r="K42" s="204">
        <f t="shared" si="4"/>
        <v>0</v>
      </c>
      <c r="L42" s="271"/>
      <c r="M42" s="270"/>
      <c r="N42" s="267"/>
      <c r="O42" s="267"/>
      <c r="P42" s="205"/>
      <c r="Q42" s="205"/>
      <c r="R42" s="205"/>
      <c r="S42" s="205"/>
    </row>
    <row r="43" spans="2:19" x14ac:dyDescent="0.25">
      <c r="H43" s="192" t="s">
        <v>111</v>
      </c>
      <c r="I43" s="182">
        <f>SUM(I13:I42)</f>
        <v>0</v>
      </c>
      <c r="J43" s="177">
        <f>SUM(J13:J42)</f>
        <v>0</v>
      </c>
      <c r="K43" s="204">
        <f>SUM(K13:K42)</f>
        <v>0</v>
      </c>
    </row>
    <row r="45" spans="2:19" s="269" customFormat="1" x14ac:dyDescent="0.25">
      <c r="B45" s="395" t="s">
        <v>428</v>
      </c>
      <c r="C45" s="396"/>
      <c r="D45" s="396"/>
      <c r="E45" s="396"/>
      <c r="F45" s="396"/>
      <c r="G45" s="396"/>
      <c r="H45" s="396"/>
      <c r="I45" s="396"/>
      <c r="J45" s="396"/>
      <c r="K45" s="396"/>
      <c r="L45" s="396"/>
      <c r="M45" s="397"/>
    </row>
    <row r="46" spans="2:19" s="269" customFormat="1" x14ac:dyDescent="0.25">
      <c r="B46" s="398"/>
      <c r="C46" s="399"/>
      <c r="D46" s="399"/>
      <c r="E46" s="399"/>
      <c r="F46" s="399"/>
      <c r="G46" s="399"/>
      <c r="H46" s="399"/>
      <c r="I46" s="399"/>
      <c r="J46" s="399"/>
      <c r="K46" s="399"/>
      <c r="L46" s="399"/>
      <c r="M46" s="400"/>
    </row>
    <row r="47" spans="2:19" s="269" customFormat="1" x14ac:dyDescent="0.25">
      <c r="B47" s="401"/>
      <c r="C47" s="402"/>
      <c r="D47" s="402"/>
      <c r="E47" s="402"/>
      <c r="F47" s="402"/>
      <c r="G47" s="402"/>
      <c r="H47" s="402"/>
      <c r="I47" s="402"/>
      <c r="J47" s="402"/>
      <c r="K47" s="402"/>
      <c r="L47" s="402"/>
      <c r="M47" s="403"/>
    </row>
    <row r="48" spans="2:19" s="269" customFormat="1" x14ac:dyDescent="0.25">
      <c r="B48" s="401"/>
      <c r="C48" s="402"/>
      <c r="D48" s="402"/>
      <c r="E48" s="402"/>
      <c r="F48" s="402"/>
      <c r="G48" s="402"/>
      <c r="H48" s="402"/>
      <c r="I48" s="402"/>
      <c r="J48" s="402"/>
      <c r="K48" s="402"/>
      <c r="L48" s="402"/>
      <c r="M48" s="403"/>
    </row>
    <row r="49" spans="1:19" s="269" customFormat="1" x14ac:dyDescent="0.25">
      <c r="B49" s="401"/>
      <c r="C49" s="402"/>
      <c r="D49" s="402"/>
      <c r="E49" s="402"/>
      <c r="F49" s="402"/>
      <c r="G49" s="402"/>
      <c r="H49" s="402"/>
      <c r="I49" s="402"/>
      <c r="J49" s="402"/>
      <c r="K49" s="402"/>
      <c r="L49" s="402"/>
      <c r="M49" s="403"/>
    </row>
    <row r="50" spans="1:19" s="269" customFormat="1" x14ac:dyDescent="0.25">
      <c r="B50" s="404"/>
      <c r="C50" s="405"/>
      <c r="D50" s="405"/>
      <c r="E50" s="405"/>
      <c r="F50" s="405"/>
      <c r="G50" s="405"/>
      <c r="H50" s="405"/>
      <c r="I50" s="405"/>
      <c r="J50" s="405"/>
      <c r="K50" s="405"/>
      <c r="L50" s="405"/>
      <c r="M50" s="406"/>
    </row>
    <row r="53" spans="1:19" x14ac:dyDescent="0.25">
      <c r="A53" s="146" t="s">
        <v>70</v>
      </c>
    </row>
    <row r="55" spans="1:19" ht="30.6" x14ac:dyDescent="0.25">
      <c r="B55" s="385" t="s">
        <v>71</v>
      </c>
      <c r="C55" s="387"/>
      <c r="D55" s="134" t="s">
        <v>75</v>
      </c>
      <c r="E55" s="134" t="s">
        <v>76</v>
      </c>
      <c r="F55" s="134" t="s">
        <v>124</v>
      </c>
      <c r="G55" s="134" t="s">
        <v>125</v>
      </c>
      <c r="H55" s="134" t="s">
        <v>126</v>
      </c>
      <c r="I55" s="134" t="s">
        <v>69</v>
      </c>
      <c r="J55" s="134" t="s">
        <v>127</v>
      </c>
      <c r="K55" s="134" t="s">
        <v>128</v>
      </c>
      <c r="L55" s="134" t="s">
        <v>110</v>
      </c>
      <c r="M55" s="134" t="s">
        <v>105</v>
      </c>
      <c r="N55" s="134" t="s">
        <v>106</v>
      </c>
      <c r="O55" s="279" t="s">
        <v>422</v>
      </c>
      <c r="P55" s="275" t="s">
        <v>129</v>
      </c>
      <c r="Q55" s="277"/>
      <c r="R55" s="277"/>
      <c r="S55" s="277"/>
    </row>
    <row r="56" spans="1:19" x14ac:dyDescent="0.25">
      <c r="B56" s="474" t="str">
        <f>IF('Verbrauchsgüter und Ausstattung'!B50="","",'Verbrauchsgüter und Ausstattung'!B50)</f>
        <v/>
      </c>
      <c r="C56" s="475"/>
      <c r="D56" s="194" t="str">
        <f>IF('Verbrauchsgüter und Ausstattung'!D50="","",'Verbrauchsgüter und Ausstattung'!D50)</f>
        <v/>
      </c>
      <c r="E56" s="194" t="str">
        <f>IF('Verbrauchsgüter und Ausstattung'!E50="","",'Verbrauchsgüter und Ausstattung'!E50)</f>
        <v/>
      </c>
      <c r="F56" s="193" t="str">
        <f>IF(E56="","",DATEDIF(D56,E56,"m")+1)</f>
        <v/>
      </c>
      <c r="G56" s="158">
        <f>'Verbrauchsgüter und Ausstattung'!G50</f>
        <v>0</v>
      </c>
      <c r="H56" s="168">
        <f>G56</f>
        <v>0</v>
      </c>
      <c r="I56" s="203" t="str">
        <f>IF('Verbrauchsgüter und Ausstattung'!H50="","",'Verbrauchsgüter und Ausstattung'!H50)</f>
        <v/>
      </c>
      <c r="J56" s="206" t="str">
        <f>IF('Verbrauchsgüter und Ausstattung'!I50="","",'Verbrauchsgüter und Ausstattung'!I50)</f>
        <v/>
      </c>
      <c r="K56" s="195" t="str">
        <f>J56</f>
        <v/>
      </c>
      <c r="L56" s="158">
        <f t="shared" ref="L56:L75" si="5">IF(B56="",0,(G56*J56*I56))</f>
        <v>0</v>
      </c>
      <c r="M56" s="204">
        <f>IF(B56="",0,ROUND((H56*K56*I56),2))</f>
        <v>0</v>
      </c>
      <c r="N56" s="204">
        <f>IF(M56="","",(L56-M56))</f>
        <v>0</v>
      </c>
      <c r="O56" s="281"/>
      <c r="P56" s="280"/>
      <c r="Q56" s="276"/>
      <c r="R56" s="276"/>
      <c r="S56" s="276"/>
    </row>
    <row r="57" spans="1:19" x14ac:dyDescent="0.25">
      <c r="B57" s="474" t="str">
        <f>IF('Verbrauchsgüter und Ausstattung'!B51="","",'Verbrauchsgüter und Ausstattung'!B51)</f>
        <v/>
      </c>
      <c r="C57" s="475"/>
      <c r="D57" s="194" t="str">
        <f>IF('Verbrauchsgüter und Ausstattung'!D51="","",'Verbrauchsgüter und Ausstattung'!D51)</f>
        <v/>
      </c>
      <c r="E57" s="194" t="str">
        <f>IF('Verbrauchsgüter und Ausstattung'!E51="","",'Verbrauchsgüter und Ausstattung'!E51)</f>
        <v/>
      </c>
      <c r="F57" s="193" t="str">
        <f t="shared" ref="F57:F75" si="6">IF(E57="","",DATEDIF(D57,E57,"m")+1)</f>
        <v/>
      </c>
      <c r="G57" s="158">
        <f>'Verbrauchsgüter und Ausstattung'!G51</f>
        <v>0</v>
      </c>
      <c r="H57" s="168">
        <f t="shared" ref="H57:H75" si="7">G57</f>
        <v>0</v>
      </c>
      <c r="I57" s="203" t="str">
        <f>IF('Verbrauchsgüter und Ausstattung'!H51="","",'Verbrauchsgüter und Ausstattung'!H51)</f>
        <v/>
      </c>
      <c r="J57" s="206" t="str">
        <f>IF('Verbrauchsgüter und Ausstattung'!I51="","",'Verbrauchsgüter und Ausstattung'!I51)</f>
        <v/>
      </c>
      <c r="K57" s="195" t="str">
        <f t="shared" ref="K57:K75" si="8">J57</f>
        <v/>
      </c>
      <c r="L57" s="158">
        <f t="shared" si="5"/>
        <v>0</v>
      </c>
      <c r="M57" s="204">
        <f t="shared" ref="M57:M75" si="9">IF(B57="",0,ROUND((H57*K57*I57),2))</f>
        <v>0</v>
      </c>
      <c r="N57" s="204">
        <f t="shared" ref="N57:N75" si="10">IF(M57="","",(L57-M57))</f>
        <v>0</v>
      </c>
      <c r="O57" s="281"/>
      <c r="P57" s="280"/>
      <c r="Q57" s="276"/>
      <c r="R57" s="276"/>
      <c r="S57" s="276"/>
    </row>
    <row r="58" spans="1:19" x14ac:dyDescent="0.25">
      <c r="B58" s="474" t="str">
        <f>IF('Verbrauchsgüter und Ausstattung'!B52="","",'Verbrauchsgüter und Ausstattung'!B52)</f>
        <v/>
      </c>
      <c r="C58" s="475"/>
      <c r="D58" s="194" t="str">
        <f>IF('Verbrauchsgüter und Ausstattung'!D52="","",'Verbrauchsgüter und Ausstattung'!D52)</f>
        <v/>
      </c>
      <c r="E58" s="194" t="str">
        <f>IF('Verbrauchsgüter und Ausstattung'!E52="","",'Verbrauchsgüter und Ausstattung'!E52)</f>
        <v/>
      </c>
      <c r="F58" s="193" t="str">
        <f t="shared" si="6"/>
        <v/>
      </c>
      <c r="G58" s="158">
        <f>'Verbrauchsgüter und Ausstattung'!G52</f>
        <v>0</v>
      </c>
      <c r="H58" s="168">
        <f t="shared" si="7"/>
        <v>0</v>
      </c>
      <c r="I58" s="203" t="str">
        <f>IF('Verbrauchsgüter und Ausstattung'!H52="","",'Verbrauchsgüter und Ausstattung'!H52)</f>
        <v/>
      </c>
      <c r="J58" s="206" t="str">
        <f>IF('Verbrauchsgüter und Ausstattung'!I52="","",'Verbrauchsgüter und Ausstattung'!I52)</f>
        <v/>
      </c>
      <c r="K58" s="195" t="str">
        <f t="shared" si="8"/>
        <v/>
      </c>
      <c r="L58" s="158">
        <f t="shared" si="5"/>
        <v>0</v>
      </c>
      <c r="M58" s="204">
        <f t="shared" si="9"/>
        <v>0</v>
      </c>
      <c r="N58" s="204">
        <f t="shared" si="10"/>
        <v>0</v>
      </c>
      <c r="O58" s="281"/>
      <c r="P58" s="280"/>
      <c r="Q58" s="276"/>
      <c r="R58" s="276"/>
      <c r="S58" s="276"/>
    </row>
    <row r="59" spans="1:19" x14ac:dyDescent="0.25">
      <c r="B59" s="474" t="str">
        <f>IF('Verbrauchsgüter und Ausstattung'!B53="","",'Verbrauchsgüter und Ausstattung'!B53)</f>
        <v/>
      </c>
      <c r="C59" s="475"/>
      <c r="D59" s="194" t="str">
        <f>IF('Verbrauchsgüter und Ausstattung'!D53="","",'Verbrauchsgüter und Ausstattung'!D53)</f>
        <v/>
      </c>
      <c r="E59" s="194" t="str">
        <f>IF('Verbrauchsgüter und Ausstattung'!E53="","",'Verbrauchsgüter und Ausstattung'!E53)</f>
        <v/>
      </c>
      <c r="F59" s="193" t="str">
        <f t="shared" si="6"/>
        <v/>
      </c>
      <c r="G59" s="158">
        <f>'Verbrauchsgüter und Ausstattung'!G53</f>
        <v>0</v>
      </c>
      <c r="H59" s="168">
        <f t="shared" si="7"/>
        <v>0</v>
      </c>
      <c r="I59" s="203" t="str">
        <f>IF('Verbrauchsgüter und Ausstattung'!H53="","",'Verbrauchsgüter und Ausstattung'!H53)</f>
        <v/>
      </c>
      <c r="J59" s="206" t="str">
        <f>IF('Verbrauchsgüter und Ausstattung'!I53="","",'Verbrauchsgüter und Ausstattung'!I53)</f>
        <v/>
      </c>
      <c r="K59" s="195" t="str">
        <f t="shared" si="8"/>
        <v/>
      </c>
      <c r="L59" s="158">
        <f t="shared" si="5"/>
        <v>0</v>
      </c>
      <c r="M59" s="204">
        <f t="shared" si="9"/>
        <v>0</v>
      </c>
      <c r="N59" s="204">
        <f t="shared" si="10"/>
        <v>0</v>
      </c>
      <c r="O59" s="281"/>
      <c r="P59" s="280"/>
      <c r="Q59" s="276"/>
      <c r="R59" s="276"/>
      <c r="S59" s="276"/>
    </row>
    <row r="60" spans="1:19" x14ac:dyDescent="0.25">
      <c r="B60" s="474" t="str">
        <f>IF('Verbrauchsgüter und Ausstattung'!B54="","",'Verbrauchsgüter und Ausstattung'!B54)</f>
        <v/>
      </c>
      <c r="C60" s="475"/>
      <c r="D60" s="194" t="str">
        <f>IF('Verbrauchsgüter und Ausstattung'!D54="","",'Verbrauchsgüter und Ausstattung'!D54)</f>
        <v/>
      </c>
      <c r="E60" s="194" t="str">
        <f>IF('Verbrauchsgüter und Ausstattung'!E54="","",'Verbrauchsgüter und Ausstattung'!E54)</f>
        <v/>
      </c>
      <c r="F60" s="193" t="str">
        <f t="shared" si="6"/>
        <v/>
      </c>
      <c r="G60" s="158">
        <f>'Verbrauchsgüter und Ausstattung'!G54</f>
        <v>0</v>
      </c>
      <c r="H60" s="168">
        <f t="shared" si="7"/>
        <v>0</v>
      </c>
      <c r="I60" s="203" t="str">
        <f>IF('Verbrauchsgüter und Ausstattung'!H54="","",'Verbrauchsgüter und Ausstattung'!H54)</f>
        <v/>
      </c>
      <c r="J60" s="206" t="str">
        <f>IF('Verbrauchsgüter und Ausstattung'!I54="","",'Verbrauchsgüter und Ausstattung'!I54)</f>
        <v/>
      </c>
      <c r="K60" s="195" t="str">
        <f t="shared" si="8"/>
        <v/>
      </c>
      <c r="L60" s="158">
        <f t="shared" si="5"/>
        <v>0</v>
      </c>
      <c r="M60" s="204">
        <f t="shared" si="9"/>
        <v>0</v>
      </c>
      <c r="N60" s="204">
        <f t="shared" si="10"/>
        <v>0</v>
      </c>
      <c r="O60" s="281"/>
      <c r="P60" s="280"/>
      <c r="Q60" s="276"/>
      <c r="R60" s="276"/>
      <c r="S60" s="276"/>
    </row>
    <row r="61" spans="1:19" x14ac:dyDescent="0.25">
      <c r="B61" s="474" t="str">
        <f>IF('Verbrauchsgüter und Ausstattung'!B55="","",'Verbrauchsgüter und Ausstattung'!B55)</f>
        <v/>
      </c>
      <c r="C61" s="475"/>
      <c r="D61" s="194" t="str">
        <f>IF('Verbrauchsgüter und Ausstattung'!D55="","",'Verbrauchsgüter und Ausstattung'!D55)</f>
        <v/>
      </c>
      <c r="E61" s="194" t="str">
        <f>IF('Verbrauchsgüter und Ausstattung'!E55="","",'Verbrauchsgüter und Ausstattung'!E55)</f>
        <v/>
      </c>
      <c r="F61" s="193" t="str">
        <f t="shared" si="6"/>
        <v/>
      </c>
      <c r="G61" s="158">
        <f>'Verbrauchsgüter und Ausstattung'!G55</f>
        <v>0</v>
      </c>
      <c r="H61" s="168">
        <f t="shared" si="7"/>
        <v>0</v>
      </c>
      <c r="I61" s="203" t="str">
        <f>IF('Verbrauchsgüter und Ausstattung'!H55="","",'Verbrauchsgüter und Ausstattung'!H55)</f>
        <v/>
      </c>
      <c r="J61" s="206" t="str">
        <f>IF('Verbrauchsgüter und Ausstattung'!I55="","",'Verbrauchsgüter und Ausstattung'!I55)</f>
        <v/>
      </c>
      <c r="K61" s="195" t="str">
        <f t="shared" si="8"/>
        <v/>
      </c>
      <c r="L61" s="158">
        <f t="shared" si="5"/>
        <v>0</v>
      </c>
      <c r="M61" s="204">
        <f t="shared" si="9"/>
        <v>0</v>
      </c>
      <c r="N61" s="204">
        <f t="shared" si="10"/>
        <v>0</v>
      </c>
      <c r="O61" s="281"/>
      <c r="P61" s="280"/>
      <c r="Q61" s="205"/>
      <c r="R61" s="205"/>
      <c r="S61" s="205"/>
    </row>
    <row r="62" spans="1:19" x14ac:dyDescent="0.25">
      <c r="B62" s="474" t="str">
        <f>IF('Verbrauchsgüter und Ausstattung'!B56="","",'Verbrauchsgüter und Ausstattung'!B56)</f>
        <v/>
      </c>
      <c r="C62" s="475"/>
      <c r="D62" s="194" t="str">
        <f>IF('Verbrauchsgüter und Ausstattung'!D56="","",'Verbrauchsgüter und Ausstattung'!D56)</f>
        <v/>
      </c>
      <c r="E62" s="194" t="str">
        <f>IF('Verbrauchsgüter und Ausstattung'!E56="","",'Verbrauchsgüter und Ausstattung'!E56)</f>
        <v/>
      </c>
      <c r="F62" s="193" t="str">
        <f t="shared" si="6"/>
        <v/>
      </c>
      <c r="G62" s="158">
        <f>'Verbrauchsgüter und Ausstattung'!G56</f>
        <v>0</v>
      </c>
      <c r="H62" s="168">
        <f t="shared" si="7"/>
        <v>0</v>
      </c>
      <c r="I62" s="203" t="str">
        <f>IF('Verbrauchsgüter und Ausstattung'!H56="","",'Verbrauchsgüter und Ausstattung'!H56)</f>
        <v/>
      </c>
      <c r="J62" s="206" t="str">
        <f>IF('Verbrauchsgüter und Ausstattung'!I56="","",'Verbrauchsgüter und Ausstattung'!I56)</f>
        <v/>
      </c>
      <c r="K62" s="195" t="str">
        <f t="shared" si="8"/>
        <v/>
      </c>
      <c r="L62" s="158">
        <f t="shared" si="5"/>
        <v>0</v>
      </c>
      <c r="M62" s="204">
        <f t="shared" si="9"/>
        <v>0</v>
      </c>
      <c r="N62" s="204">
        <f t="shared" si="10"/>
        <v>0</v>
      </c>
      <c r="O62" s="281"/>
      <c r="P62" s="280"/>
      <c r="Q62" s="205"/>
      <c r="R62" s="205"/>
      <c r="S62" s="205"/>
    </row>
    <row r="63" spans="1:19" x14ac:dyDescent="0.25">
      <c r="B63" s="474" t="str">
        <f>IF('Verbrauchsgüter und Ausstattung'!B57="","",'Verbrauchsgüter und Ausstattung'!B57)</f>
        <v/>
      </c>
      <c r="C63" s="475"/>
      <c r="D63" s="194" t="str">
        <f>IF('Verbrauchsgüter und Ausstattung'!D57="","",'Verbrauchsgüter und Ausstattung'!D57)</f>
        <v/>
      </c>
      <c r="E63" s="194" t="str">
        <f>IF('Verbrauchsgüter und Ausstattung'!E57="","",'Verbrauchsgüter und Ausstattung'!E57)</f>
        <v/>
      </c>
      <c r="F63" s="193" t="str">
        <f t="shared" si="6"/>
        <v/>
      </c>
      <c r="G63" s="158">
        <f>'Verbrauchsgüter und Ausstattung'!G57</f>
        <v>0</v>
      </c>
      <c r="H63" s="168">
        <f t="shared" si="7"/>
        <v>0</v>
      </c>
      <c r="I63" s="203" t="str">
        <f>IF('Verbrauchsgüter und Ausstattung'!H57="","",'Verbrauchsgüter und Ausstattung'!H57)</f>
        <v/>
      </c>
      <c r="J63" s="206" t="str">
        <f>IF('Verbrauchsgüter und Ausstattung'!I57="","",'Verbrauchsgüter und Ausstattung'!I57)</f>
        <v/>
      </c>
      <c r="K63" s="195" t="str">
        <f t="shared" si="8"/>
        <v/>
      </c>
      <c r="L63" s="158">
        <f t="shared" si="5"/>
        <v>0</v>
      </c>
      <c r="M63" s="204">
        <f t="shared" si="9"/>
        <v>0</v>
      </c>
      <c r="N63" s="204">
        <f t="shared" si="10"/>
        <v>0</v>
      </c>
      <c r="O63" s="281"/>
      <c r="P63" s="280"/>
      <c r="Q63" s="205"/>
      <c r="R63" s="205"/>
      <c r="S63" s="205"/>
    </row>
    <row r="64" spans="1:19" x14ac:dyDescent="0.25">
      <c r="B64" s="474" t="str">
        <f>IF('Verbrauchsgüter und Ausstattung'!B58="","",'Verbrauchsgüter und Ausstattung'!B58)</f>
        <v/>
      </c>
      <c r="C64" s="475"/>
      <c r="D64" s="194" t="str">
        <f>IF('Verbrauchsgüter und Ausstattung'!D58="","",'Verbrauchsgüter und Ausstattung'!D58)</f>
        <v/>
      </c>
      <c r="E64" s="194" t="str">
        <f>IF('Verbrauchsgüter und Ausstattung'!E58="","",'Verbrauchsgüter und Ausstattung'!E58)</f>
        <v/>
      </c>
      <c r="F64" s="193" t="str">
        <f t="shared" si="6"/>
        <v/>
      </c>
      <c r="G64" s="158">
        <f>'Verbrauchsgüter und Ausstattung'!G58</f>
        <v>0</v>
      </c>
      <c r="H64" s="168">
        <f t="shared" si="7"/>
        <v>0</v>
      </c>
      <c r="I64" s="203" t="str">
        <f>IF('Verbrauchsgüter und Ausstattung'!H58="","",'Verbrauchsgüter und Ausstattung'!H58)</f>
        <v/>
      </c>
      <c r="J64" s="206" t="str">
        <f>IF('Verbrauchsgüter und Ausstattung'!I58="","",'Verbrauchsgüter und Ausstattung'!I58)</f>
        <v/>
      </c>
      <c r="K64" s="195" t="str">
        <f t="shared" si="8"/>
        <v/>
      </c>
      <c r="L64" s="158">
        <f t="shared" si="5"/>
        <v>0</v>
      </c>
      <c r="M64" s="204">
        <f t="shared" si="9"/>
        <v>0</v>
      </c>
      <c r="N64" s="204">
        <f t="shared" si="10"/>
        <v>0</v>
      </c>
      <c r="O64" s="281"/>
      <c r="P64" s="280"/>
      <c r="Q64" s="205"/>
      <c r="R64" s="205"/>
      <c r="S64" s="205"/>
    </row>
    <row r="65" spans="2:19" x14ac:dyDescent="0.25">
      <c r="B65" s="474" t="str">
        <f>IF('Verbrauchsgüter und Ausstattung'!B59="","",'Verbrauchsgüter und Ausstattung'!B59)</f>
        <v/>
      </c>
      <c r="C65" s="475"/>
      <c r="D65" s="194" t="str">
        <f>IF('Verbrauchsgüter und Ausstattung'!D59="","",'Verbrauchsgüter und Ausstattung'!D59)</f>
        <v/>
      </c>
      <c r="E65" s="194" t="str">
        <f>IF('Verbrauchsgüter und Ausstattung'!E59="","",'Verbrauchsgüter und Ausstattung'!E59)</f>
        <v/>
      </c>
      <c r="F65" s="193" t="str">
        <f t="shared" si="6"/>
        <v/>
      </c>
      <c r="G65" s="158">
        <f>'Verbrauchsgüter und Ausstattung'!G59</f>
        <v>0</v>
      </c>
      <c r="H65" s="168">
        <f t="shared" si="7"/>
        <v>0</v>
      </c>
      <c r="I65" s="203" t="str">
        <f>IF('Verbrauchsgüter und Ausstattung'!H59="","",'Verbrauchsgüter und Ausstattung'!H59)</f>
        <v/>
      </c>
      <c r="J65" s="206" t="str">
        <f>IF('Verbrauchsgüter und Ausstattung'!I59="","",'Verbrauchsgüter und Ausstattung'!I59)</f>
        <v/>
      </c>
      <c r="K65" s="195" t="str">
        <f t="shared" si="8"/>
        <v/>
      </c>
      <c r="L65" s="158">
        <f t="shared" si="5"/>
        <v>0</v>
      </c>
      <c r="M65" s="204">
        <f t="shared" si="9"/>
        <v>0</v>
      </c>
      <c r="N65" s="204">
        <f t="shared" si="10"/>
        <v>0</v>
      </c>
      <c r="O65" s="281"/>
      <c r="P65" s="280"/>
      <c r="Q65" s="205"/>
      <c r="R65" s="205"/>
      <c r="S65" s="205"/>
    </row>
    <row r="66" spans="2:19" x14ac:dyDescent="0.25">
      <c r="B66" s="474" t="str">
        <f>IF('Verbrauchsgüter und Ausstattung'!B60="","",'Verbrauchsgüter und Ausstattung'!B60)</f>
        <v/>
      </c>
      <c r="C66" s="475"/>
      <c r="D66" s="194" t="str">
        <f>IF('Verbrauchsgüter und Ausstattung'!D60="","",'Verbrauchsgüter und Ausstattung'!D60)</f>
        <v/>
      </c>
      <c r="E66" s="194" t="str">
        <f>IF('Verbrauchsgüter und Ausstattung'!E60="","",'Verbrauchsgüter und Ausstattung'!E60)</f>
        <v/>
      </c>
      <c r="F66" s="193" t="str">
        <f t="shared" si="6"/>
        <v/>
      </c>
      <c r="G66" s="158">
        <f>'Verbrauchsgüter und Ausstattung'!G60</f>
        <v>0</v>
      </c>
      <c r="H66" s="168">
        <f t="shared" si="7"/>
        <v>0</v>
      </c>
      <c r="I66" s="203" t="str">
        <f>IF('Verbrauchsgüter und Ausstattung'!H60="","",'Verbrauchsgüter und Ausstattung'!H60)</f>
        <v/>
      </c>
      <c r="J66" s="206" t="str">
        <f>IF('Verbrauchsgüter und Ausstattung'!I60="","",'Verbrauchsgüter und Ausstattung'!I60)</f>
        <v/>
      </c>
      <c r="K66" s="195" t="str">
        <f t="shared" si="8"/>
        <v/>
      </c>
      <c r="L66" s="158">
        <f t="shared" si="5"/>
        <v>0</v>
      </c>
      <c r="M66" s="204">
        <f t="shared" si="9"/>
        <v>0</v>
      </c>
      <c r="N66" s="204">
        <f t="shared" si="10"/>
        <v>0</v>
      </c>
      <c r="O66" s="281"/>
      <c r="P66" s="280"/>
      <c r="Q66" s="205"/>
      <c r="R66" s="205"/>
      <c r="S66" s="205"/>
    </row>
    <row r="67" spans="2:19" x14ac:dyDescent="0.25">
      <c r="B67" s="474" t="str">
        <f>IF('Verbrauchsgüter und Ausstattung'!B61="","",'Verbrauchsgüter und Ausstattung'!B61)</f>
        <v/>
      </c>
      <c r="C67" s="475"/>
      <c r="D67" s="194" t="str">
        <f>IF('Verbrauchsgüter und Ausstattung'!D61="","",'Verbrauchsgüter und Ausstattung'!D61)</f>
        <v/>
      </c>
      <c r="E67" s="194" t="str">
        <f>IF('Verbrauchsgüter und Ausstattung'!E61="","",'Verbrauchsgüter und Ausstattung'!E61)</f>
        <v/>
      </c>
      <c r="F67" s="193" t="str">
        <f t="shared" si="6"/>
        <v/>
      </c>
      <c r="G67" s="158">
        <f>'Verbrauchsgüter und Ausstattung'!G61</f>
        <v>0</v>
      </c>
      <c r="H67" s="168">
        <f t="shared" si="7"/>
        <v>0</v>
      </c>
      <c r="I67" s="203" t="str">
        <f>IF('Verbrauchsgüter und Ausstattung'!H61="","",'Verbrauchsgüter und Ausstattung'!H61)</f>
        <v/>
      </c>
      <c r="J67" s="206" t="str">
        <f>IF('Verbrauchsgüter und Ausstattung'!I61="","",'Verbrauchsgüter und Ausstattung'!I61)</f>
        <v/>
      </c>
      <c r="K67" s="195" t="str">
        <f t="shared" si="8"/>
        <v/>
      </c>
      <c r="L67" s="158">
        <f t="shared" si="5"/>
        <v>0</v>
      </c>
      <c r="M67" s="204">
        <f t="shared" si="9"/>
        <v>0</v>
      </c>
      <c r="N67" s="204">
        <f t="shared" si="10"/>
        <v>0</v>
      </c>
      <c r="O67" s="281"/>
      <c r="P67" s="280"/>
      <c r="Q67" s="205"/>
      <c r="R67" s="205"/>
      <c r="S67" s="205"/>
    </row>
    <row r="68" spans="2:19" x14ac:dyDescent="0.25">
      <c r="B68" s="474" t="str">
        <f>IF('Verbrauchsgüter und Ausstattung'!B62="","",'Verbrauchsgüter und Ausstattung'!B62)</f>
        <v/>
      </c>
      <c r="C68" s="475"/>
      <c r="D68" s="194" t="str">
        <f>IF('Verbrauchsgüter und Ausstattung'!D62="","",'Verbrauchsgüter und Ausstattung'!D62)</f>
        <v/>
      </c>
      <c r="E68" s="194" t="str">
        <f>IF('Verbrauchsgüter und Ausstattung'!E62="","",'Verbrauchsgüter und Ausstattung'!E62)</f>
        <v/>
      </c>
      <c r="F68" s="193" t="str">
        <f t="shared" si="6"/>
        <v/>
      </c>
      <c r="G68" s="158">
        <f>'Verbrauchsgüter und Ausstattung'!G62</f>
        <v>0</v>
      </c>
      <c r="H68" s="168">
        <f t="shared" si="7"/>
        <v>0</v>
      </c>
      <c r="I68" s="203" t="str">
        <f>IF('Verbrauchsgüter und Ausstattung'!H62="","",'Verbrauchsgüter und Ausstattung'!H62)</f>
        <v/>
      </c>
      <c r="J68" s="206" t="str">
        <f>IF('Verbrauchsgüter und Ausstattung'!I62="","",'Verbrauchsgüter und Ausstattung'!I62)</f>
        <v/>
      </c>
      <c r="K68" s="195" t="str">
        <f t="shared" si="8"/>
        <v/>
      </c>
      <c r="L68" s="158">
        <f t="shared" si="5"/>
        <v>0</v>
      </c>
      <c r="M68" s="204">
        <f t="shared" si="9"/>
        <v>0</v>
      </c>
      <c r="N68" s="204">
        <f t="shared" si="10"/>
        <v>0</v>
      </c>
      <c r="O68" s="281"/>
      <c r="P68" s="280"/>
      <c r="Q68" s="205"/>
      <c r="R68" s="205"/>
      <c r="S68" s="205"/>
    </row>
    <row r="69" spans="2:19" x14ac:dyDescent="0.25">
      <c r="B69" s="474" t="str">
        <f>IF('Verbrauchsgüter und Ausstattung'!B63="","",'Verbrauchsgüter und Ausstattung'!B63)</f>
        <v/>
      </c>
      <c r="C69" s="475"/>
      <c r="D69" s="194" t="str">
        <f>IF('Verbrauchsgüter und Ausstattung'!D63="","",'Verbrauchsgüter und Ausstattung'!D63)</f>
        <v/>
      </c>
      <c r="E69" s="194" t="str">
        <f>IF('Verbrauchsgüter und Ausstattung'!E63="","",'Verbrauchsgüter und Ausstattung'!E63)</f>
        <v/>
      </c>
      <c r="F69" s="193" t="str">
        <f t="shared" si="6"/>
        <v/>
      </c>
      <c r="G69" s="158">
        <f>'Verbrauchsgüter und Ausstattung'!G63</f>
        <v>0</v>
      </c>
      <c r="H69" s="168">
        <f t="shared" si="7"/>
        <v>0</v>
      </c>
      <c r="I69" s="203" t="str">
        <f>IF('Verbrauchsgüter und Ausstattung'!H63="","",'Verbrauchsgüter und Ausstattung'!H63)</f>
        <v/>
      </c>
      <c r="J69" s="206" t="str">
        <f>IF('Verbrauchsgüter und Ausstattung'!I63="","",'Verbrauchsgüter und Ausstattung'!I63)</f>
        <v/>
      </c>
      <c r="K69" s="195" t="str">
        <f t="shared" si="8"/>
        <v/>
      </c>
      <c r="L69" s="158">
        <f t="shared" si="5"/>
        <v>0</v>
      </c>
      <c r="M69" s="204">
        <f t="shared" si="9"/>
        <v>0</v>
      </c>
      <c r="N69" s="204">
        <f t="shared" si="10"/>
        <v>0</v>
      </c>
      <c r="O69" s="281"/>
      <c r="P69" s="280"/>
      <c r="Q69" s="205"/>
      <c r="R69" s="205"/>
      <c r="S69" s="205"/>
    </row>
    <row r="70" spans="2:19" x14ac:dyDescent="0.25">
      <c r="B70" s="474" t="str">
        <f>IF('Verbrauchsgüter und Ausstattung'!B64="","",'Verbrauchsgüter und Ausstattung'!B64)</f>
        <v/>
      </c>
      <c r="C70" s="475"/>
      <c r="D70" s="194" t="str">
        <f>IF('Verbrauchsgüter und Ausstattung'!D64="","",'Verbrauchsgüter und Ausstattung'!D64)</f>
        <v/>
      </c>
      <c r="E70" s="194" t="str">
        <f>IF('Verbrauchsgüter und Ausstattung'!E64="","",'Verbrauchsgüter und Ausstattung'!E64)</f>
        <v/>
      </c>
      <c r="F70" s="193" t="str">
        <f t="shared" si="6"/>
        <v/>
      </c>
      <c r="G70" s="158">
        <f>'Verbrauchsgüter und Ausstattung'!G64</f>
        <v>0</v>
      </c>
      <c r="H70" s="168">
        <f t="shared" si="7"/>
        <v>0</v>
      </c>
      <c r="I70" s="203" t="str">
        <f>IF('Verbrauchsgüter und Ausstattung'!H64="","",'Verbrauchsgüter und Ausstattung'!H64)</f>
        <v/>
      </c>
      <c r="J70" s="206" t="str">
        <f>IF('Verbrauchsgüter und Ausstattung'!I64="","",'Verbrauchsgüter und Ausstattung'!I64)</f>
        <v/>
      </c>
      <c r="K70" s="195" t="str">
        <f t="shared" si="8"/>
        <v/>
      </c>
      <c r="L70" s="158">
        <f t="shared" si="5"/>
        <v>0</v>
      </c>
      <c r="M70" s="204">
        <f t="shared" si="9"/>
        <v>0</v>
      </c>
      <c r="N70" s="204">
        <f t="shared" si="10"/>
        <v>0</v>
      </c>
      <c r="O70" s="281"/>
      <c r="P70" s="280"/>
      <c r="Q70" s="205"/>
      <c r="R70" s="205"/>
      <c r="S70" s="205"/>
    </row>
    <row r="71" spans="2:19" x14ac:dyDescent="0.25">
      <c r="B71" s="474" t="str">
        <f>IF('Verbrauchsgüter und Ausstattung'!B65="","",'Verbrauchsgüter und Ausstattung'!B65)</f>
        <v/>
      </c>
      <c r="C71" s="475"/>
      <c r="D71" s="194" t="str">
        <f>IF('Verbrauchsgüter und Ausstattung'!D65="","",'Verbrauchsgüter und Ausstattung'!D65)</f>
        <v/>
      </c>
      <c r="E71" s="194" t="str">
        <f>IF('Verbrauchsgüter und Ausstattung'!E65="","",'Verbrauchsgüter und Ausstattung'!E65)</f>
        <v/>
      </c>
      <c r="F71" s="193" t="str">
        <f t="shared" si="6"/>
        <v/>
      </c>
      <c r="G71" s="158">
        <f>'Verbrauchsgüter und Ausstattung'!G65</f>
        <v>0</v>
      </c>
      <c r="H71" s="168">
        <f t="shared" si="7"/>
        <v>0</v>
      </c>
      <c r="I71" s="203" t="str">
        <f>IF('Verbrauchsgüter und Ausstattung'!H65="","",'Verbrauchsgüter und Ausstattung'!H65)</f>
        <v/>
      </c>
      <c r="J71" s="206" t="str">
        <f>IF('Verbrauchsgüter und Ausstattung'!I65="","",'Verbrauchsgüter und Ausstattung'!I65)</f>
        <v/>
      </c>
      <c r="K71" s="195" t="str">
        <f t="shared" si="8"/>
        <v/>
      </c>
      <c r="L71" s="158">
        <f t="shared" si="5"/>
        <v>0</v>
      </c>
      <c r="M71" s="204">
        <f t="shared" si="9"/>
        <v>0</v>
      </c>
      <c r="N71" s="204">
        <f t="shared" si="10"/>
        <v>0</v>
      </c>
      <c r="O71" s="281"/>
      <c r="P71" s="280"/>
      <c r="Q71" s="205"/>
      <c r="R71" s="205"/>
      <c r="S71" s="205"/>
    </row>
    <row r="72" spans="2:19" x14ac:dyDescent="0.25">
      <c r="B72" s="474" t="str">
        <f>IF('Verbrauchsgüter und Ausstattung'!B66="","",'Verbrauchsgüter und Ausstattung'!B66)</f>
        <v/>
      </c>
      <c r="C72" s="475"/>
      <c r="D72" s="194" t="str">
        <f>IF('Verbrauchsgüter und Ausstattung'!D66="","",'Verbrauchsgüter und Ausstattung'!D66)</f>
        <v/>
      </c>
      <c r="E72" s="194" t="str">
        <f>IF('Verbrauchsgüter und Ausstattung'!E66="","",'Verbrauchsgüter und Ausstattung'!E66)</f>
        <v/>
      </c>
      <c r="F72" s="193" t="str">
        <f t="shared" si="6"/>
        <v/>
      </c>
      <c r="G72" s="158">
        <f>'Verbrauchsgüter und Ausstattung'!G66</f>
        <v>0</v>
      </c>
      <c r="H72" s="168">
        <f t="shared" si="7"/>
        <v>0</v>
      </c>
      <c r="I72" s="203" t="str">
        <f>IF('Verbrauchsgüter und Ausstattung'!H66="","",'Verbrauchsgüter und Ausstattung'!H66)</f>
        <v/>
      </c>
      <c r="J72" s="206" t="str">
        <f>IF('Verbrauchsgüter und Ausstattung'!I66="","",'Verbrauchsgüter und Ausstattung'!I66)</f>
        <v/>
      </c>
      <c r="K72" s="195" t="str">
        <f t="shared" si="8"/>
        <v/>
      </c>
      <c r="L72" s="158">
        <f t="shared" si="5"/>
        <v>0</v>
      </c>
      <c r="M72" s="204">
        <f t="shared" si="9"/>
        <v>0</v>
      </c>
      <c r="N72" s="204">
        <f t="shared" si="10"/>
        <v>0</v>
      </c>
      <c r="O72" s="281"/>
      <c r="P72" s="280"/>
      <c r="Q72" s="205"/>
      <c r="R72" s="205"/>
      <c r="S72" s="205"/>
    </row>
    <row r="73" spans="2:19" x14ac:dyDescent="0.25">
      <c r="B73" s="474" t="str">
        <f>IF('Verbrauchsgüter und Ausstattung'!B67="","",'Verbrauchsgüter und Ausstattung'!B67)</f>
        <v/>
      </c>
      <c r="C73" s="475"/>
      <c r="D73" s="194" t="str">
        <f>IF('Verbrauchsgüter und Ausstattung'!D67="","",'Verbrauchsgüter und Ausstattung'!D67)</f>
        <v/>
      </c>
      <c r="E73" s="194" t="str">
        <f>IF('Verbrauchsgüter und Ausstattung'!E67="","",'Verbrauchsgüter und Ausstattung'!E67)</f>
        <v/>
      </c>
      <c r="F73" s="193" t="str">
        <f t="shared" si="6"/>
        <v/>
      </c>
      <c r="G73" s="158">
        <f>'Verbrauchsgüter und Ausstattung'!G67</f>
        <v>0</v>
      </c>
      <c r="H73" s="168">
        <f t="shared" si="7"/>
        <v>0</v>
      </c>
      <c r="I73" s="203" t="str">
        <f>IF('Verbrauchsgüter und Ausstattung'!H67="","",'Verbrauchsgüter und Ausstattung'!H67)</f>
        <v/>
      </c>
      <c r="J73" s="206" t="str">
        <f>IF('Verbrauchsgüter und Ausstattung'!I67="","",'Verbrauchsgüter und Ausstattung'!I67)</f>
        <v/>
      </c>
      <c r="K73" s="195" t="str">
        <f t="shared" si="8"/>
        <v/>
      </c>
      <c r="L73" s="158">
        <f t="shared" si="5"/>
        <v>0</v>
      </c>
      <c r="M73" s="204">
        <f t="shared" si="9"/>
        <v>0</v>
      </c>
      <c r="N73" s="204">
        <f t="shared" si="10"/>
        <v>0</v>
      </c>
      <c r="O73" s="281"/>
      <c r="P73" s="280"/>
      <c r="Q73" s="205"/>
      <c r="R73" s="205"/>
      <c r="S73" s="205"/>
    </row>
    <row r="74" spans="2:19" x14ac:dyDescent="0.25">
      <c r="B74" s="474" t="str">
        <f>IF('Verbrauchsgüter und Ausstattung'!B68="","",'Verbrauchsgüter und Ausstattung'!B68)</f>
        <v/>
      </c>
      <c r="C74" s="475"/>
      <c r="D74" s="194" t="str">
        <f>IF('Verbrauchsgüter und Ausstattung'!D68="","",'Verbrauchsgüter und Ausstattung'!D68)</f>
        <v/>
      </c>
      <c r="E74" s="194" t="str">
        <f>IF('Verbrauchsgüter und Ausstattung'!E68="","",'Verbrauchsgüter und Ausstattung'!E68)</f>
        <v/>
      </c>
      <c r="F74" s="193" t="str">
        <f t="shared" si="6"/>
        <v/>
      </c>
      <c r="G74" s="158">
        <f>'Verbrauchsgüter und Ausstattung'!G68</f>
        <v>0</v>
      </c>
      <c r="H74" s="168">
        <f t="shared" si="7"/>
        <v>0</v>
      </c>
      <c r="I74" s="203" t="str">
        <f>IF('Verbrauchsgüter und Ausstattung'!H68="","",'Verbrauchsgüter und Ausstattung'!H68)</f>
        <v/>
      </c>
      <c r="J74" s="206" t="str">
        <f>IF('Verbrauchsgüter und Ausstattung'!I68="","",'Verbrauchsgüter und Ausstattung'!I68)</f>
        <v/>
      </c>
      <c r="K74" s="195" t="str">
        <f t="shared" si="8"/>
        <v/>
      </c>
      <c r="L74" s="158">
        <f t="shared" si="5"/>
        <v>0</v>
      </c>
      <c r="M74" s="204">
        <f t="shared" si="9"/>
        <v>0</v>
      </c>
      <c r="N74" s="204">
        <f t="shared" si="10"/>
        <v>0</v>
      </c>
      <c r="O74" s="281"/>
      <c r="P74" s="280"/>
      <c r="Q74" s="205"/>
      <c r="R74" s="205"/>
      <c r="S74" s="205"/>
    </row>
    <row r="75" spans="2:19" x14ac:dyDescent="0.25">
      <c r="B75" s="474" t="str">
        <f>IF('Verbrauchsgüter und Ausstattung'!B69="","",'Verbrauchsgüter und Ausstattung'!B69)</f>
        <v/>
      </c>
      <c r="C75" s="475"/>
      <c r="D75" s="194" t="str">
        <f>IF('Verbrauchsgüter und Ausstattung'!D69="","",'Verbrauchsgüter und Ausstattung'!D69)</f>
        <v/>
      </c>
      <c r="E75" s="194" t="str">
        <f>IF('Verbrauchsgüter und Ausstattung'!E69="","",'Verbrauchsgüter und Ausstattung'!E69)</f>
        <v/>
      </c>
      <c r="F75" s="193" t="str">
        <f t="shared" si="6"/>
        <v/>
      </c>
      <c r="G75" s="158">
        <f>'Verbrauchsgüter und Ausstattung'!G69</f>
        <v>0</v>
      </c>
      <c r="H75" s="168">
        <f t="shared" si="7"/>
        <v>0</v>
      </c>
      <c r="I75" s="203" t="str">
        <f>IF('Verbrauchsgüter und Ausstattung'!H69="","",'Verbrauchsgüter und Ausstattung'!H69)</f>
        <v/>
      </c>
      <c r="J75" s="206" t="str">
        <f>IF('Verbrauchsgüter und Ausstattung'!I69="","",'Verbrauchsgüter und Ausstattung'!I69)</f>
        <v/>
      </c>
      <c r="K75" s="195" t="str">
        <f t="shared" si="8"/>
        <v/>
      </c>
      <c r="L75" s="158">
        <f t="shared" si="5"/>
        <v>0</v>
      </c>
      <c r="M75" s="204">
        <f t="shared" si="9"/>
        <v>0</v>
      </c>
      <c r="N75" s="204">
        <f t="shared" si="10"/>
        <v>0</v>
      </c>
      <c r="O75" s="281"/>
      <c r="P75" s="280"/>
      <c r="Q75" s="205"/>
      <c r="R75" s="205"/>
      <c r="S75" s="205"/>
    </row>
    <row r="76" spans="2:19" x14ac:dyDescent="0.25">
      <c r="J76" s="144"/>
      <c r="K76" s="192" t="s">
        <v>111</v>
      </c>
      <c r="L76" s="158">
        <f>SUM(L56:L75)</f>
        <v>0</v>
      </c>
      <c r="M76" s="177">
        <f>SUM(M56:M75)</f>
        <v>0</v>
      </c>
      <c r="N76" s="158">
        <f>SUM(N56:N75)</f>
        <v>0</v>
      </c>
      <c r="O76" s="278"/>
    </row>
    <row r="78" spans="2:19" s="272" customFormat="1" x14ac:dyDescent="0.25">
      <c r="B78" s="395" t="s">
        <v>428</v>
      </c>
      <c r="C78" s="396"/>
      <c r="D78" s="396"/>
      <c r="E78" s="396"/>
      <c r="F78" s="396"/>
      <c r="G78" s="396"/>
      <c r="H78" s="396"/>
      <c r="I78" s="396"/>
      <c r="J78" s="396"/>
      <c r="K78" s="396"/>
      <c r="L78" s="396"/>
      <c r="M78" s="397"/>
    </row>
    <row r="79" spans="2:19" s="272" customFormat="1" x14ac:dyDescent="0.25">
      <c r="B79" s="398"/>
      <c r="C79" s="399"/>
      <c r="D79" s="399"/>
      <c r="E79" s="399"/>
      <c r="F79" s="399"/>
      <c r="G79" s="399"/>
      <c r="H79" s="399"/>
      <c r="I79" s="399"/>
      <c r="J79" s="399"/>
      <c r="K79" s="399"/>
      <c r="L79" s="399"/>
      <c r="M79" s="400"/>
    </row>
    <row r="80" spans="2:19" s="272" customFormat="1" x14ac:dyDescent="0.25">
      <c r="B80" s="401"/>
      <c r="C80" s="402"/>
      <c r="D80" s="402"/>
      <c r="E80" s="402"/>
      <c r="F80" s="402"/>
      <c r="G80" s="402"/>
      <c r="H80" s="402"/>
      <c r="I80" s="402"/>
      <c r="J80" s="402"/>
      <c r="K80" s="402"/>
      <c r="L80" s="402"/>
      <c r="M80" s="403"/>
    </row>
    <row r="81" spans="1:18" s="272" customFormat="1" x14ac:dyDescent="0.25">
      <c r="B81" s="401"/>
      <c r="C81" s="402"/>
      <c r="D81" s="402"/>
      <c r="E81" s="402"/>
      <c r="F81" s="402"/>
      <c r="G81" s="402"/>
      <c r="H81" s="402"/>
      <c r="I81" s="402"/>
      <c r="J81" s="402"/>
      <c r="K81" s="402"/>
      <c r="L81" s="402"/>
      <c r="M81" s="403"/>
    </row>
    <row r="82" spans="1:18" s="272" customFormat="1" x14ac:dyDescent="0.25">
      <c r="B82" s="401"/>
      <c r="C82" s="402"/>
      <c r="D82" s="402"/>
      <c r="E82" s="402"/>
      <c r="F82" s="402"/>
      <c r="G82" s="402"/>
      <c r="H82" s="402"/>
      <c r="I82" s="402"/>
      <c r="J82" s="402"/>
      <c r="K82" s="402"/>
      <c r="L82" s="402"/>
      <c r="M82" s="403"/>
    </row>
    <row r="83" spans="1:18" s="272" customFormat="1" x14ac:dyDescent="0.25">
      <c r="B83" s="404"/>
      <c r="C83" s="405"/>
      <c r="D83" s="405"/>
      <c r="E83" s="405"/>
      <c r="F83" s="405"/>
      <c r="G83" s="405"/>
      <c r="H83" s="405"/>
      <c r="I83" s="405"/>
      <c r="J83" s="405"/>
      <c r="K83" s="405"/>
      <c r="L83" s="405"/>
      <c r="M83" s="406"/>
    </row>
    <row r="86" spans="1:18" x14ac:dyDescent="0.25">
      <c r="A86" s="146" t="s">
        <v>77</v>
      </c>
    </row>
    <row r="88" spans="1:18" ht="63.75" customHeight="1" x14ac:dyDescent="0.25">
      <c r="B88" s="385" t="s">
        <v>71</v>
      </c>
      <c r="C88" s="387"/>
      <c r="D88" s="134" t="s">
        <v>79</v>
      </c>
      <c r="E88" s="134" t="s">
        <v>131</v>
      </c>
      <c r="F88" s="134" t="s">
        <v>130</v>
      </c>
      <c r="G88" s="134" t="s">
        <v>78</v>
      </c>
      <c r="H88" s="134" t="s">
        <v>132</v>
      </c>
      <c r="I88" s="134" t="s">
        <v>133</v>
      </c>
      <c r="J88" s="134" t="s">
        <v>69</v>
      </c>
      <c r="K88" s="134" t="s">
        <v>81</v>
      </c>
      <c r="L88" s="134" t="s">
        <v>110</v>
      </c>
      <c r="M88" s="134" t="s">
        <v>105</v>
      </c>
      <c r="N88" s="134" t="s">
        <v>106</v>
      </c>
      <c r="O88" s="279" t="s">
        <v>422</v>
      </c>
      <c r="P88" s="279" t="s">
        <v>129</v>
      </c>
      <c r="Q88" s="202"/>
      <c r="R88" s="202"/>
    </row>
    <row r="89" spans="1:18" x14ac:dyDescent="0.25">
      <c r="B89" s="474" t="str">
        <f>IF('Verbrauchsgüter und Ausstattung'!B77="","",'Verbrauchsgüter und Ausstattung'!B77)</f>
        <v/>
      </c>
      <c r="C89" s="475"/>
      <c r="D89" s="194" t="str">
        <f>IF('Verbrauchsgüter und Ausstattung'!D77="","",'Verbrauchsgüter und Ausstattung'!D77)</f>
        <v/>
      </c>
      <c r="E89" s="206" t="str">
        <f>IF('Verbrauchsgüter und Ausstattung'!E77="","",'Verbrauchsgüter und Ausstattung'!E77)</f>
        <v/>
      </c>
      <c r="F89" s="200" t="str">
        <f>E89</f>
        <v/>
      </c>
      <c r="G89" s="194" t="str">
        <f>IF(F89="","",IF(D89=(EOMONTH(D89,1)),EOMONTH(D89,F89),EOMONTH(D89,F89-1)))</f>
        <v/>
      </c>
      <c r="H89" s="158">
        <f>'Verbrauchsgüter und Ausstattung'!G77</f>
        <v>0</v>
      </c>
      <c r="I89" s="168">
        <f>H89</f>
        <v>0</v>
      </c>
      <c r="J89" s="203" t="str">
        <f>IF('Verbrauchsgüter und Ausstattung'!H77="","",'Verbrauchsgüter und Ausstattung'!H77)</f>
        <v/>
      </c>
      <c r="K89" s="160" t="str">
        <f>IF('Verbrauchsgüter und Ausstattung'!I77="","",'Verbrauchsgüter und Ausstattung'!I77)</f>
        <v/>
      </c>
      <c r="L89" s="158">
        <f>'Verbrauchsgüter und Ausstattung'!J77</f>
        <v>0</v>
      </c>
      <c r="M89" s="204">
        <f>IF(B89="",0,ROUND((I89/F89*J89*K89),2))</f>
        <v>0</v>
      </c>
      <c r="N89" s="204">
        <f>IF(M89="",0,(L89-M89))</f>
        <v>0</v>
      </c>
      <c r="O89" s="281"/>
      <c r="P89" s="280"/>
      <c r="Q89" s="205"/>
      <c r="R89" s="205"/>
    </row>
    <row r="90" spans="1:18" x14ac:dyDescent="0.25">
      <c r="B90" s="474" t="str">
        <f>IF('Verbrauchsgüter und Ausstattung'!B78="","",'Verbrauchsgüter und Ausstattung'!B78)</f>
        <v/>
      </c>
      <c r="C90" s="475"/>
      <c r="D90" s="194" t="str">
        <f>IF('Verbrauchsgüter und Ausstattung'!D78="","",'Verbrauchsgüter und Ausstattung'!D78)</f>
        <v/>
      </c>
      <c r="E90" s="206" t="str">
        <f>IF('Verbrauchsgüter und Ausstattung'!E78="","",'Verbrauchsgüter und Ausstattung'!E78)</f>
        <v/>
      </c>
      <c r="F90" s="200" t="str">
        <f t="shared" ref="F90:F108" si="11">E90</f>
        <v/>
      </c>
      <c r="G90" s="194" t="str">
        <f t="shared" ref="G90:G108" si="12">IF(F90="","",IF(D90=(EOMONTH(D90,1)),EOMONTH(D90,F90),EOMONTH(D90,F90-1)))</f>
        <v/>
      </c>
      <c r="H90" s="158">
        <f>'Verbrauchsgüter und Ausstattung'!G78</f>
        <v>0</v>
      </c>
      <c r="I90" s="168">
        <f t="shared" ref="I90:I108" si="13">H90</f>
        <v>0</v>
      </c>
      <c r="J90" s="203" t="str">
        <f>IF('Verbrauchsgüter und Ausstattung'!H78="","",'Verbrauchsgüter und Ausstattung'!H78)</f>
        <v/>
      </c>
      <c r="K90" s="160" t="str">
        <f>IF('Verbrauchsgüter und Ausstattung'!I78="","",'Verbrauchsgüter und Ausstattung'!I78)</f>
        <v/>
      </c>
      <c r="L90" s="158">
        <f>'Verbrauchsgüter und Ausstattung'!J78</f>
        <v>0</v>
      </c>
      <c r="M90" s="204">
        <f t="shared" ref="M90:M108" si="14">IF(B90="",0,ROUND((I90/F90*J90*K90),2))</f>
        <v>0</v>
      </c>
      <c r="N90" s="204">
        <f t="shared" ref="N90:N108" si="15">IF(M90="",0,(L90-M90))</f>
        <v>0</v>
      </c>
      <c r="O90" s="281"/>
      <c r="P90" s="280"/>
      <c r="Q90" s="205"/>
      <c r="R90" s="205"/>
    </row>
    <row r="91" spans="1:18" x14ac:dyDescent="0.25">
      <c r="B91" s="474" t="str">
        <f>IF('Verbrauchsgüter und Ausstattung'!B79="","",'Verbrauchsgüter und Ausstattung'!B79)</f>
        <v/>
      </c>
      <c r="C91" s="475"/>
      <c r="D91" s="194" t="str">
        <f>IF('Verbrauchsgüter und Ausstattung'!D79="","",'Verbrauchsgüter und Ausstattung'!D79)</f>
        <v/>
      </c>
      <c r="E91" s="206" t="str">
        <f>IF('Verbrauchsgüter und Ausstattung'!E79="","",'Verbrauchsgüter und Ausstattung'!E79)</f>
        <v/>
      </c>
      <c r="F91" s="200" t="str">
        <f t="shared" si="11"/>
        <v/>
      </c>
      <c r="G91" s="194" t="str">
        <f t="shared" si="12"/>
        <v/>
      </c>
      <c r="H91" s="158">
        <f>'Verbrauchsgüter und Ausstattung'!G79</f>
        <v>0</v>
      </c>
      <c r="I91" s="168">
        <f t="shared" si="13"/>
        <v>0</v>
      </c>
      <c r="J91" s="203" t="str">
        <f>IF('Verbrauchsgüter und Ausstattung'!H79="","",'Verbrauchsgüter und Ausstattung'!H79)</f>
        <v/>
      </c>
      <c r="K91" s="160" t="str">
        <f>IF('Verbrauchsgüter und Ausstattung'!I79="","",'Verbrauchsgüter und Ausstattung'!I79)</f>
        <v/>
      </c>
      <c r="L91" s="158">
        <f>'Verbrauchsgüter und Ausstattung'!J79</f>
        <v>0</v>
      </c>
      <c r="M91" s="204">
        <f t="shared" si="14"/>
        <v>0</v>
      </c>
      <c r="N91" s="204">
        <f t="shared" si="15"/>
        <v>0</v>
      </c>
      <c r="O91" s="281"/>
      <c r="P91" s="280"/>
      <c r="Q91" s="205"/>
      <c r="R91" s="205"/>
    </row>
    <row r="92" spans="1:18" x14ac:dyDescent="0.25">
      <c r="B92" s="474" t="str">
        <f>IF('Verbrauchsgüter und Ausstattung'!B80="","",'Verbrauchsgüter und Ausstattung'!B80)</f>
        <v/>
      </c>
      <c r="C92" s="475"/>
      <c r="D92" s="194" t="str">
        <f>IF('Verbrauchsgüter und Ausstattung'!D80="","",'Verbrauchsgüter und Ausstattung'!D80)</f>
        <v/>
      </c>
      <c r="E92" s="206" t="str">
        <f>IF('Verbrauchsgüter und Ausstattung'!E80="","",'Verbrauchsgüter und Ausstattung'!E80)</f>
        <v/>
      </c>
      <c r="F92" s="200" t="str">
        <f t="shared" si="11"/>
        <v/>
      </c>
      <c r="G92" s="194" t="str">
        <f t="shared" si="12"/>
        <v/>
      </c>
      <c r="H92" s="158">
        <f>'Verbrauchsgüter und Ausstattung'!G80</f>
        <v>0</v>
      </c>
      <c r="I92" s="168">
        <f t="shared" si="13"/>
        <v>0</v>
      </c>
      <c r="J92" s="203" t="str">
        <f>IF('Verbrauchsgüter und Ausstattung'!H80="","",'Verbrauchsgüter und Ausstattung'!H80)</f>
        <v/>
      </c>
      <c r="K92" s="160" t="str">
        <f>IF('Verbrauchsgüter und Ausstattung'!I80="","",'Verbrauchsgüter und Ausstattung'!I80)</f>
        <v/>
      </c>
      <c r="L92" s="158">
        <f>'Verbrauchsgüter und Ausstattung'!J80</f>
        <v>0</v>
      </c>
      <c r="M92" s="204">
        <f t="shared" si="14"/>
        <v>0</v>
      </c>
      <c r="N92" s="204">
        <f t="shared" si="15"/>
        <v>0</v>
      </c>
      <c r="O92" s="281"/>
      <c r="P92" s="280"/>
      <c r="Q92" s="205"/>
      <c r="R92" s="205"/>
    </row>
    <row r="93" spans="1:18" x14ac:dyDescent="0.25">
      <c r="B93" s="474" t="str">
        <f>IF('Verbrauchsgüter und Ausstattung'!B81="","",'Verbrauchsgüter und Ausstattung'!B81)</f>
        <v/>
      </c>
      <c r="C93" s="475"/>
      <c r="D93" s="194" t="str">
        <f>IF('Verbrauchsgüter und Ausstattung'!D81="","",'Verbrauchsgüter und Ausstattung'!D81)</f>
        <v/>
      </c>
      <c r="E93" s="206" t="str">
        <f>IF('Verbrauchsgüter und Ausstattung'!E81="","",'Verbrauchsgüter und Ausstattung'!E81)</f>
        <v/>
      </c>
      <c r="F93" s="200" t="str">
        <f t="shared" si="11"/>
        <v/>
      </c>
      <c r="G93" s="194" t="str">
        <f t="shared" si="12"/>
        <v/>
      </c>
      <c r="H93" s="158">
        <f>'Verbrauchsgüter und Ausstattung'!G81</f>
        <v>0</v>
      </c>
      <c r="I93" s="168">
        <f t="shared" si="13"/>
        <v>0</v>
      </c>
      <c r="J93" s="203" t="str">
        <f>IF('Verbrauchsgüter und Ausstattung'!H81="","",'Verbrauchsgüter und Ausstattung'!H81)</f>
        <v/>
      </c>
      <c r="K93" s="160" t="str">
        <f>IF('Verbrauchsgüter und Ausstattung'!I81="","",'Verbrauchsgüter und Ausstattung'!I81)</f>
        <v/>
      </c>
      <c r="L93" s="158">
        <f>'Verbrauchsgüter und Ausstattung'!J81</f>
        <v>0</v>
      </c>
      <c r="M93" s="204">
        <f t="shared" si="14"/>
        <v>0</v>
      </c>
      <c r="N93" s="204">
        <f t="shared" si="15"/>
        <v>0</v>
      </c>
      <c r="O93" s="281"/>
      <c r="P93" s="280"/>
      <c r="Q93" s="205"/>
      <c r="R93" s="205"/>
    </row>
    <row r="94" spans="1:18" x14ac:dyDescent="0.25">
      <c r="B94" s="474" t="str">
        <f>IF('Verbrauchsgüter und Ausstattung'!B82="","",'Verbrauchsgüter und Ausstattung'!B82)</f>
        <v/>
      </c>
      <c r="C94" s="475"/>
      <c r="D94" s="194" t="str">
        <f>IF('Verbrauchsgüter und Ausstattung'!D82="","",'Verbrauchsgüter und Ausstattung'!D82)</f>
        <v/>
      </c>
      <c r="E94" s="206" t="str">
        <f>IF('Verbrauchsgüter und Ausstattung'!E82="","",'Verbrauchsgüter und Ausstattung'!E82)</f>
        <v/>
      </c>
      <c r="F94" s="200" t="str">
        <f t="shared" si="11"/>
        <v/>
      </c>
      <c r="G94" s="194" t="str">
        <f t="shared" si="12"/>
        <v/>
      </c>
      <c r="H94" s="158">
        <f>'Verbrauchsgüter und Ausstattung'!G82</f>
        <v>0</v>
      </c>
      <c r="I94" s="168">
        <f t="shared" si="13"/>
        <v>0</v>
      </c>
      <c r="J94" s="203" t="str">
        <f>IF('Verbrauchsgüter und Ausstattung'!H82="","",'Verbrauchsgüter und Ausstattung'!H82)</f>
        <v/>
      </c>
      <c r="K94" s="160" t="str">
        <f>IF('Verbrauchsgüter und Ausstattung'!I82="","",'Verbrauchsgüter und Ausstattung'!I82)</f>
        <v/>
      </c>
      <c r="L94" s="158">
        <f>'Verbrauchsgüter und Ausstattung'!J82</f>
        <v>0</v>
      </c>
      <c r="M94" s="204">
        <f t="shared" si="14"/>
        <v>0</v>
      </c>
      <c r="N94" s="204">
        <f t="shared" si="15"/>
        <v>0</v>
      </c>
      <c r="O94" s="281"/>
      <c r="P94" s="280"/>
      <c r="Q94" s="205"/>
      <c r="R94" s="205"/>
    </row>
    <row r="95" spans="1:18" x14ac:dyDescent="0.25">
      <c r="B95" s="474" t="str">
        <f>IF('Verbrauchsgüter und Ausstattung'!B83="","",'Verbrauchsgüter und Ausstattung'!B83)</f>
        <v/>
      </c>
      <c r="C95" s="475"/>
      <c r="D95" s="194" t="str">
        <f>IF('Verbrauchsgüter und Ausstattung'!D83="","",'Verbrauchsgüter und Ausstattung'!D83)</f>
        <v/>
      </c>
      <c r="E95" s="206" t="str">
        <f>IF('Verbrauchsgüter und Ausstattung'!E83="","",'Verbrauchsgüter und Ausstattung'!E83)</f>
        <v/>
      </c>
      <c r="F95" s="200" t="str">
        <f t="shared" si="11"/>
        <v/>
      </c>
      <c r="G95" s="194" t="str">
        <f t="shared" si="12"/>
        <v/>
      </c>
      <c r="H95" s="158">
        <f>'Verbrauchsgüter und Ausstattung'!G83</f>
        <v>0</v>
      </c>
      <c r="I95" s="168">
        <f t="shared" si="13"/>
        <v>0</v>
      </c>
      <c r="J95" s="203" t="str">
        <f>IF('Verbrauchsgüter und Ausstattung'!H83="","",'Verbrauchsgüter und Ausstattung'!H83)</f>
        <v/>
      </c>
      <c r="K95" s="160" t="str">
        <f>IF('Verbrauchsgüter und Ausstattung'!I83="","",'Verbrauchsgüter und Ausstattung'!I83)</f>
        <v/>
      </c>
      <c r="L95" s="158">
        <f>'Verbrauchsgüter und Ausstattung'!J83</f>
        <v>0</v>
      </c>
      <c r="M95" s="204">
        <f t="shared" si="14"/>
        <v>0</v>
      </c>
      <c r="N95" s="204">
        <f t="shared" si="15"/>
        <v>0</v>
      </c>
      <c r="O95" s="281"/>
      <c r="P95" s="280"/>
      <c r="Q95" s="205"/>
      <c r="R95" s="205"/>
    </row>
    <row r="96" spans="1:18" x14ac:dyDescent="0.25">
      <c r="B96" s="474" t="str">
        <f>IF('Verbrauchsgüter und Ausstattung'!B84="","",'Verbrauchsgüter und Ausstattung'!B84)</f>
        <v/>
      </c>
      <c r="C96" s="475"/>
      <c r="D96" s="194" t="str">
        <f>IF('Verbrauchsgüter und Ausstattung'!D84="","",'Verbrauchsgüter und Ausstattung'!D84)</f>
        <v/>
      </c>
      <c r="E96" s="206" t="str">
        <f>IF('Verbrauchsgüter und Ausstattung'!E84="","",'Verbrauchsgüter und Ausstattung'!E84)</f>
        <v/>
      </c>
      <c r="F96" s="200" t="str">
        <f t="shared" si="11"/>
        <v/>
      </c>
      <c r="G96" s="194" t="str">
        <f t="shared" si="12"/>
        <v/>
      </c>
      <c r="H96" s="158">
        <f>'Verbrauchsgüter und Ausstattung'!G84</f>
        <v>0</v>
      </c>
      <c r="I96" s="168">
        <f t="shared" si="13"/>
        <v>0</v>
      </c>
      <c r="J96" s="203" t="str">
        <f>IF('Verbrauchsgüter und Ausstattung'!H84="","",'Verbrauchsgüter und Ausstattung'!H84)</f>
        <v/>
      </c>
      <c r="K96" s="160" t="str">
        <f>IF('Verbrauchsgüter und Ausstattung'!I84="","",'Verbrauchsgüter und Ausstattung'!I84)</f>
        <v/>
      </c>
      <c r="L96" s="158">
        <f>'Verbrauchsgüter und Ausstattung'!J84</f>
        <v>0</v>
      </c>
      <c r="M96" s="204">
        <f t="shared" si="14"/>
        <v>0</v>
      </c>
      <c r="N96" s="204">
        <f t="shared" si="15"/>
        <v>0</v>
      </c>
      <c r="O96" s="281"/>
      <c r="P96" s="280"/>
      <c r="Q96" s="205"/>
      <c r="R96" s="205"/>
    </row>
    <row r="97" spans="2:18" x14ac:dyDescent="0.25">
      <c r="B97" s="474" t="str">
        <f>IF('Verbrauchsgüter und Ausstattung'!B85="","",'Verbrauchsgüter und Ausstattung'!B85)</f>
        <v/>
      </c>
      <c r="C97" s="475"/>
      <c r="D97" s="194" t="str">
        <f>IF('Verbrauchsgüter und Ausstattung'!D85="","",'Verbrauchsgüter und Ausstattung'!D85)</f>
        <v/>
      </c>
      <c r="E97" s="206" t="str">
        <f>IF('Verbrauchsgüter und Ausstattung'!E85="","",'Verbrauchsgüter und Ausstattung'!E85)</f>
        <v/>
      </c>
      <c r="F97" s="200" t="str">
        <f t="shared" si="11"/>
        <v/>
      </c>
      <c r="G97" s="194" t="str">
        <f t="shared" si="12"/>
        <v/>
      </c>
      <c r="H97" s="158">
        <f>'Verbrauchsgüter und Ausstattung'!G85</f>
        <v>0</v>
      </c>
      <c r="I97" s="168">
        <f t="shared" si="13"/>
        <v>0</v>
      </c>
      <c r="J97" s="203" t="str">
        <f>IF('Verbrauchsgüter und Ausstattung'!H85="","",'Verbrauchsgüter und Ausstattung'!H85)</f>
        <v/>
      </c>
      <c r="K97" s="160" t="str">
        <f>IF('Verbrauchsgüter und Ausstattung'!I85="","",'Verbrauchsgüter und Ausstattung'!I85)</f>
        <v/>
      </c>
      <c r="L97" s="158">
        <f>'Verbrauchsgüter und Ausstattung'!J85</f>
        <v>0</v>
      </c>
      <c r="M97" s="204">
        <f t="shared" si="14"/>
        <v>0</v>
      </c>
      <c r="N97" s="204">
        <f t="shared" si="15"/>
        <v>0</v>
      </c>
      <c r="O97" s="281"/>
      <c r="P97" s="280"/>
      <c r="Q97" s="205"/>
      <c r="R97" s="205"/>
    </row>
    <row r="98" spans="2:18" x14ac:dyDescent="0.25">
      <c r="B98" s="474" t="str">
        <f>IF('Verbrauchsgüter und Ausstattung'!B86="","",'Verbrauchsgüter und Ausstattung'!B86)</f>
        <v/>
      </c>
      <c r="C98" s="475"/>
      <c r="D98" s="194" t="str">
        <f>IF('Verbrauchsgüter und Ausstattung'!D86="","",'Verbrauchsgüter und Ausstattung'!D86)</f>
        <v/>
      </c>
      <c r="E98" s="206" t="str">
        <f>IF('Verbrauchsgüter und Ausstattung'!E86="","",'Verbrauchsgüter und Ausstattung'!E86)</f>
        <v/>
      </c>
      <c r="F98" s="200" t="str">
        <f t="shared" si="11"/>
        <v/>
      </c>
      <c r="G98" s="194" t="str">
        <f t="shared" si="12"/>
        <v/>
      </c>
      <c r="H98" s="158">
        <f>'Verbrauchsgüter und Ausstattung'!G86</f>
        <v>0</v>
      </c>
      <c r="I98" s="168">
        <f t="shared" si="13"/>
        <v>0</v>
      </c>
      <c r="J98" s="203" t="str">
        <f>IF('Verbrauchsgüter und Ausstattung'!H86="","",'Verbrauchsgüter und Ausstattung'!H86)</f>
        <v/>
      </c>
      <c r="K98" s="160" t="str">
        <f>IF('Verbrauchsgüter und Ausstattung'!I86="","",'Verbrauchsgüter und Ausstattung'!I86)</f>
        <v/>
      </c>
      <c r="L98" s="158">
        <f>'Verbrauchsgüter und Ausstattung'!J86</f>
        <v>0</v>
      </c>
      <c r="M98" s="204">
        <f t="shared" si="14"/>
        <v>0</v>
      </c>
      <c r="N98" s="204">
        <f t="shared" si="15"/>
        <v>0</v>
      </c>
      <c r="O98" s="281"/>
      <c r="P98" s="280"/>
      <c r="Q98" s="205"/>
      <c r="R98" s="205"/>
    </row>
    <row r="99" spans="2:18" x14ac:dyDescent="0.25">
      <c r="B99" s="474" t="str">
        <f>IF('Verbrauchsgüter und Ausstattung'!B87="","",'Verbrauchsgüter und Ausstattung'!B87)</f>
        <v/>
      </c>
      <c r="C99" s="475"/>
      <c r="D99" s="194" t="str">
        <f>IF('Verbrauchsgüter und Ausstattung'!D87="","",'Verbrauchsgüter und Ausstattung'!D87)</f>
        <v/>
      </c>
      <c r="E99" s="206" t="str">
        <f>IF('Verbrauchsgüter und Ausstattung'!E87="","",'Verbrauchsgüter und Ausstattung'!E87)</f>
        <v/>
      </c>
      <c r="F99" s="200" t="str">
        <f t="shared" si="11"/>
        <v/>
      </c>
      <c r="G99" s="194" t="str">
        <f t="shared" si="12"/>
        <v/>
      </c>
      <c r="H99" s="158">
        <f>'Verbrauchsgüter und Ausstattung'!G87</f>
        <v>0</v>
      </c>
      <c r="I99" s="168">
        <f t="shared" si="13"/>
        <v>0</v>
      </c>
      <c r="J99" s="203" t="str">
        <f>IF('Verbrauchsgüter und Ausstattung'!H87="","",'Verbrauchsgüter und Ausstattung'!H87)</f>
        <v/>
      </c>
      <c r="K99" s="160" t="str">
        <f>IF('Verbrauchsgüter und Ausstattung'!I87="","",'Verbrauchsgüter und Ausstattung'!I87)</f>
        <v/>
      </c>
      <c r="L99" s="158">
        <f>'Verbrauchsgüter und Ausstattung'!J87</f>
        <v>0</v>
      </c>
      <c r="M99" s="204">
        <f t="shared" si="14"/>
        <v>0</v>
      </c>
      <c r="N99" s="204">
        <f t="shared" si="15"/>
        <v>0</v>
      </c>
      <c r="O99" s="281"/>
      <c r="P99" s="280"/>
      <c r="Q99" s="205"/>
      <c r="R99" s="205"/>
    </row>
    <row r="100" spans="2:18" x14ac:dyDescent="0.25">
      <c r="B100" s="474" t="str">
        <f>IF('Verbrauchsgüter und Ausstattung'!B88="","",'Verbrauchsgüter und Ausstattung'!B88)</f>
        <v/>
      </c>
      <c r="C100" s="475"/>
      <c r="D100" s="194" t="str">
        <f>IF('Verbrauchsgüter und Ausstattung'!D88="","",'Verbrauchsgüter und Ausstattung'!D88)</f>
        <v/>
      </c>
      <c r="E100" s="206" t="str">
        <f>IF('Verbrauchsgüter und Ausstattung'!E88="","",'Verbrauchsgüter und Ausstattung'!E88)</f>
        <v/>
      </c>
      <c r="F100" s="200" t="str">
        <f t="shared" si="11"/>
        <v/>
      </c>
      <c r="G100" s="194" t="str">
        <f t="shared" si="12"/>
        <v/>
      </c>
      <c r="H100" s="158">
        <f>'Verbrauchsgüter und Ausstattung'!G88</f>
        <v>0</v>
      </c>
      <c r="I100" s="168">
        <f t="shared" si="13"/>
        <v>0</v>
      </c>
      <c r="J100" s="203" t="str">
        <f>IF('Verbrauchsgüter und Ausstattung'!H88="","",'Verbrauchsgüter und Ausstattung'!H88)</f>
        <v/>
      </c>
      <c r="K100" s="160" t="str">
        <f>IF('Verbrauchsgüter und Ausstattung'!I88="","",'Verbrauchsgüter und Ausstattung'!I88)</f>
        <v/>
      </c>
      <c r="L100" s="158">
        <f>'Verbrauchsgüter und Ausstattung'!J88</f>
        <v>0</v>
      </c>
      <c r="M100" s="204">
        <f t="shared" si="14"/>
        <v>0</v>
      </c>
      <c r="N100" s="204">
        <f t="shared" si="15"/>
        <v>0</v>
      </c>
      <c r="O100" s="281"/>
      <c r="P100" s="280"/>
      <c r="Q100" s="205"/>
      <c r="R100" s="205"/>
    </row>
    <row r="101" spans="2:18" x14ac:dyDescent="0.25">
      <c r="B101" s="474" t="str">
        <f>IF('Verbrauchsgüter und Ausstattung'!B89="","",'Verbrauchsgüter und Ausstattung'!B89)</f>
        <v/>
      </c>
      <c r="C101" s="475"/>
      <c r="D101" s="194" t="str">
        <f>IF('Verbrauchsgüter und Ausstattung'!D89="","",'Verbrauchsgüter und Ausstattung'!D89)</f>
        <v/>
      </c>
      <c r="E101" s="206" t="str">
        <f>IF('Verbrauchsgüter und Ausstattung'!E89="","",'Verbrauchsgüter und Ausstattung'!E89)</f>
        <v/>
      </c>
      <c r="F101" s="200" t="str">
        <f t="shared" si="11"/>
        <v/>
      </c>
      <c r="G101" s="194" t="str">
        <f t="shared" si="12"/>
        <v/>
      </c>
      <c r="H101" s="158">
        <f>'Verbrauchsgüter und Ausstattung'!G89</f>
        <v>0</v>
      </c>
      <c r="I101" s="168">
        <f t="shared" si="13"/>
        <v>0</v>
      </c>
      <c r="J101" s="203" t="str">
        <f>IF('Verbrauchsgüter und Ausstattung'!H89="","",'Verbrauchsgüter und Ausstattung'!H89)</f>
        <v/>
      </c>
      <c r="K101" s="160" t="str">
        <f>IF('Verbrauchsgüter und Ausstattung'!I89="","",'Verbrauchsgüter und Ausstattung'!I89)</f>
        <v/>
      </c>
      <c r="L101" s="158">
        <f>'Verbrauchsgüter und Ausstattung'!J89</f>
        <v>0</v>
      </c>
      <c r="M101" s="204">
        <f t="shared" si="14"/>
        <v>0</v>
      </c>
      <c r="N101" s="204">
        <f t="shared" si="15"/>
        <v>0</v>
      </c>
      <c r="O101" s="281"/>
      <c r="P101" s="280"/>
      <c r="Q101" s="205"/>
      <c r="R101" s="205"/>
    </row>
    <row r="102" spans="2:18" x14ac:dyDescent="0.25">
      <c r="B102" s="474" t="str">
        <f>IF('Verbrauchsgüter und Ausstattung'!B90="","",'Verbrauchsgüter und Ausstattung'!B90)</f>
        <v/>
      </c>
      <c r="C102" s="475"/>
      <c r="D102" s="194" t="str">
        <f>IF('Verbrauchsgüter und Ausstattung'!D90="","",'Verbrauchsgüter und Ausstattung'!D90)</f>
        <v/>
      </c>
      <c r="E102" s="206" t="str">
        <f>IF('Verbrauchsgüter und Ausstattung'!E90="","",'Verbrauchsgüter und Ausstattung'!E90)</f>
        <v/>
      </c>
      <c r="F102" s="200" t="str">
        <f t="shared" si="11"/>
        <v/>
      </c>
      <c r="G102" s="194" t="str">
        <f t="shared" si="12"/>
        <v/>
      </c>
      <c r="H102" s="158">
        <f>'Verbrauchsgüter und Ausstattung'!G90</f>
        <v>0</v>
      </c>
      <c r="I102" s="168">
        <f t="shared" si="13"/>
        <v>0</v>
      </c>
      <c r="J102" s="203" t="str">
        <f>IF('Verbrauchsgüter und Ausstattung'!H90="","",'Verbrauchsgüter und Ausstattung'!H90)</f>
        <v/>
      </c>
      <c r="K102" s="160" t="str">
        <f>IF('Verbrauchsgüter und Ausstattung'!I90="","",'Verbrauchsgüter und Ausstattung'!I90)</f>
        <v/>
      </c>
      <c r="L102" s="158">
        <f>'Verbrauchsgüter und Ausstattung'!J90</f>
        <v>0</v>
      </c>
      <c r="M102" s="204">
        <f t="shared" si="14"/>
        <v>0</v>
      </c>
      <c r="N102" s="204">
        <f t="shared" si="15"/>
        <v>0</v>
      </c>
      <c r="O102" s="281"/>
      <c r="P102" s="280"/>
      <c r="Q102" s="205"/>
      <c r="R102" s="205"/>
    </row>
    <row r="103" spans="2:18" x14ac:dyDescent="0.25">
      <c r="B103" s="474" t="str">
        <f>IF('Verbrauchsgüter und Ausstattung'!B91="","",'Verbrauchsgüter und Ausstattung'!B91)</f>
        <v/>
      </c>
      <c r="C103" s="475"/>
      <c r="D103" s="194" t="str">
        <f>IF('Verbrauchsgüter und Ausstattung'!D91="","",'Verbrauchsgüter und Ausstattung'!D91)</f>
        <v/>
      </c>
      <c r="E103" s="206" t="str">
        <f>IF('Verbrauchsgüter und Ausstattung'!E91="","",'Verbrauchsgüter und Ausstattung'!E91)</f>
        <v/>
      </c>
      <c r="F103" s="200" t="str">
        <f t="shared" si="11"/>
        <v/>
      </c>
      <c r="G103" s="194" t="str">
        <f t="shared" si="12"/>
        <v/>
      </c>
      <c r="H103" s="158">
        <f>'Verbrauchsgüter und Ausstattung'!G91</f>
        <v>0</v>
      </c>
      <c r="I103" s="168">
        <f t="shared" si="13"/>
        <v>0</v>
      </c>
      <c r="J103" s="203" t="str">
        <f>IF('Verbrauchsgüter und Ausstattung'!H91="","",'Verbrauchsgüter und Ausstattung'!H91)</f>
        <v/>
      </c>
      <c r="K103" s="160" t="str">
        <f>IF('Verbrauchsgüter und Ausstattung'!I91="","",'Verbrauchsgüter und Ausstattung'!I91)</f>
        <v/>
      </c>
      <c r="L103" s="158">
        <f>'Verbrauchsgüter und Ausstattung'!J91</f>
        <v>0</v>
      </c>
      <c r="M103" s="204">
        <f t="shared" si="14"/>
        <v>0</v>
      </c>
      <c r="N103" s="204">
        <f t="shared" si="15"/>
        <v>0</v>
      </c>
      <c r="O103" s="281"/>
      <c r="P103" s="280"/>
      <c r="Q103" s="205"/>
      <c r="R103" s="205"/>
    </row>
    <row r="104" spans="2:18" x14ac:dyDescent="0.25">
      <c r="B104" s="474" t="str">
        <f>IF('Verbrauchsgüter und Ausstattung'!B92="","",'Verbrauchsgüter und Ausstattung'!B92)</f>
        <v/>
      </c>
      <c r="C104" s="475"/>
      <c r="D104" s="194" t="str">
        <f>IF('Verbrauchsgüter und Ausstattung'!D92="","",'Verbrauchsgüter und Ausstattung'!D92)</f>
        <v/>
      </c>
      <c r="E104" s="206" t="str">
        <f>IF('Verbrauchsgüter und Ausstattung'!E92="","",'Verbrauchsgüter und Ausstattung'!E92)</f>
        <v/>
      </c>
      <c r="F104" s="200" t="str">
        <f t="shared" si="11"/>
        <v/>
      </c>
      <c r="G104" s="194" t="str">
        <f t="shared" si="12"/>
        <v/>
      </c>
      <c r="H104" s="158">
        <f>'Verbrauchsgüter und Ausstattung'!G92</f>
        <v>0</v>
      </c>
      <c r="I104" s="168">
        <f t="shared" si="13"/>
        <v>0</v>
      </c>
      <c r="J104" s="203" t="str">
        <f>IF('Verbrauchsgüter und Ausstattung'!H92="","",'Verbrauchsgüter und Ausstattung'!H92)</f>
        <v/>
      </c>
      <c r="K104" s="160" t="str">
        <f>IF('Verbrauchsgüter und Ausstattung'!I92="","",'Verbrauchsgüter und Ausstattung'!I92)</f>
        <v/>
      </c>
      <c r="L104" s="158">
        <f>'Verbrauchsgüter und Ausstattung'!J92</f>
        <v>0</v>
      </c>
      <c r="M104" s="204">
        <f t="shared" si="14"/>
        <v>0</v>
      </c>
      <c r="N104" s="204">
        <f t="shared" si="15"/>
        <v>0</v>
      </c>
      <c r="O104" s="281"/>
      <c r="P104" s="280"/>
      <c r="Q104" s="205"/>
      <c r="R104" s="205"/>
    </row>
    <row r="105" spans="2:18" x14ac:dyDescent="0.25">
      <c r="B105" s="474" t="str">
        <f>IF('Verbrauchsgüter und Ausstattung'!B93="","",'Verbrauchsgüter und Ausstattung'!B93)</f>
        <v/>
      </c>
      <c r="C105" s="475"/>
      <c r="D105" s="194" t="str">
        <f>IF('Verbrauchsgüter und Ausstattung'!D93="","",'Verbrauchsgüter und Ausstattung'!D93)</f>
        <v/>
      </c>
      <c r="E105" s="206" t="str">
        <f>IF('Verbrauchsgüter und Ausstattung'!E93="","",'Verbrauchsgüter und Ausstattung'!E93)</f>
        <v/>
      </c>
      <c r="F105" s="200" t="str">
        <f t="shared" si="11"/>
        <v/>
      </c>
      <c r="G105" s="194" t="str">
        <f t="shared" si="12"/>
        <v/>
      </c>
      <c r="H105" s="158">
        <f>'Verbrauchsgüter und Ausstattung'!G93</f>
        <v>0</v>
      </c>
      <c r="I105" s="168">
        <f t="shared" si="13"/>
        <v>0</v>
      </c>
      <c r="J105" s="203" t="str">
        <f>IF('Verbrauchsgüter und Ausstattung'!H93="","",'Verbrauchsgüter und Ausstattung'!H93)</f>
        <v/>
      </c>
      <c r="K105" s="160" t="str">
        <f>IF('Verbrauchsgüter und Ausstattung'!I93="","",'Verbrauchsgüter und Ausstattung'!I93)</f>
        <v/>
      </c>
      <c r="L105" s="158">
        <f>'Verbrauchsgüter und Ausstattung'!J93</f>
        <v>0</v>
      </c>
      <c r="M105" s="204">
        <f t="shared" si="14"/>
        <v>0</v>
      </c>
      <c r="N105" s="204">
        <f t="shared" si="15"/>
        <v>0</v>
      </c>
      <c r="O105" s="281"/>
      <c r="P105" s="280"/>
      <c r="Q105" s="205"/>
      <c r="R105" s="205"/>
    </row>
    <row r="106" spans="2:18" x14ac:dyDescent="0.25">
      <c r="B106" s="474" t="str">
        <f>IF('Verbrauchsgüter und Ausstattung'!B94="","",'Verbrauchsgüter und Ausstattung'!B94)</f>
        <v/>
      </c>
      <c r="C106" s="475"/>
      <c r="D106" s="194" t="str">
        <f>IF('Verbrauchsgüter und Ausstattung'!D94="","",'Verbrauchsgüter und Ausstattung'!D94)</f>
        <v/>
      </c>
      <c r="E106" s="206" t="str">
        <f>IF('Verbrauchsgüter und Ausstattung'!E94="","",'Verbrauchsgüter und Ausstattung'!E94)</f>
        <v/>
      </c>
      <c r="F106" s="200" t="str">
        <f t="shared" si="11"/>
        <v/>
      </c>
      <c r="G106" s="194" t="str">
        <f t="shared" si="12"/>
        <v/>
      </c>
      <c r="H106" s="158">
        <f>'Verbrauchsgüter und Ausstattung'!G94</f>
        <v>0</v>
      </c>
      <c r="I106" s="168">
        <f t="shared" si="13"/>
        <v>0</v>
      </c>
      <c r="J106" s="203" t="str">
        <f>IF('Verbrauchsgüter und Ausstattung'!H94="","",'Verbrauchsgüter und Ausstattung'!H94)</f>
        <v/>
      </c>
      <c r="K106" s="160" t="str">
        <f>IF('Verbrauchsgüter und Ausstattung'!I94="","",'Verbrauchsgüter und Ausstattung'!I94)</f>
        <v/>
      </c>
      <c r="L106" s="158">
        <f>'Verbrauchsgüter und Ausstattung'!J94</f>
        <v>0</v>
      </c>
      <c r="M106" s="204">
        <f t="shared" si="14"/>
        <v>0</v>
      </c>
      <c r="N106" s="204">
        <f t="shared" si="15"/>
        <v>0</v>
      </c>
      <c r="O106" s="281"/>
      <c r="P106" s="280"/>
      <c r="Q106" s="205"/>
      <c r="R106" s="205"/>
    </row>
    <row r="107" spans="2:18" x14ac:dyDescent="0.25">
      <c r="B107" s="474" t="str">
        <f>IF('Verbrauchsgüter und Ausstattung'!B95="","",'Verbrauchsgüter und Ausstattung'!B95)</f>
        <v/>
      </c>
      <c r="C107" s="475"/>
      <c r="D107" s="194" t="str">
        <f>IF('Verbrauchsgüter und Ausstattung'!D95="","",'Verbrauchsgüter und Ausstattung'!D95)</f>
        <v/>
      </c>
      <c r="E107" s="206" t="str">
        <f>IF('Verbrauchsgüter und Ausstattung'!E95="","",'Verbrauchsgüter und Ausstattung'!E95)</f>
        <v/>
      </c>
      <c r="F107" s="200" t="str">
        <f t="shared" si="11"/>
        <v/>
      </c>
      <c r="G107" s="194" t="str">
        <f t="shared" si="12"/>
        <v/>
      </c>
      <c r="H107" s="158">
        <f>'Verbrauchsgüter und Ausstattung'!G95</f>
        <v>0</v>
      </c>
      <c r="I107" s="168">
        <f t="shared" si="13"/>
        <v>0</v>
      </c>
      <c r="J107" s="203" t="str">
        <f>IF('Verbrauchsgüter und Ausstattung'!H95="","",'Verbrauchsgüter und Ausstattung'!H95)</f>
        <v/>
      </c>
      <c r="K107" s="160" t="str">
        <f>IF('Verbrauchsgüter und Ausstattung'!I95="","",'Verbrauchsgüter und Ausstattung'!I95)</f>
        <v/>
      </c>
      <c r="L107" s="158">
        <f>'Verbrauchsgüter und Ausstattung'!J95</f>
        <v>0</v>
      </c>
      <c r="M107" s="204">
        <f t="shared" si="14"/>
        <v>0</v>
      </c>
      <c r="N107" s="204">
        <f t="shared" si="15"/>
        <v>0</v>
      </c>
      <c r="O107" s="281"/>
      <c r="P107" s="280"/>
      <c r="Q107" s="205"/>
      <c r="R107" s="205"/>
    </row>
    <row r="108" spans="2:18" x14ac:dyDescent="0.25">
      <c r="B108" s="474" t="str">
        <f>IF('Verbrauchsgüter und Ausstattung'!B96="","",'Verbrauchsgüter und Ausstattung'!B96)</f>
        <v/>
      </c>
      <c r="C108" s="475"/>
      <c r="D108" s="194" t="str">
        <f>IF('Verbrauchsgüter und Ausstattung'!D96="","",'Verbrauchsgüter und Ausstattung'!D96)</f>
        <v/>
      </c>
      <c r="E108" s="206" t="str">
        <f>IF('Verbrauchsgüter und Ausstattung'!E96="","",'Verbrauchsgüter und Ausstattung'!E96)</f>
        <v/>
      </c>
      <c r="F108" s="200" t="str">
        <f t="shared" si="11"/>
        <v/>
      </c>
      <c r="G108" s="194" t="str">
        <f t="shared" si="12"/>
        <v/>
      </c>
      <c r="H108" s="158">
        <f>'Verbrauchsgüter und Ausstattung'!G96</f>
        <v>0</v>
      </c>
      <c r="I108" s="168">
        <f t="shared" si="13"/>
        <v>0</v>
      </c>
      <c r="J108" s="203" t="str">
        <f>IF('Verbrauchsgüter und Ausstattung'!H96="","",'Verbrauchsgüter und Ausstattung'!H96)</f>
        <v/>
      </c>
      <c r="K108" s="160" t="str">
        <f>IF('Verbrauchsgüter und Ausstattung'!I96="","",'Verbrauchsgüter und Ausstattung'!I96)</f>
        <v/>
      </c>
      <c r="L108" s="158">
        <f>'Verbrauchsgüter und Ausstattung'!J96</f>
        <v>0</v>
      </c>
      <c r="M108" s="204">
        <f t="shared" si="14"/>
        <v>0</v>
      </c>
      <c r="N108" s="204">
        <f t="shared" si="15"/>
        <v>0</v>
      </c>
      <c r="O108" s="281"/>
      <c r="P108" s="280"/>
      <c r="Q108" s="205"/>
      <c r="R108" s="205"/>
    </row>
    <row r="109" spans="2:18" x14ac:dyDescent="0.25">
      <c r="K109" s="192" t="s">
        <v>111</v>
      </c>
      <c r="L109" s="158">
        <f>SUM(L89:L108)</f>
        <v>0</v>
      </c>
      <c r="M109" s="177">
        <f>SUM(M89:M108)</f>
        <v>0</v>
      </c>
      <c r="N109" s="207">
        <f>SUM(N89:N108)</f>
        <v>0</v>
      </c>
    </row>
    <row r="111" spans="2:18" s="273" customFormat="1" x14ac:dyDescent="0.25">
      <c r="B111" s="395" t="s">
        <v>428</v>
      </c>
      <c r="C111" s="396"/>
      <c r="D111" s="396"/>
      <c r="E111" s="396"/>
      <c r="F111" s="396"/>
      <c r="G111" s="396"/>
      <c r="H111" s="396"/>
      <c r="I111" s="396"/>
      <c r="J111" s="396"/>
      <c r="K111" s="396"/>
      <c r="L111" s="396"/>
      <c r="M111" s="397"/>
    </row>
    <row r="112" spans="2:18" s="273" customFormat="1" x14ac:dyDescent="0.25">
      <c r="B112" s="398"/>
      <c r="C112" s="399"/>
      <c r="D112" s="399"/>
      <c r="E112" s="399"/>
      <c r="F112" s="399"/>
      <c r="G112" s="399"/>
      <c r="H112" s="399"/>
      <c r="I112" s="399"/>
      <c r="J112" s="399"/>
      <c r="K112" s="399"/>
      <c r="L112" s="399"/>
      <c r="M112" s="400"/>
    </row>
    <row r="113" spans="2:16" s="273" customFormat="1" x14ac:dyDescent="0.25">
      <c r="B113" s="401"/>
      <c r="C113" s="402"/>
      <c r="D113" s="402"/>
      <c r="E113" s="402"/>
      <c r="F113" s="402"/>
      <c r="G113" s="402"/>
      <c r="H113" s="402"/>
      <c r="I113" s="402"/>
      <c r="J113" s="402"/>
      <c r="K113" s="402"/>
      <c r="L113" s="402"/>
      <c r="M113" s="403"/>
    </row>
    <row r="114" spans="2:16" s="273" customFormat="1" x14ac:dyDescent="0.25">
      <c r="B114" s="401"/>
      <c r="C114" s="402"/>
      <c r="D114" s="402"/>
      <c r="E114" s="402"/>
      <c r="F114" s="402"/>
      <c r="G114" s="402"/>
      <c r="H114" s="402"/>
      <c r="I114" s="402"/>
      <c r="J114" s="402"/>
      <c r="K114" s="402"/>
      <c r="L114" s="402"/>
      <c r="M114" s="403"/>
    </row>
    <row r="115" spans="2:16" s="273" customFormat="1" x14ac:dyDescent="0.25">
      <c r="B115" s="401"/>
      <c r="C115" s="402"/>
      <c r="D115" s="402"/>
      <c r="E115" s="402"/>
      <c r="F115" s="402"/>
      <c r="G115" s="402"/>
      <c r="H115" s="402"/>
      <c r="I115" s="402"/>
      <c r="J115" s="402"/>
      <c r="K115" s="402"/>
      <c r="L115" s="402"/>
      <c r="M115" s="403"/>
    </row>
    <row r="116" spans="2:16" x14ac:dyDescent="0.25">
      <c r="B116" s="404"/>
      <c r="C116" s="405"/>
      <c r="D116" s="405"/>
      <c r="E116" s="405"/>
      <c r="F116" s="405"/>
      <c r="G116" s="405"/>
      <c r="H116" s="405"/>
      <c r="I116" s="405"/>
      <c r="J116" s="405"/>
      <c r="K116" s="405"/>
      <c r="L116" s="405"/>
      <c r="M116" s="406"/>
    </row>
    <row r="117" spans="2:16" s="274" customFormat="1" x14ac:dyDescent="0.25">
      <c r="B117" s="265"/>
      <c r="C117" s="265"/>
      <c r="D117" s="265"/>
      <c r="E117" s="265"/>
      <c r="F117" s="265"/>
      <c r="G117" s="265"/>
      <c r="H117" s="265"/>
      <c r="I117" s="265"/>
      <c r="J117" s="265"/>
      <c r="K117" s="265"/>
      <c r="L117" s="265"/>
      <c r="M117" s="264"/>
    </row>
    <row r="118" spans="2:16" x14ac:dyDescent="0.25">
      <c r="M118" s="391" t="s">
        <v>84</v>
      </c>
      <c r="N118" s="391"/>
      <c r="O118" s="392">
        <f>SUM(J43,M76,M109)</f>
        <v>0</v>
      </c>
      <c r="P118" s="391"/>
    </row>
  </sheetData>
  <sheetProtection password="CF6A" sheet="1" objects="1" scenarios="1" selectLockedCells="1"/>
  <mergeCells count="93">
    <mergeCell ref="M118:N118"/>
    <mergeCell ref="O118:P118"/>
    <mergeCell ref="B106:C106"/>
    <mergeCell ref="B107:C107"/>
    <mergeCell ref="B108:C108"/>
    <mergeCell ref="B111:M111"/>
    <mergeCell ref="B112:M116"/>
    <mergeCell ref="B103:C103"/>
    <mergeCell ref="B104:C104"/>
    <mergeCell ref="B105:C105"/>
    <mergeCell ref="B101:C101"/>
    <mergeCell ref="B102:C102"/>
    <mergeCell ref="B100:C100"/>
    <mergeCell ref="B90:C90"/>
    <mergeCell ref="B73:C73"/>
    <mergeCell ref="B74:C74"/>
    <mergeCell ref="B75:C75"/>
    <mergeCell ref="B94:C94"/>
    <mergeCell ref="B95:C95"/>
    <mergeCell ref="B88:C88"/>
    <mergeCell ref="B89:C89"/>
    <mergeCell ref="B97:C97"/>
    <mergeCell ref="B98:C98"/>
    <mergeCell ref="B99:C99"/>
    <mergeCell ref="B96:C96"/>
    <mergeCell ref="B91:C91"/>
    <mergeCell ref="B92:C92"/>
    <mergeCell ref="B93:C93"/>
    <mergeCell ref="B70:C70"/>
    <mergeCell ref="B71:C71"/>
    <mergeCell ref="B72:C72"/>
    <mergeCell ref="B67:C67"/>
    <mergeCell ref="B68:C68"/>
    <mergeCell ref="B69:C69"/>
    <mergeCell ref="B58:C58"/>
    <mergeCell ref="B59:C59"/>
    <mergeCell ref="B60:C60"/>
    <mergeCell ref="B55:C55"/>
    <mergeCell ref="B56:C56"/>
    <mergeCell ref="B57:C57"/>
    <mergeCell ref="B64:C64"/>
    <mergeCell ref="B65:C65"/>
    <mergeCell ref="B66:C66"/>
    <mergeCell ref="B61:C61"/>
    <mergeCell ref="B62:C62"/>
    <mergeCell ref="B63:C63"/>
    <mergeCell ref="B40:C40"/>
    <mergeCell ref="B41:C41"/>
    <mergeCell ref="B42:C42"/>
    <mergeCell ref="B37:C37"/>
    <mergeCell ref="B38:C38"/>
    <mergeCell ref="B39:C39"/>
    <mergeCell ref="B34:C34"/>
    <mergeCell ref="B35:C35"/>
    <mergeCell ref="B36:C36"/>
    <mergeCell ref="B31:C31"/>
    <mergeCell ref="B32:C32"/>
    <mergeCell ref="B33:C33"/>
    <mergeCell ref="B28:C28"/>
    <mergeCell ref="B29:C29"/>
    <mergeCell ref="B30:C30"/>
    <mergeCell ref="B25:C25"/>
    <mergeCell ref="B26:C26"/>
    <mergeCell ref="B27:C27"/>
    <mergeCell ref="B22:C22"/>
    <mergeCell ref="B23:C23"/>
    <mergeCell ref="B24:C24"/>
    <mergeCell ref="B19:C19"/>
    <mergeCell ref="B20:C20"/>
    <mergeCell ref="B21:C21"/>
    <mergeCell ref="B12:C12"/>
    <mergeCell ref="B16:C16"/>
    <mergeCell ref="B17:C17"/>
    <mergeCell ref="B18:C18"/>
    <mergeCell ref="B13:C13"/>
    <mergeCell ref="B14:C14"/>
    <mergeCell ref="B15:C15"/>
    <mergeCell ref="B45:M45"/>
    <mergeCell ref="B46:M50"/>
    <mergeCell ref="B78:M78"/>
    <mergeCell ref="B79:M83"/>
    <mergeCell ref="B5:C5"/>
    <mergeCell ref="D5:F5"/>
    <mergeCell ref="H5:I5"/>
    <mergeCell ref="J5:L5"/>
    <mergeCell ref="B6:C6"/>
    <mergeCell ref="D6:F6"/>
    <mergeCell ref="H6:I6"/>
    <mergeCell ref="J6:L6"/>
    <mergeCell ref="B7:C7"/>
    <mergeCell ref="D7:F7"/>
    <mergeCell ref="H7:I7"/>
    <mergeCell ref="J7:L7"/>
  </mergeCells>
  <dataValidations count="2">
    <dataValidation type="decimal" operator="greaterThanOrEqual" allowBlank="1" showInputMessage="1" showErrorMessage="1" sqref="F13:G42">
      <formula1>0</formula1>
    </dataValidation>
    <dataValidation operator="greaterThanOrEqual" allowBlank="1" showInputMessage="1" showErrorMessage="1" sqref="D13:E42 K89:K108"/>
  </dataValidations>
  <pageMargins left="0.51181102362204722" right="0.51181102362204722" top="0.98425196850393704" bottom="0.78740157480314965" header="0.31496062992125984" footer="0.31496062992125984"/>
  <pageSetup paperSize="9" scale="60" orientation="landscape" r:id="rId1"/>
  <headerFooter>
    <oddFooter>&amp;A</oddFooter>
  </headerFooter>
  <rowBreaks count="2" manualBreakCount="2">
    <brk id="51" max="16" man="1"/>
    <brk id="85" max="16383" man="1"/>
  </rowBreaks>
  <ignoredErrors>
    <ignoredError sqref="F13:F42" formula="1"/>
    <ignoredError sqref="K89:K108 I89:I108 F89:F108 H56:H75 K56:K75 G13:G42 E13:E42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Durchschnittssätze!$F$58:$F$60</xm:f>
          </x14:formula1>
          <xm:sqref>M13:M42 P56:P75 P89:P108</xm:sqref>
        </x14:dataValidation>
        <x14:dataValidation type="list" allowBlank="1" showInputMessage="1" showErrorMessage="1">
          <x14:formula1>
            <xm:f>Durchschnittssätze!$F$66:$F$70</xm:f>
          </x14:formula1>
          <xm:sqref>L13:L42 O56:O75 O89:O108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0">
    <tabColor theme="6" tint="-0.499984740745262"/>
  </sheetPr>
  <dimension ref="A2:AC53"/>
  <sheetViews>
    <sheetView showGridLines="0" zoomScale="90" zoomScaleNormal="90" workbookViewId="0">
      <selection activeCell="D10" sqref="D10"/>
    </sheetView>
  </sheetViews>
  <sheetFormatPr baseColWidth="10" defaultColWidth="11" defaultRowHeight="13.8" x14ac:dyDescent="0.25"/>
  <cols>
    <col min="1" max="1" width="3.8984375" style="77" customWidth="1"/>
    <col min="2" max="2" width="11" style="77"/>
    <col min="3" max="3" width="18" style="77" customWidth="1"/>
    <col min="4" max="4" width="14.69921875" style="77" customWidth="1"/>
    <col min="5" max="13" width="11" style="77"/>
    <col min="14" max="14" width="12.5" style="77" customWidth="1"/>
    <col min="15" max="15" width="16.19921875" style="77" customWidth="1"/>
    <col min="16" max="16384" width="11" style="77"/>
  </cols>
  <sheetData>
    <row r="2" spans="1:15" x14ac:dyDescent="0.25">
      <c r="A2" s="191" t="s">
        <v>451</v>
      </c>
    </row>
    <row r="4" spans="1:15" x14ac:dyDescent="0.25">
      <c r="B4" s="519" t="s">
        <v>88</v>
      </c>
      <c r="C4" s="519"/>
      <c r="D4" s="158">
        <f>'Bildungs- und Beratungspersonal'!P28+'Bildungs- und Beratungspersonal'!L60+'Bildungs- und Beratungspersonal'!F84</f>
        <v>0</v>
      </c>
      <c r="F4" s="476" t="s">
        <v>47</v>
      </c>
      <c r="G4" s="476"/>
      <c r="H4" s="476"/>
      <c r="I4" s="476"/>
      <c r="J4" s="476"/>
      <c r="K4" s="476"/>
      <c r="L4" s="476"/>
      <c r="M4" s="521"/>
      <c r="N4" s="521"/>
      <c r="O4" s="521"/>
    </row>
    <row r="5" spans="1:15" x14ac:dyDescent="0.25">
      <c r="B5" s="519" t="s">
        <v>89</v>
      </c>
      <c r="C5" s="519"/>
      <c r="D5" s="158">
        <f>'Bildungs- und Beratungspersonal'!F105</f>
        <v>0</v>
      </c>
      <c r="F5" s="426"/>
      <c r="G5" s="426"/>
      <c r="H5" s="426"/>
      <c r="I5" s="426"/>
      <c r="J5" s="426"/>
      <c r="K5" s="426"/>
      <c r="L5" s="426"/>
      <c r="M5" s="427"/>
      <c r="N5" s="427"/>
      <c r="O5" s="427"/>
    </row>
    <row r="6" spans="1:15" x14ac:dyDescent="0.25">
      <c r="B6" s="519" t="s">
        <v>412</v>
      </c>
      <c r="C6" s="519"/>
      <c r="D6" s="158">
        <f>'Vergütungen der Teilnehmenden'!I35</f>
        <v>0</v>
      </c>
      <c r="F6" s="426"/>
      <c r="G6" s="426"/>
      <c r="H6" s="426"/>
      <c r="I6" s="426"/>
      <c r="J6" s="426"/>
      <c r="K6" s="426"/>
      <c r="L6" s="426"/>
      <c r="M6" s="427"/>
      <c r="N6" s="427"/>
      <c r="O6" s="427"/>
    </row>
    <row r="7" spans="1:15" x14ac:dyDescent="0.25">
      <c r="B7" s="519" t="s">
        <v>83</v>
      </c>
      <c r="C7" s="519"/>
      <c r="D7" s="158">
        <f>'Verbrauchsgüter und Ausstattung'!O100</f>
        <v>0</v>
      </c>
      <c r="F7" s="426"/>
      <c r="G7" s="426"/>
      <c r="H7" s="426"/>
      <c r="I7" s="426"/>
      <c r="J7" s="426"/>
      <c r="K7" s="426"/>
      <c r="L7" s="426"/>
      <c r="M7" s="427"/>
      <c r="N7" s="427"/>
      <c r="O7" s="427"/>
    </row>
    <row r="8" spans="1:15" x14ac:dyDescent="0.25">
      <c r="B8" s="326" t="s">
        <v>449</v>
      </c>
      <c r="C8" s="325"/>
      <c r="D8" s="327">
        <f>SUM(D4:D7)</f>
        <v>0</v>
      </c>
      <c r="F8" s="426"/>
      <c r="G8" s="426"/>
      <c r="H8" s="426"/>
      <c r="I8" s="426"/>
      <c r="J8" s="426"/>
      <c r="K8" s="426"/>
      <c r="L8" s="426"/>
      <c r="M8" s="427"/>
      <c r="N8" s="427"/>
      <c r="O8" s="427"/>
    </row>
    <row r="9" spans="1:15" x14ac:dyDescent="0.25">
      <c r="B9" s="137" t="s">
        <v>90</v>
      </c>
      <c r="C9" s="137"/>
      <c r="D9" s="177">
        <f>ROUND(SUM(D8-D5)*0.12,2)</f>
        <v>0</v>
      </c>
      <c r="F9" s="426"/>
      <c r="G9" s="426"/>
      <c r="H9" s="426"/>
      <c r="I9" s="426"/>
      <c r="J9" s="426"/>
      <c r="K9" s="426"/>
      <c r="L9" s="426"/>
      <c r="M9" s="427"/>
      <c r="N9" s="427"/>
      <c r="O9" s="427"/>
    </row>
    <row r="10" spans="1:15" x14ac:dyDescent="0.25">
      <c r="B10" s="519" t="s">
        <v>450</v>
      </c>
      <c r="C10" s="519"/>
      <c r="D10" s="196">
        <v>0</v>
      </c>
      <c r="F10" s="426"/>
      <c r="G10" s="426"/>
      <c r="H10" s="426"/>
      <c r="I10" s="426"/>
      <c r="J10" s="426"/>
      <c r="K10" s="426"/>
      <c r="L10" s="426"/>
      <c r="M10" s="427"/>
      <c r="N10" s="427"/>
      <c r="O10" s="427"/>
    </row>
    <row r="11" spans="1:15" x14ac:dyDescent="0.25">
      <c r="B11" s="328"/>
      <c r="C11" s="522" t="s">
        <v>453</v>
      </c>
      <c r="D11" s="516">
        <f>SUM(D8+D9-D10)</f>
        <v>0</v>
      </c>
      <c r="E11" s="314"/>
      <c r="F11" s="520"/>
      <c r="G11" s="520"/>
      <c r="H11" s="520"/>
      <c r="I11" s="520"/>
      <c r="J11" s="520"/>
      <c r="K11" s="520"/>
      <c r="L11" s="520"/>
      <c r="M11" s="427"/>
      <c r="N11" s="427"/>
      <c r="O11" s="427"/>
    </row>
    <row r="12" spans="1:15" x14ac:dyDescent="0.25">
      <c r="B12" s="328"/>
      <c r="C12" s="523"/>
      <c r="D12" s="516"/>
      <c r="E12" s="314"/>
      <c r="F12" s="520"/>
      <c r="G12" s="520"/>
      <c r="H12" s="520"/>
      <c r="I12" s="520"/>
      <c r="J12" s="520"/>
      <c r="K12" s="520"/>
      <c r="L12" s="520"/>
      <c r="M12" s="427"/>
      <c r="N12" s="427"/>
      <c r="O12" s="427"/>
    </row>
    <row r="13" spans="1:15" s="274" customFormat="1" ht="7.5" customHeight="1" x14ac:dyDescent="0.25">
      <c r="B13" s="314"/>
      <c r="C13" s="314"/>
      <c r="D13" s="315"/>
      <c r="E13" s="314"/>
      <c r="F13" s="319"/>
      <c r="G13" s="319"/>
      <c r="H13" s="319"/>
      <c r="I13" s="319"/>
      <c r="J13" s="319"/>
      <c r="K13" s="319"/>
      <c r="L13" s="319"/>
      <c r="M13" s="316"/>
      <c r="N13" s="316"/>
      <c r="O13" s="316"/>
    </row>
    <row r="14" spans="1:15" x14ac:dyDescent="0.25">
      <c r="B14" s="284" t="str">
        <f>IF(D11&gt;400000,"Die Gesamtausgaben sollen 400.000,00 Euro nicht übersteigen. Erläuterung erforderlich!","")</f>
        <v/>
      </c>
    </row>
    <row r="15" spans="1:15" x14ac:dyDescent="0.25">
      <c r="B15" s="284"/>
    </row>
    <row r="16" spans="1:15" x14ac:dyDescent="0.25">
      <c r="A16" s="191" t="s">
        <v>452</v>
      </c>
    </row>
    <row r="18" spans="2:15" ht="18.75" customHeight="1" x14ac:dyDescent="0.25">
      <c r="B18" s="511" t="s">
        <v>92</v>
      </c>
      <c r="C18" s="512"/>
      <c r="D18" s="512"/>
      <c r="E18" s="512"/>
      <c r="F18" s="513"/>
      <c r="G18" s="509">
        <f>SUM(G19,G20,G21,G22)</f>
        <v>0</v>
      </c>
      <c r="H18" s="509"/>
      <c r="I18" s="476" t="s">
        <v>457</v>
      </c>
      <c r="J18" s="476"/>
      <c r="K18" s="476"/>
      <c r="L18" s="476"/>
      <c r="M18" s="476"/>
      <c r="N18" s="476"/>
      <c r="O18" s="476"/>
    </row>
    <row r="19" spans="2:15" x14ac:dyDescent="0.25">
      <c r="B19" s="506" t="s">
        <v>93</v>
      </c>
      <c r="C19" s="507"/>
      <c r="D19" s="507"/>
      <c r="E19" s="507"/>
      <c r="F19" s="508"/>
      <c r="G19" s="509">
        <v>0</v>
      </c>
      <c r="H19" s="509"/>
      <c r="I19" s="476"/>
      <c r="J19" s="476"/>
      <c r="K19" s="476"/>
      <c r="L19" s="476"/>
      <c r="M19" s="476"/>
      <c r="N19" s="476"/>
      <c r="O19" s="476"/>
    </row>
    <row r="20" spans="2:15" x14ac:dyDescent="0.25">
      <c r="B20" s="506" t="s">
        <v>94</v>
      </c>
      <c r="C20" s="507"/>
      <c r="D20" s="507"/>
      <c r="E20" s="507"/>
      <c r="F20" s="508"/>
      <c r="G20" s="510">
        <v>0</v>
      </c>
      <c r="H20" s="510"/>
      <c r="I20" s="426"/>
      <c r="J20" s="426"/>
      <c r="K20" s="426"/>
      <c r="L20" s="426"/>
      <c r="M20" s="426"/>
      <c r="N20" s="426"/>
      <c r="O20" s="426"/>
    </row>
    <row r="21" spans="2:15" x14ac:dyDescent="0.25">
      <c r="B21" s="506" t="s">
        <v>95</v>
      </c>
      <c r="C21" s="507"/>
      <c r="D21" s="507"/>
      <c r="E21" s="507"/>
      <c r="F21" s="508"/>
      <c r="G21" s="510">
        <v>0</v>
      </c>
      <c r="H21" s="510"/>
      <c r="I21" s="426"/>
      <c r="J21" s="426"/>
      <c r="K21" s="426"/>
      <c r="L21" s="426"/>
      <c r="M21" s="426"/>
      <c r="N21" s="426"/>
      <c r="O21" s="426"/>
    </row>
    <row r="22" spans="2:15" x14ac:dyDescent="0.25">
      <c r="B22" s="506" t="s">
        <v>421</v>
      </c>
      <c r="C22" s="507"/>
      <c r="D22" s="507"/>
      <c r="E22" s="507"/>
      <c r="F22" s="508"/>
      <c r="G22" s="510">
        <v>0</v>
      </c>
      <c r="H22" s="510"/>
      <c r="I22" s="426"/>
      <c r="J22" s="426"/>
      <c r="K22" s="426"/>
      <c r="L22" s="426"/>
      <c r="M22" s="426"/>
      <c r="N22" s="426"/>
      <c r="O22" s="426"/>
    </row>
    <row r="23" spans="2:15" x14ac:dyDescent="0.25">
      <c r="B23" s="151"/>
      <c r="C23" s="151"/>
      <c r="D23" s="151"/>
      <c r="E23" s="151"/>
      <c r="F23" s="151"/>
      <c r="G23" s="514"/>
      <c r="H23" s="514"/>
      <c r="I23" s="274"/>
      <c r="J23" s="274"/>
      <c r="K23" s="274"/>
      <c r="L23" s="274"/>
      <c r="M23" s="274"/>
      <c r="N23" s="274"/>
      <c r="O23" s="274"/>
    </row>
    <row r="24" spans="2:15" ht="18.75" customHeight="1" x14ac:dyDescent="0.25">
      <c r="B24" s="511" t="s">
        <v>97</v>
      </c>
      <c r="C24" s="512"/>
      <c r="D24" s="512"/>
      <c r="E24" s="512"/>
      <c r="F24" s="513"/>
      <c r="G24" s="509">
        <f>SUM(G25,G26,G27,G28)</f>
        <v>0</v>
      </c>
      <c r="H24" s="509"/>
      <c r="I24" s="476" t="s">
        <v>457</v>
      </c>
      <c r="J24" s="476"/>
      <c r="K24" s="476"/>
      <c r="L24" s="476"/>
      <c r="M24" s="476"/>
      <c r="N24" s="476"/>
      <c r="O24" s="476"/>
    </row>
    <row r="25" spans="2:15" x14ac:dyDescent="0.25">
      <c r="B25" s="506" t="s">
        <v>100</v>
      </c>
      <c r="C25" s="507"/>
      <c r="D25" s="507"/>
      <c r="E25" s="507"/>
      <c r="F25" s="508"/>
      <c r="G25" s="517">
        <v>0</v>
      </c>
      <c r="H25" s="518"/>
      <c r="I25" s="426"/>
      <c r="J25" s="426"/>
      <c r="K25" s="426"/>
      <c r="L25" s="426"/>
      <c r="M25" s="426"/>
      <c r="N25" s="426"/>
      <c r="O25" s="426"/>
    </row>
    <row r="26" spans="2:15" x14ac:dyDescent="0.25">
      <c r="B26" s="506" t="s">
        <v>98</v>
      </c>
      <c r="C26" s="507"/>
      <c r="D26" s="507"/>
      <c r="E26" s="507"/>
      <c r="F26" s="508"/>
      <c r="G26" s="510">
        <v>0</v>
      </c>
      <c r="H26" s="510"/>
      <c r="I26" s="426"/>
      <c r="J26" s="426"/>
      <c r="K26" s="426"/>
      <c r="L26" s="426"/>
      <c r="M26" s="426"/>
      <c r="N26" s="426"/>
      <c r="O26" s="426"/>
    </row>
    <row r="27" spans="2:15" x14ac:dyDescent="0.25">
      <c r="B27" s="506" t="s">
        <v>99</v>
      </c>
      <c r="C27" s="507"/>
      <c r="D27" s="507"/>
      <c r="E27" s="507"/>
      <c r="F27" s="508"/>
      <c r="G27" s="510">
        <v>0</v>
      </c>
      <c r="H27" s="510"/>
      <c r="I27" s="426"/>
      <c r="J27" s="426"/>
      <c r="K27" s="426"/>
      <c r="L27" s="426"/>
      <c r="M27" s="426"/>
      <c r="N27" s="426"/>
      <c r="O27" s="426"/>
    </row>
    <row r="28" spans="2:15" x14ac:dyDescent="0.25">
      <c r="B28" s="519" t="s">
        <v>101</v>
      </c>
      <c r="C28" s="519"/>
      <c r="D28" s="519"/>
      <c r="E28" s="519"/>
      <c r="F28" s="519"/>
      <c r="G28" s="510">
        <v>0</v>
      </c>
      <c r="H28" s="510"/>
      <c r="I28" s="426"/>
      <c r="J28" s="426"/>
      <c r="K28" s="426"/>
      <c r="L28" s="426"/>
      <c r="M28" s="426"/>
      <c r="N28" s="426"/>
      <c r="O28" s="426"/>
    </row>
    <row r="29" spans="2:15" x14ac:dyDescent="0.25">
      <c r="E29" s="515" t="s">
        <v>448</v>
      </c>
      <c r="F29" s="515"/>
      <c r="G29" s="516">
        <f>SUM(G18+G24)</f>
        <v>0</v>
      </c>
      <c r="H29" s="516"/>
      <c r="I29" s="274"/>
      <c r="J29" s="274"/>
      <c r="K29" s="274"/>
      <c r="L29" s="274"/>
      <c r="M29" s="274"/>
      <c r="N29" s="274"/>
      <c r="O29" s="274"/>
    </row>
    <row r="30" spans="2:15" x14ac:dyDescent="0.25">
      <c r="E30" s="515"/>
      <c r="F30" s="515"/>
      <c r="G30" s="516"/>
      <c r="H30" s="516"/>
      <c r="I30" s="274"/>
      <c r="J30" s="274"/>
      <c r="K30" s="274"/>
      <c r="L30" s="274"/>
      <c r="M30" s="274"/>
      <c r="N30" s="274"/>
      <c r="O30" s="274"/>
    </row>
    <row r="31" spans="2:15" s="274" customFormat="1" ht="9" customHeight="1" x14ac:dyDescent="0.25">
      <c r="E31" s="314"/>
      <c r="F31" s="314"/>
      <c r="G31" s="315"/>
      <c r="H31" s="315"/>
    </row>
    <row r="32" spans="2:15" x14ac:dyDescent="0.25">
      <c r="B32" s="317"/>
      <c r="C32" s="318"/>
      <c r="D32" s="318"/>
      <c r="E32" s="318"/>
      <c r="F32" s="318"/>
      <c r="G32" s="318"/>
      <c r="H32" s="318"/>
      <c r="I32" s="586" t="s">
        <v>463</v>
      </c>
      <c r="J32" s="585"/>
      <c r="K32" s="585"/>
      <c r="L32" s="585"/>
      <c r="M32" s="585"/>
      <c r="N32" s="585"/>
      <c r="O32" s="274"/>
    </row>
    <row r="33" spans="1:29" x14ac:dyDescent="0.25">
      <c r="I33" s="585"/>
      <c r="J33" s="585"/>
      <c r="K33" s="585"/>
      <c r="L33" s="585"/>
      <c r="M33" s="585"/>
      <c r="N33" s="585"/>
    </row>
    <row r="34" spans="1:29" s="274" customFormat="1" ht="15.6" x14ac:dyDescent="0.3">
      <c r="A34" s="294" t="s">
        <v>445</v>
      </c>
      <c r="B34" s="293"/>
      <c r="C34" s="293"/>
      <c r="D34" s="293"/>
      <c r="E34" s="293"/>
      <c r="F34" s="293"/>
      <c r="G34" s="293"/>
      <c r="H34" s="293"/>
      <c r="I34" s="293"/>
      <c r="J34" s="584"/>
      <c r="K34" s="293"/>
      <c r="L34" s="293"/>
      <c r="M34" s="293"/>
      <c r="N34" s="293"/>
      <c r="O34" s="293"/>
    </row>
    <row r="35" spans="1:29" s="274" customFormat="1" x14ac:dyDescent="0.25"/>
    <row r="36" spans="1:29" s="274" customFormat="1" ht="18" customHeight="1" x14ac:dyDescent="0.25">
      <c r="B36" s="487" t="s">
        <v>441</v>
      </c>
      <c r="C36" s="488"/>
      <c r="D36" s="489"/>
      <c r="E36" s="297"/>
      <c r="F36" s="295"/>
      <c r="G36" s="295"/>
      <c r="H36" s="295"/>
      <c r="I36" s="295"/>
      <c r="J36" s="295"/>
      <c r="K36" s="295"/>
      <c r="L36" s="295"/>
      <c r="M36" s="295"/>
      <c r="N36" s="485"/>
      <c r="O36" s="485"/>
      <c r="P36" s="486"/>
      <c r="Q36" s="304"/>
      <c r="R36" s="304"/>
      <c r="S36" s="304"/>
    </row>
    <row r="37" spans="1:29" s="274" customFormat="1" x14ac:dyDescent="0.25">
      <c r="N37" s="304"/>
      <c r="O37" s="304"/>
      <c r="P37" s="304"/>
      <c r="Q37" s="304"/>
      <c r="R37" s="304"/>
      <c r="S37" s="304"/>
    </row>
    <row r="38" spans="1:29" s="274" customFormat="1" ht="26.25" customHeight="1" x14ac:dyDescent="0.25">
      <c r="B38" s="307" t="s">
        <v>445</v>
      </c>
      <c r="C38" s="308"/>
      <c r="D38" s="309"/>
      <c r="E38" s="502" t="s">
        <v>442</v>
      </c>
      <c r="F38" s="503"/>
      <c r="G38" s="502" t="s">
        <v>443</v>
      </c>
      <c r="H38" s="503"/>
      <c r="I38" s="295"/>
      <c r="K38" s="300"/>
      <c r="L38" s="300"/>
      <c r="M38" s="300"/>
      <c r="N38" s="484"/>
      <c r="O38" s="484"/>
      <c r="P38" s="484"/>
      <c r="Q38" s="484"/>
      <c r="R38" s="484"/>
      <c r="S38" s="304"/>
    </row>
    <row r="39" spans="1:29" s="274" customFormat="1" ht="15" customHeight="1" x14ac:dyDescent="0.25">
      <c r="B39" s="310" t="s">
        <v>444</v>
      </c>
      <c r="C39" s="311"/>
      <c r="D39" s="311"/>
      <c r="E39" s="504">
        <f>E36</f>
        <v>0</v>
      </c>
      <c r="F39" s="505"/>
      <c r="G39" s="482" t="str">
        <f>IF(E39&gt;24,"nein","ja")</f>
        <v>ja</v>
      </c>
      <c r="H39" s="483"/>
      <c r="I39" s="313" t="str">
        <f>IF(E39&gt;24,"Es ist eine Ausnahme zu beantragen und zu begründen.","")</f>
        <v/>
      </c>
      <c r="J39" s="303"/>
      <c r="K39" s="296"/>
      <c r="L39" s="296"/>
      <c r="M39" s="296"/>
      <c r="N39" s="499"/>
      <c r="O39" s="500"/>
      <c r="P39" s="500"/>
      <c r="Q39" s="492"/>
      <c r="R39" s="501"/>
      <c r="S39" s="305"/>
      <c r="T39" s="301"/>
      <c r="U39" s="302"/>
      <c r="V39" s="302"/>
      <c r="W39" s="302"/>
      <c r="X39" s="302"/>
      <c r="Y39" s="302"/>
      <c r="Z39" s="302"/>
      <c r="AA39" s="302"/>
      <c r="AB39" s="302"/>
      <c r="AC39" s="302"/>
    </row>
    <row r="40" spans="1:29" s="274" customFormat="1" ht="14.25" customHeight="1" x14ac:dyDescent="0.25">
      <c r="B40" s="494" t="s">
        <v>446</v>
      </c>
      <c r="C40" s="495"/>
      <c r="D40" s="496"/>
      <c r="E40" s="480">
        <f>D11</f>
        <v>0</v>
      </c>
      <c r="F40" s="481"/>
      <c r="G40" s="482" t="str">
        <f>IF(E40&lt;400000,"ja","nein")</f>
        <v>ja</v>
      </c>
      <c r="H40" s="483"/>
      <c r="I40" s="292" t="str">
        <f>IF(G40="nein","Die Nichteinhaltung von Bemessungsgrenzen führt zu Kürzungen.","")</f>
        <v/>
      </c>
      <c r="J40" s="292"/>
      <c r="K40" s="298"/>
      <c r="L40" s="298"/>
      <c r="M40" s="298"/>
      <c r="N40" s="491"/>
      <c r="O40" s="491"/>
      <c r="P40" s="491"/>
      <c r="Q40" s="492"/>
      <c r="R40" s="493"/>
      <c r="S40" s="306"/>
    </row>
    <row r="41" spans="1:29" s="274" customFormat="1" ht="14.25" customHeight="1" x14ac:dyDescent="0.25">
      <c r="B41" s="477" t="str">
        <f>IF('Allgemeine Angaben'!D17="ÜR (Übergangsregion)","Kofinanzierung min. 30%","Kofinanzierung min. 50 %")</f>
        <v>Kofinanzierung min. 50 %</v>
      </c>
      <c r="C41" s="478"/>
      <c r="D41" s="479"/>
      <c r="E41" s="497" t="e">
        <f>G29/D11</f>
        <v>#DIV/0!</v>
      </c>
      <c r="F41" s="498"/>
      <c r="G41" s="482" t="e">
        <f>IF('Allgemeine Angaben'!D17="ÜR (Übergangsregion)",IF(E41&lt;30%,"nein","ja"),IF(E41&lt;50%,"nein","ja"))</f>
        <v>#DIV/0!</v>
      </c>
      <c r="H41" s="483"/>
      <c r="I41" s="292" t="e">
        <f>IF(G41="nein","Ohne gesicherte Gesamtfinanzierung ist eine Förderung nicht möglich.","")</f>
        <v>#DIV/0!</v>
      </c>
      <c r="J41" s="292"/>
      <c r="K41" s="299"/>
      <c r="L41" s="299"/>
      <c r="M41" s="299"/>
      <c r="N41" s="312"/>
      <c r="O41" s="312"/>
      <c r="P41" s="312"/>
      <c r="Q41" s="492"/>
      <c r="R41" s="493"/>
      <c r="S41" s="306"/>
    </row>
    <row r="42" spans="1:29" x14ac:dyDescent="0.25">
      <c r="B42" s="477" t="s">
        <v>447</v>
      </c>
      <c r="C42" s="478"/>
      <c r="D42" s="479"/>
      <c r="E42" s="480" t="e">
        <f>IF(D11="","",(D11-D6)/'Allgemeine Angaben'!E32)</f>
        <v>#DIV/0!</v>
      </c>
      <c r="F42" s="481"/>
      <c r="G42" s="482" t="e">
        <f>IF(E42&lt;9,"ja","nein")</f>
        <v>#DIV/0!</v>
      </c>
      <c r="H42" s="483"/>
      <c r="I42" s="232" t="str">
        <f>IF('Allgemeine Angaben'!E32=0,"",IF(E42&gt;9,"Der Teilnehmerstundensatz soll 9,00 Euro nicht übersteigen. Erläuterung erforderlich!",""))</f>
        <v/>
      </c>
    </row>
    <row r="44" spans="1:29" s="274" customFormat="1" x14ac:dyDescent="0.25">
      <c r="B44" s="490" t="s">
        <v>47</v>
      </c>
      <c r="C44" s="490"/>
      <c r="D44" s="490"/>
      <c r="E44" s="490"/>
      <c r="F44" s="490"/>
      <c r="G44" s="490"/>
      <c r="H44" s="490"/>
      <c r="I44" s="429"/>
      <c r="J44" s="429"/>
      <c r="K44" s="429"/>
      <c r="L44" s="429"/>
      <c r="M44" s="429"/>
      <c r="N44" s="429"/>
      <c r="O44" s="429"/>
    </row>
    <row r="45" spans="1:29" s="274" customFormat="1" x14ac:dyDescent="0.25">
      <c r="B45" s="426"/>
      <c r="C45" s="426"/>
      <c r="D45" s="426"/>
      <c r="E45" s="426"/>
      <c r="F45" s="426"/>
      <c r="G45" s="426"/>
      <c r="H45" s="426"/>
      <c r="I45" s="427"/>
      <c r="J45" s="427"/>
      <c r="K45" s="427"/>
      <c r="L45" s="427"/>
      <c r="M45" s="427"/>
      <c r="N45" s="427"/>
      <c r="O45" s="427"/>
    </row>
    <row r="46" spans="1:29" s="274" customFormat="1" x14ac:dyDescent="0.25">
      <c r="B46" s="426"/>
      <c r="C46" s="426"/>
      <c r="D46" s="426"/>
      <c r="E46" s="426"/>
      <c r="F46" s="426"/>
      <c r="G46" s="426"/>
      <c r="H46" s="426"/>
      <c r="I46" s="427"/>
      <c r="J46" s="427"/>
      <c r="K46" s="427"/>
      <c r="L46" s="427"/>
      <c r="M46" s="427"/>
      <c r="N46" s="427"/>
      <c r="O46" s="427"/>
    </row>
    <row r="47" spans="1:29" s="274" customFormat="1" x14ac:dyDescent="0.25">
      <c r="B47" s="426"/>
      <c r="C47" s="426"/>
      <c r="D47" s="426"/>
      <c r="E47" s="426"/>
      <c r="F47" s="426"/>
      <c r="G47" s="426"/>
      <c r="H47" s="426"/>
      <c r="I47" s="427"/>
      <c r="J47" s="427"/>
      <c r="K47" s="427"/>
      <c r="L47" s="427"/>
      <c r="M47" s="427"/>
      <c r="N47" s="427"/>
      <c r="O47" s="427"/>
    </row>
    <row r="48" spans="1:29" s="274" customFormat="1" x14ac:dyDescent="0.25">
      <c r="B48" s="426"/>
      <c r="C48" s="426"/>
      <c r="D48" s="426"/>
      <c r="E48" s="426"/>
      <c r="F48" s="426"/>
      <c r="G48" s="426"/>
      <c r="H48" s="426"/>
      <c r="I48" s="427"/>
      <c r="J48" s="427"/>
      <c r="K48" s="427"/>
      <c r="L48" s="427"/>
      <c r="M48" s="427"/>
      <c r="N48" s="427"/>
      <c r="O48" s="427"/>
    </row>
    <row r="49" spans="2:15" s="274" customFormat="1" x14ac:dyDescent="0.25">
      <c r="B49" s="426"/>
      <c r="C49" s="426"/>
      <c r="D49" s="426"/>
      <c r="E49" s="426"/>
      <c r="F49" s="426"/>
      <c r="G49" s="426"/>
      <c r="H49" s="426"/>
      <c r="I49" s="427"/>
      <c r="J49" s="427"/>
      <c r="K49" s="427"/>
      <c r="L49" s="427"/>
      <c r="M49" s="427"/>
      <c r="N49" s="427"/>
      <c r="O49" s="427"/>
    </row>
    <row r="50" spans="2:15" s="274" customFormat="1" x14ac:dyDescent="0.25">
      <c r="B50" s="426"/>
      <c r="C50" s="426"/>
      <c r="D50" s="426"/>
      <c r="E50" s="426"/>
      <c r="F50" s="426"/>
      <c r="G50" s="426"/>
      <c r="H50" s="426"/>
      <c r="I50" s="427"/>
      <c r="J50" s="427"/>
      <c r="K50" s="427"/>
      <c r="L50" s="427"/>
      <c r="M50" s="427"/>
      <c r="N50" s="427"/>
      <c r="O50" s="427"/>
    </row>
    <row r="51" spans="2:15" s="274" customFormat="1" x14ac:dyDescent="0.25">
      <c r="B51" s="426"/>
      <c r="C51" s="426"/>
      <c r="D51" s="426"/>
      <c r="E51" s="426"/>
      <c r="F51" s="426"/>
      <c r="G51" s="426"/>
      <c r="H51" s="426"/>
      <c r="I51" s="427"/>
      <c r="J51" s="427"/>
      <c r="K51" s="427"/>
      <c r="L51" s="427"/>
      <c r="M51" s="427"/>
      <c r="N51" s="427"/>
      <c r="O51" s="427"/>
    </row>
    <row r="52" spans="2:15" s="274" customFormat="1" x14ac:dyDescent="0.25">
      <c r="B52" s="426"/>
      <c r="C52" s="426"/>
      <c r="D52" s="426"/>
      <c r="E52" s="426"/>
      <c r="F52" s="426"/>
      <c r="G52" s="426"/>
      <c r="H52" s="426"/>
      <c r="I52" s="427"/>
      <c r="J52" s="427"/>
      <c r="K52" s="427"/>
      <c r="L52" s="427"/>
      <c r="M52" s="427"/>
      <c r="N52" s="427"/>
      <c r="O52" s="427"/>
    </row>
    <row r="53" spans="2:15" ht="9.75" customHeight="1" x14ac:dyDescent="0.25"/>
  </sheetData>
  <sheetProtection algorithmName="SHA-512" hashValue="MT1LLsc5ArVyGsiqydSLK1KmlwaZgaqXNGjZmtzZ+5Idw38hrVhgNFiiBHA3awNEScsPc4XDsLzaG8wfuK0ymw==" saltValue="i3BPnGncGgUw8MmUHQ3e6g==" spinCount="100000" sheet="1" selectLockedCells="1"/>
  <mergeCells count="67">
    <mergeCell ref="F5:O12"/>
    <mergeCell ref="I20:O20"/>
    <mergeCell ref="B4:C4"/>
    <mergeCell ref="B5:C5"/>
    <mergeCell ref="B6:C6"/>
    <mergeCell ref="B7:C7"/>
    <mergeCell ref="B10:C10"/>
    <mergeCell ref="D11:D12"/>
    <mergeCell ref="F4:O4"/>
    <mergeCell ref="C11:C12"/>
    <mergeCell ref="B24:F24"/>
    <mergeCell ref="G23:H23"/>
    <mergeCell ref="G24:H24"/>
    <mergeCell ref="E29:F30"/>
    <mergeCell ref="G29:H30"/>
    <mergeCell ref="B25:F25"/>
    <mergeCell ref="B26:F26"/>
    <mergeCell ref="B27:F27"/>
    <mergeCell ref="G25:H25"/>
    <mergeCell ref="G27:H27"/>
    <mergeCell ref="G28:H28"/>
    <mergeCell ref="B28:F28"/>
    <mergeCell ref="G26:H26"/>
    <mergeCell ref="B22:F22"/>
    <mergeCell ref="G18:H18"/>
    <mergeCell ref="G19:H19"/>
    <mergeCell ref="G20:H20"/>
    <mergeCell ref="G21:H21"/>
    <mergeCell ref="G22:H22"/>
    <mergeCell ref="B18:F18"/>
    <mergeCell ref="B19:F19"/>
    <mergeCell ref="B20:F20"/>
    <mergeCell ref="B21:F21"/>
    <mergeCell ref="Q38:R38"/>
    <mergeCell ref="N39:P39"/>
    <mergeCell ref="Q39:R39"/>
    <mergeCell ref="E38:F38"/>
    <mergeCell ref="G38:H38"/>
    <mergeCell ref="G39:H39"/>
    <mergeCell ref="E39:F39"/>
    <mergeCell ref="B44:O44"/>
    <mergeCell ref="B45:O52"/>
    <mergeCell ref="N40:P40"/>
    <mergeCell ref="Q40:R40"/>
    <mergeCell ref="Q41:R41"/>
    <mergeCell ref="B40:D40"/>
    <mergeCell ref="B41:D41"/>
    <mergeCell ref="E40:F40"/>
    <mergeCell ref="E41:F41"/>
    <mergeCell ref="G40:H40"/>
    <mergeCell ref="G41:H41"/>
    <mergeCell ref="I25:O25"/>
    <mergeCell ref="I26:O26"/>
    <mergeCell ref="I27:O27"/>
    <mergeCell ref="I28:O28"/>
    <mergeCell ref="B42:D42"/>
    <mergeCell ref="E42:F42"/>
    <mergeCell ref="G42:H42"/>
    <mergeCell ref="N38:P38"/>
    <mergeCell ref="N36:P36"/>
    <mergeCell ref="B36:D36"/>
    <mergeCell ref="I32:N33"/>
    <mergeCell ref="I22:O22"/>
    <mergeCell ref="I19:O19"/>
    <mergeCell ref="I18:O18"/>
    <mergeCell ref="I21:O21"/>
    <mergeCell ref="I24:O24"/>
  </mergeCells>
  <dataValidations count="1">
    <dataValidation type="decimal" operator="greaterThanOrEqual" allowBlank="1" showInputMessage="1" showErrorMessage="1" sqref="G25:H28 G19:H22">
      <formula1>0</formula1>
    </dataValidation>
  </dataValidations>
  <pageMargins left="0.31496062992125984" right="0.31496062992125984" top="1.1811023622047245" bottom="0.39370078740157483" header="0.11811023622047245" footer="0.31496062992125984"/>
  <pageSetup paperSize="9" scale="63" orientation="landscape" r:id="rId1"/>
  <headerFooter>
    <oddFooter>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10</vt:i4>
      </vt:variant>
    </vt:vector>
  </HeadingPairs>
  <TitlesOfParts>
    <vt:vector size="21" baseType="lpstr">
      <vt:lpstr>Allgemeine Angaben</vt:lpstr>
      <vt:lpstr>Bildungs- und Beratungspersonal</vt:lpstr>
      <vt:lpstr>Durchschnittssätze</vt:lpstr>
      <vt:lpstr>Prüfung 1.3 u. 1.4</vt:lpstr>
      <vt:lpstr>Vergütungen der Teilnehmenden</vt:lpstr>
      <vt:lpstr>Prüfung Teilnehmer</vt:lpstr>
      <vt:lpstr>Verbrauchsgüter und Ausstattung</vt:lpstr>
      <vt:lpstr>Prüfung Verbrauchsgüter</vt:lpstr>
      <vt:lpstr>Pauschale u. Kofinanzierung</vt:lpstr>
      <vt:lpstr>Prüfung Pauschale u. Kofi</vt:lpstr>
      <vt:lpstr>F-Plan geprüft</vt:lpstr>
      <vt:lpstr>'Allgemeine Angaben'!Druckbereich</vt:lpstr>
      <vt:lpstr>'Bildungs- und Beratungspersonal'!Druckbereich</vt:lpstr>
      <vt:lpstr>'F-Plan geprüft'!Druckbereich</vt:lpstr>
      <vt:lpstr>'Pauschale u. Kofinanzierung'!Druckbereich</vt:lpstr>
      <vt:lpstr>'Prüfung 1.3 u. 1.4'!Druckbereich</vt:lpstr>
      <vt:lpstr>'Prüfung Pauschale u. Kofi'!Druckbereich</vt:lpstr>
      <vt:lpstr>'Prüfung Teilnehmer'!Druckbereich</vt:lpstr>
      <vt:lpstr>'Prüfung Verbrauchsgüter'!Druckbereich</vt:lpstr>
      <vt:lpstr>'Verbrauchsgüter und Ausstattung'!Druckbereich</vt:lpstr>
      <vt:lpstr>'Vergütungen der Teilnehmenden'!Druckbereich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Reiter, Sebastian</dc:creator>
  <cp:lastModifiedBy>Reisener, Jana</cp:lastModifiedBy>
  <cp:lastPrinted>2017-12-07T09:13:05Z</cp:lastPrinted>
  <dcterms:created xsi:type="dcterms:W3CDTF">2015-01-28T10:11:31Z</dcterms:created>
  <dcterms:modified xsi:type="dcterms:W3CDTF">2017-12-07T09:13:53Z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S_LastOpenTime">
    <vt:lpwstr>5/3/2017 12:31:09 PM</vt:lpwstr>
  </property>
  <property fmtid="{D5CDD505-2E9C-101B-9397-08002B2CF9AE}" pid="3" name="OS_LastOpenUser">
    <vt:lpwstr>JANA.REISENER</vt:lpwstr>
  </property>
</Properties>
</file>