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snas3.nbank.int\ordnerumleitung$\corinna.pape\Desktop\"/>
    </mc:Choice>
  </mc:AlternateContent>
  <bookViews>
    <workbookView xWindow="0" yWindow="0" windowWidth="19200" windowHeight="7050"/>
  </bookViews>
  <sheets>
    <sheet name="Tabelle1" sheetId="1" r:id="rId1"/>
    <sheet name="Tabelle2" sheetId="2" r:id="rId2"/>
  </sheets>
  <definedNames>
    <definedName name="_xlnm.Print_Area" localSheetId="0">Tabelle1!$A$27:$L$93</definedName>
    <definedName name="_xlnm.Print_Titles" localSheetId="0">Tabelle1!$40:$40</definedName>
  </definedNames>
  <calcPr calcId="162913"/>
</workbook>
</file>

<file path=xl/calcChain.xml><?xml version="1.0" encoding="utf-8"?>
<calcChain xmlns="http://schemas.openxmlformats.org/spreadsheetml/2006/main">
  <c r="L42" i="1" l="1"/>
  <c r="L43" i="1"/>
  <c r="L44" i="1"/>
  <c r="L45" i="1"/>
  <c r="L46" i="1"/>
  <c r="L47" i="1"/>
  <c r="L48" i="1"/>
  <c r="L49" i="1"/>
  <c r="L50" i="1"/>
  <c r="L51" i="1"/>
  <c r="L52" i="1"/>
  <c r="L53" i="1"/>
  <c r="L54" i="1"/>
  <c r="L55" i="1"/>
  <c r="L56" i="1"/>
  <c r="L57" i="1"/>
  <c r="L58" i="1"/>
  <c r="L59" i="1"/>
  <c r="L60" i="1"/>
  <c r="L61" i="1"/>
  <c r="L62" i="1"/>
  <c r="L63" i="1"/>
  <c r="L64" i="1"/>
  <c r="L65" i="1"/>
  <c r="K71" i="1" l="1"/>
  <c r="K73" i="1"/>
  <c r="K76" i="1"/>
  <c r="K70" i="1"/>
  <c r="K74" i="1"/>
  <c r="P42" i="1"/>
  <c r="K75" i="1"/>
  <c r="P43" i="1"/>
  <c r="P44" i="1"/>
  <c r="P45" i="1"/>
  <c r="P46" i="1"/>
  <c r="P47" i="1"/>
  <c r="P48" i="1"/>
  <c r="P49" i="1"/>
  <c r="P50" i="1"/>
  <c r="P51" i="1"/>
  <c r="P52" i="1"/>
  <c r="P53" i="1"/>
  <c r="P54" i="1"/>
  <c r="P55" i="1"/>
  <c r="P56" i="1"/>
  <c r="P57" i="1"/>
  <c r="P58" i="1"/>
  <c r="P59" i="1"/>
  <c r="P60" i="1"/>
  <c r="P61" i="1"/>
  <c r="P62" i="1"/>
  <c r="P63" i="1"/>
  <c r="P64" i="1"/>
  <c r="P65" i="1"/>
  <c r="P41" i="1"/>
  <c r="E33" i="1"/>
  <c r="C118" i="1" s="1"/>
  <c r="C105" i="1"/>
  <c r="C104" i="1"/>
  <c r="C103" i="1"/>
  <c r="C102" i="1"/>
  <c r="C101" i="1"/>
  <c r="C100" i="1"/>
  <c r="C99" i="1"/>
  <c r="C98" i="1"/>
  <c r="C97" i="1"/>
  <c r="C96" i="1"/>
  <c r="A120" i="1"/>
  <c r="A119" i="1"/>
  <c r="A118" i="1"/>
  <c r="A117" i="1"/>
  <c r="A116" i="1"/>
  <c r="A115" i="1"/>
  <c r="A114" i="1"/>
  <c r="A113" i="1"/>
  <c r="A112" i="1"/>
  <c r="A111" i="1"/>
  <c r="A110" i="1"/>
  <c r="A109" i="1"/>
  <c r="A108" i="1"/>
  <c r="A107" i="1"/>
  <c r="A106" i="1"/>
  <c r="A105" i="1"/>
  <c r="A104" i="1"/>
  <c r="A103" i="1"/>
  <c r="A102" i="1"/>
  <c r="A101" i="1"/>
  <c r="A100" i="1"/>
  <c r="A99" i="1"/>
  <c r="A98" i="1"/>
  <c r="A97" i="1"/>
  <c r="A96" i="1"/>
  <c r="F120" i="1"/>
  <c r="F119" i="1"/>
  <c r="F118" i="1"/>
  <c r="F117" i="1"/>
  <c r="F116" i="1"/>
  <c r="F114" i="1"/>
  <c r="F113" i="1"/>
  <c r="F112" i="1"/>
  <c r="F111" i="1"/>
  <c r="F110" i="1"/>
  <c r="F109" i="1"/>
  <c r="F108" i="1"/>
  <c r="F107" i="1"/>
  <c r="F106" i="1"/>
  <c r="F105" i="1"/>
  <c r="F104" i="1"/>
  <c r="F103" i="1"/>
  <c r="F102" i="1"/>
  <c r="F101" i="1"/>
  <c r="F100" i="1"/>
  <c r="F99" i="1"/>
  <c r="F98" i="1"/>
  <c r="F97" i="1"/>
  <c r="A125" i="1" s="1"/>
  <c r="F115" i="1"/>
  <c r="F96" i="1"/>
  <c r="L82" i="1"/>
  <c r="L83" i="1"/>
  <c r="L84" i="1"/>
  <c r="L85" i="1"/>
  <c r="L86" i="1"/>
  <c r="L87" i="1"/>
  <c r="L88" i="1"/>
  <c r="L89" i="1"/>
  <c r="L90" i="1"/>
  <c r="L81" i="1"/>
  <c r="M42" i="1"/>
  <c r="M43" i="1"/>
  <c r="M44" i="1"/>
  <c r="M45" i="1"/>
  <c r="M46" i="1"/>
  <c r="M47" i="1"/>
  <c r="M48" i="1"/>
  <c r="M49" i="1"/>
  <c r="M50" i="1"/>
  <c r="M51" i="1"/>
  <c r="M52" i="1"/>
  <c r="M53" i="1"/>
  <c r="M54" i="1"/>
  <c r="M55" i="1"/>
  <c r="M56" i="1"/>
  <c r="M57" i="1"/>
  <c r="M58" i="1"/>
  <c r="M59" i="1"/>
  <c r="M60" i="1"/>
  <c r="M61" i="1"/>
  <c r="M62" i="1"/>
  <c r="M63" i="1"/>
  <c r="M64" i="1"/>
  <c r="M65" i="1"/>
  <c r="M41" i="1"/>
  <c r="G33" i="1"/>
  <c r="G34" i="1"/>
  <c r="G32" i="1"/>
  <c r="G31" i="1"/>
  <c r="G30" i="1"/>
  <c r="G29" i="1"/>
  <c r="H82" i="1"/>
  <c r="H83" i="1"/>
  <c r="H84" i="1"/>
  <c r="H85" i="1"/>
  <c r="H86" i="1"/>
  <c r="H87" i="1"/>
  <c r="H88" i="1"/>
  <c r="H89" i="1"/>
  <c r="H90" i="1"/>
  <c r="H81" i="1"/>
  <c r="K72" i="1" l="1"/>
  <c r="L41" i="1"/>
  <c r="C117" i="1"/>
  <c r="A123" i="1"/>
  <c r="C116" i="1"/>
  <c r="C121" i="1"/>
  <c r="C120" i="1"/>
  <c r="A126" i="1" l="1"/>
  <c r="A124" i="1"/>
  <c r="A36" i="1" l="1"/>
  <c r="A95" i="1" s="1"/>
</calcChain>
</file>

<file path=xl/sharedStrings.xml><?xml version="1.0" encoding="utf-8"?>
<sst xmlns="http://schemas.openxmlformats.org/spreadsheetml/2006/main" count="65" uniqueCount="50">
  <si>
    <t>Personal-nummer</t>
  </si>
  <si>
    <t>Name</t>
  </si>
  <si>
    <t>Vorname</t>
  </si>
  <si>
    <t>Geb.datum</t>
  </si>
  <si>
    <t>Tätigkeit</t>
  </si>
  <si>
    <t>persönliche vertragl. Wochen-arbeitszeit</t>
  </si>
  <si>
    <t>Einsatz im Projekt von</t>
  </si>
  <si>
    <t>Einsatz im Projekt bis</t>
  </si>
  <si>
    <t>Anleitung/Ausbildung</t>
  </si>
  <si>
    <t>Pädagogische Leitung</t>
  </si>
  <si>
    <t>Pädagogische Mitarbeit</t>
  </si>
  <si>
    <t>Projektleitung</t>
  </si>
  <si>
    <t>Projektmitarbeit</t>
  </si>
  <si>
    <t>Sozialpädagogische Betreuung</t>
  </si>
  <si>
    <t>Sozialpädagogische Leitung</t>
  </si>
  <si>
    <t>1.1 Bezüge für eigenes und fremdes Personal inkl. Sozialabgaben</t>
  </si>
  <si>
    <t>1.2 Ausgaben für Honorarkräfte</t>
  </si>
  <si>
    <t>Tätigkeit im Projekt</t>
  </si>
  <si>
    <t>Stunden-umfang im Projekt</t>
  </si>
  <si>
    <t>beantragte Ausgaben</t>
  </si>
  <si>
    <t>Richtlinienschwerpunkt</t>
  </si>
  <si>
    <t>Programmgebiet</t>
  </si>
  <si>
    <t>Kunde</t>
  </si>
  <si>
    <t>Projekttitel</t>
  </si>
  <si>
    <t>Projektzeitraum</t>
  </si>
  <si>
    <t>Antragsnummer</t>
  </si>
  <si>
    <t>Stärker entwickelte Region (SER)</t>
  </si>
  <si>
    <t>Übergangsregion (ÜR)</t>
  </si>
  <si>
    <t>Stundensatz pro Zeitstunde</t>
  </si>
  <si>
    <t>JWS</t>
  </si>
  <si>
    <t>PACE</t>
  </si>
  <si>
    <t>SiJu</t>
  </si>
  <si>
    <t>Bitte lesen Sie zuerst die nachstehenden Erläuterungen aufmerksam durch!</t>
  </si>
  <si>
    <t>ggf. notwendige weitergehende Erläuterungen zur Tätigkeit der Honorarkraft (sofern o. a. Tätigkeit nicht aussagekräftig):</t>
  </si>
  <si>
    <t>Die Angaben sind nicht vollständig bzw. fehlerhaft! Bitte die unten aufgeführten Fehler beheben.)</t>
  </si>
  <si>
    <t>Stunden-kontingent</t>
  </si>
  <si>
    <t xml:space="preserve">  Stunden</t>
  </si>
  <si>
    <t xml:space="preserve">  Projektleitung</t>
  </si>
  <si>
    <t xml:space="preserve">  Gesamtstundenkontingente je Tätigkeit</t>
  </si>
  <si>
    <t xml:space="preserve">  Anleitung/Ausbildung</t>
  </si>
  <si>
    <t xml:space="preserve">  Sozialpädagogische Betreuung</t>
  </si>
  <si>
    <t xml:space="preserve">  Sozialpädagogische Leitung</t>
  </si>
  <si>
    <t xml:space="preserve">  Pädagogische Leitung</t>
  </si>
  <si>
    <t xml:space="preserve">  Pädagogische Mitarbeit</t>
  </si>
  <si>
    <t xml:space="preserve">  Projektmitarbeit</t>
  </si>
  <si>
    <t>Wochen-stundenzahl im Projekt in Stunden</t>
  </si>
  <si>
    <r>
      <t xml:space="preserve">Bitte übertragen Sie die sich rechts errechneten Gesamtstundenkontingente in den Vordruck "Tätigkeitsbeschreibung" der jeweiligen Tätigkeit. 
Bitte beachten Sie, dass der Vordruck "Tätigkeitsbeschreibung" nur erforderlich ist, sofern eine Tätigkeit </t>
    </r>
    <r>
      <rPr>
        <b/>
        <i/>
        <sz val="12"/>
        <color indexed="10"/>
        <rFont val="Arial"/>
        <family val="2"/>
      </rPr>
      <t>erstmals beantragt</t>
    </r>
    <r>
      <rPr>
        <i/>
        <sz val="12"/>
        <color indexed="10"/>
        <rFont val="Arial"/>
        <family val="2"/>
      </rPr>
      <t xml:space="preserve"> wird.</t>
    </r>
  </si>
  <si>
    <r>
      <t xml:space="preserve">Eingruppie-
rung bei </t>
    </r>
    <r>
      <rPr>
        <b/>
        <u/>
        <sz val="11"/>
        <color theme="1"/>
        <rFont val="Arial"/>
        <family val="2"/>
        <scheme val="minor"/>
      </rPr>
      <t>Bindung</t>
    </r>
    <r>
      <rPr>
        <b/>
        <sz val="11"/>
        <color theme="1"/>
        <rFont val="Arial"/>
        <family val="2"/>
        <scheme val="minor"/>
      </rPr>
      <t xml:space="preserve"> (nicht analog) an den TV-L/ TVöD (bzw. nach Über-
leitung aus dem BAT) </t>
    </r>
  </si>
  <si>
    <r>
      <t xml:space="preserve">Die Vorlage dient der Mitteilung der notwendigen Personaldaten und der Tätigkeiten für das festangestellte Personal sowie für das Honorarpersonal.
Im Rahmen des </t>
    </r>
    <r>
      <rPr>
        <b/>
        <i/>
        <sz val="12"/>
        <color theme="1"/>
        <rFont val="Arial"/>
        <family val="2"/>
        <scheme val="minor"/>
      </rPr>
      <t>Antrages</t>
    </r>
    <r>
      <rPr>
        <i/>
        <sz val="12"/>
        <color indexed="8"/>
        <rFont val="Arial"/>
        <family val="2"/>
      </rPr>
      <t xml:space="preserve">sind hier alle Personen mit den entsprechenden Angaben aufzuführen, die Sie für die Förderung Ihres Projektes beantragen. 
Bei der </t>
    </r>
    <r>
      <rPr>
        <b/>
        <i/>
        <sz val="12"/>
        <color indexed="8"/>
        <rFont val="Arial"/>
        <family val="2"/>
      </rPr>
      <t>Mitteilung von Personaländerungen im Laufe des Projektes</t>
    </r>
    <r>
      <rPr>
        <i/>
        <sz val="12"/>
        <color indexed="8"/>
        <rFont val="Arial"/>
        <family val="2"/>
      </rPr>
      <t xml:space="preserve"> ist die Abbildung des gesamten Personals entsprechend zu aktualisieren.
</t>
    </r>
    <r>
      <rPr>
        <b/>
        <i/>
        <sz val="16"/>
        <color indexed="8"/>
        <rFont val="Arial"/>
        <family val="2"/>
      </rPr>
      <t>Festangestelltes Personal:</t>
    </r>
    <r>
      <rPr>
        <i/>
        <sz val="12"/>
        <color indexed="8"/>
        <rFont val="Arial"/>
        <family val="2"/>
      </rPr>
      <t xml:space="preserve">
Die </t>
    </r>
    <r>
      <rPr>
        <i/>
        <sz val="12"/>
        <color indexed="10"/>
        <rFont val="Arial"/>
        <family val="2"/>
      </rPr>
      <t>Auswahl der Tätigkeit</t>
    </r>
    <r>
      <rPr>
        <i/>
        <sz val="12"/>
        <color indexed="8"/>
        <rFont val="Arial"/>
        <family val="2"/>
      </rPr>
      <t xml:space="preserve"> für das festangestellte Personal ist auf Tätigkeiten </t>
    </r>
    <r>
      <rPr>
        <i/>
        <sz val="12"/>
        <color indexed="10"/>
        <rFont val="Arial"/>
        <family val="2"/>
      </rPr>
      <t>beschränkt,</t>
    </r>
    <r>
      <rPr>
        <i/>
        <sz val="12"/>
        <color indexed="8"/>
        <rFont val="Arial"/>
        <family val="2"/>
      </rPr>
      <t xml:space="preserve"> die im Rahmen des Projektes nach der Richtlinie förderfähig sind. Eine andere Bezeichnung oder Ergänzung ist daher nicht möglich. Hierzu sind entsprechende </t>
    </r>
    <r>
      <rPr>
        <i/>
        <sz val="12"/>
        <color indexed="10"/>
        <rFont val="Arial"/>
        <family val="2"/>
      </rPr>
      <t>Tätigkeitsbeschreibungen</t>
    </r>
    <r>
      <rPr>
        <i/>
        <sz val="12"/>
        <color indexed="8"/>
        <rFont val="Arial"/>
        <family val="2"/>
      </rPr>
      <t xml:space="preserve"> zu erstellen. Diese sind nicht personenbezogen, sondern beschreiben die jeweilige Tätigkeit. Sollten Sie mehrere Mitarbeiter haben, die die gleiche Tätigkeit ausführen, muss dies in der Tätigkeitsbeschreibung berücksichtigt werden. In der Tätigkeitsbeschreibung sind somit unter Nr. 3 in der Tabelle die </t>
    </r>
    <r>
      <rPr>
        <b/>
        <i/>
        <sz val="12"/>
        <color indexed="8"/>
        <rFont val="Arial"/>
        <family val="2"/>
      </rPr>
      <t>geplanten Produktivstunden aller Mitarbeiter/innen, die diese Tätigkeiten ausüben</t>
    </r>
    <r>
      <rPr>
        <i/>
        <sz val="12"/>
        <color indexed="8"/>
        <rFont val="Arial"/>
        <family val="2"/>
      </rPr>
      <t xml:space="preserve">, </t>
    </r>
    <r>
      <rPr>
        <b/>
        <i/>
        <sz val="12"/>
        <color indexed="8"/>
        <rFont val="Arial"/>
        <family val="2"/>
      </rPr>
      <t xml:space="preserve">für die gesamte Projektlaufzeit </t>
    </r>
    <r>
      <rPr>
        <i/>
        <sz val="12"/>
        <color indexed="8"/>
        <rFont val="Arial"/>
        <family val="2"/>
      </rPr>
      <t xml:space="preserve">einzutragen.
Grundsätzlich wird jede Tätigkeit anhand der Tätigkeitsbeschreibung von uns bewertet.
Zudem ist das </t>
    </r>
    <r>
      <rPr>
        <i/>
        <sz val="12"/>
        <color indexed="10"/>
        <rFont val="Arial"/>
        <family val="2"/>
      </rPr>
      <t>Arbeitnehmerbruttogehalt und die vertraglich vereinbarten Sonderzahlungen</t>
    </r>
    <r>
      <rPr>
        <i/>
        <sz val="12"/>
        <color indexed="8"/>
        <rFont val="Arial"/>
        <family val="2"/>
      </rPr>
      <t xml:space="preserve"> jedes einzelnen Mitarbeiters für 12 Monate nachzuweisen. Dies kann beispielsweise durch die Vorlage des Jahreslohnjournals oder aktueller, monatlicher Lohnjournale bzw. anderer geeigneter Belege erfolgen.
Auf Grundlage Ihrer tatsächlich gezahlten Gehälter und der Tätigkeitsbeschreibungen ordnen wir Ihre Mitarbeiter einem Standardeinheitskostensatz zu.
</t>
    </r>
    <r>
      <rPr>
        <i/>
        <sz val="12"/>
        <rFont val="Arial"/>
        <family val="2"/>
      </rPr>
      <t xml:space="preserve">Bitte geben Sie  </t>
    </r>
    <r>
      <rPr>
        <b/>
        <i/>
        <sz val="12"/>
        <rFont val="Arial"/>
        <family val="2"/>
      </rPr>
      <t xml:space="preserve">bei Bindung an den TV-L/ TVöD (bzw. nach Überleitung aus dem BAT) </t>
    </r>
    <r>
      <rPr>
        <i/>
        <sz val="12"/>
        <rFont val="Arial"/>
        <family val="2"/>
      </rPr>
      <t xml:space="preserve">die tatsächliche Eingruppierung des (vorgesehenen)Personals an. Bei der Eingruppierung der einzelnen Tätigkeiten stellt die Eingruppierung des Personals für überwiegend im Projekt Beschäftigte die Obergrenze dar .
</t>
    </r>
    <r>
      <rPr>
        <i/>
        <sz val="12"/>
        <color indexed="8"/>
        <rFont val="Arial"/>
        <family val="2"/>
      </rPr>
      <t xml:space="preserve">
Zusammenfassend sind folgende Unterlagen über das Kundenportal zu übersenden:
  - Tätigkeitsbeschreibung (es ist immer die aktuelle Vorlage von der Homepage der NBank zu verwenden)
  - Kopie des Arbeitsvertrags für jeden Mitarbeiter / jede Mitarbeiterin
  - Nachweis des Arbeitnehmerbruttogehalts inkl. etwaiger Sonderzahlungen für 12 Monate für jeden Mitarbeiter / jede Mitarbeiterin anhand 
    geeigneter Nachweise (Jahreslohnjournal oder einzelne Lohnjournale), ggf. den Nachweis der Eingruppierung
  - Qualifikationsnachweise für jeden Mitarbeiter / jede Mitarbeiterin
</t>
    </r>
    <r>
      <rPr>
        <b/>
        <i/>
        <sz val="16"/>
        <color indexed="8"/>
        <rFont val="Arial"/>
        <family val="2"/>
      </rPr>
      <t>Honorarkräfte:</t>
    </r>
    <r>
      <rPr>
        <i/>
        <sz val="12"/>
        <color indexed="8"/>
        <rFont val="Arial"/>
        <family val="2"/>
      </rPr>
      <t xml:space="preserve">
Bei den Honorarkräften ist darzulegen,</t>
    </r>
    <r>
      <rPr>
        <i/>
        <sz val="12"/>
        <color indexed="10"/>
        <rFont val="Arial"/>
        <family val="2"/>
      </rPr>
      <t xml:space="preserve">welche Tätigkeit </t>
    </r>
    <r>
      <rPr>
        <i/>
        <sz val="12"/>
        <color indexed="8"/>
        <rFont val="Arial"/>
        <family val="2"/>
      </rPr>
      <t xml:space="preserve">die jeweilige Honorarkraft im Projekt wahrnimmt, </t>
    </r>
    <r>
      <rPr>
        <i/>
        <sz val="12"/>
        <color indexed="10"/>
        <rFont val="Arial"/>
        <family val="2"/>
      </rPr>
      <t>mit welchem zeitlichen Umfang</t>
    </r>
    <r>
      <rPr>
        <i/>
        <sz val="12"/>
        <color indexed="8"/>
        <rFont val="Arial"/>
        <family val="2"/>
      </rPr>
      <t xml:space="preserve"> die Tätigkeit wahrgenommen wird (geplante Stundenanzahl im Projekt) und </t>
    </r>
    <r>
      <rPr>
        <i/>
        <sz val="12"/>
        <color indexed="10"/>
        <rFont val="Arial"/>
        <family val="2"/>
      </rPr>
      <t>wie hoch der Honorarstundensatz</t>
    </r>
    <r>
      <rPr>
        <i/>
        <sz val="12"/>
        <color indexed="8"/>
        <rFont val="Arial"/>
        <family val="2"/>
      </rPr>
      <t xml:space="preserve"> ist. Auf die Beachtung der vergaberechtlichen Vorschriften weisen wir insbesondere hin. In diesem Zusammenhang kann die Vorlage von Vergleichsangeboten erforderlich sein. Der </t>
    </r>
    <r>
      <rPr>
        <i/>
        <sz val="12"/>
        <color indexed="10"/>
        <rFont val="Arial"/>
        <family val="2"/>
      </rPr>
      <t>Honorarvertrag ist entsprechend vorzulegen</t>
    </r>
    <r>
      <rPr>
        <i/>
        <sz val="12"/>
        <color indexed="8"/>
        <rFont val="Arial"/>
        <family val="2"/>
      </rPr>
      <t xml:space="preserve">. Die eingesetzten Honorarkräfte müssen zudem </t>
    </r>
    <r>
      <rPr>
        <i/>
        <sz val="12"/>
        <color indexed="10"/>
        <rFont val="Arial"/>
        <family val="2"/>
      </rPr>
      <t>zur Wahrnehmung der Aufgaben qualifiziert sein</t>
    </r>
    <r>
      <rPr>
        <i/>
        <sz val="12"/>
        <color indexed="8"/>
        <rFont val="Arial"/>
        <family val="2"/>
      </rPr>
      <t xml:space="preserve">.
Zusammenfassend werden folgende, ergänzende Unterlagen benötigt:
  - Kopie des Honorarvertrags für jede Honorarkraft
  - Qualifikationsnachweise
  - ggf. Vergleichsangebote
Weitere Informationen zu den Formularen und Vordrucken sowie zu den allgemeinen Verfahrensweisen finden Sie auch in unserer Allgemeinen Arbeitshilfe Arbeitsmarkt, welche Ihnen auf unseren Förderprogrammseiten zur Verfügung steht.
Die Unterlagen  werden sowohl </t>
    </r>
    <r>
      <rPr>
        <i/>
        <sz val="12"/>
        <color indexed="10"/>
        <rFont val="Arial"/>
        <family val="2"/>
      </rPr>
      <t>zum Antrag</t>
    </r>
    <r>
      <rPr>
        <i/>
        <sz val="12"/>
        <color indexed="8"/>
        <rFont val="Arial"/>
        <family val="2"/>
      </rPr>
      <t xml:space="preserve"> für alle Mitarbeiter/innen bzw. Honorarkräfte benötigt, </t>
    </r>
    <r>
      <rPr>
        <i/>
        <sz val="12"/>
        <color indexed="10"/>
        <rFont val="Arial"/>
        <family val="2"/>
      </rPr>
      <t>als auch für Personaländerungen im Laufe des Projektes</t>
    </r>
    <r>
      <rPr>
        <i/>
        <sz val="12"/>
        <color indexed="8"/>
        <rFont val="Arial"/>
        <family val="2"/>
      </rPr>
      <t xml:space="preserve"> für noch nicht im Projekt beantragte Mitarbeiter/innen bzw. Honorarkräfte benötigt. Die </t>
    </r>
    <r>
      <rPr>
        <i/>
        <sz val="12"/>
        <color indexed="10"/>
        <rFont val="Arial"/>
        <family val="2"/>
      </rPr>
      <t xml:space="preserve">Tätigkeitsbeschreibung wird nur zum Antrag bzw. bei nachträglicher Beantragung einer neuen Tätigkeit im Rahmen eines Änderungsantrages </t>
    </r>
    <r>
      <rPr>
        <i/>
        <sz val="12"/>
        <color indexed="8"/>
        <rFont val="Arial"/>
        <family val="2"/>
      </rPr>
      <t>benötigt.</t>
    </r>
  </si>
  <si>
    <t>UKR-Care Quartiersmanagement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</si>
</sst>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29" x14ac:knownFonts="1">
    <font>
      <sz val="11"/>
      <color theme="1"/>
      <name val="Arial"/>
      <family val="2"/>
      <scheme val="minor"/>
    </font>
    <font>
      <sz val="11"/>
      <name val="Arial"/>
      <family val="2"/>
    </font>
    <font>
      <i/>
      <sz val="12"/>
      <color indexed="8"/>
      <name val="Arial"/>
      <family val="2"/>
    </font>
    <font>
      <b/>
      <i/>
      <sz val="12"/>
      <color indexed="8"/>
      <name val="Arial"/>
      <family val="2"/>
    </font>
    <font>
      <i/>
      <sz val="12"/>
      <color indexed="10"/>
      <name val="Arial"/>
      <family val="2"/>
    </font>
    <font>
      <b/>
      <i/>
      <sz val="16"/>
      <color indexed="8"/>
      <name val="Arial"/>
      <family val="2"/>
    </font>
    <font>
      <b/>
      <i/>
      <sz val="12"/>
      <color indexed="10"/>
      <name val="Arial"/>
      <family val="2"/>
    </font>
    <font>
      <sz val="11"/>
      <color theme="1"/>
      <name val="Arial"/>
      <family val="2"/>
      <scheme val="minor"/>
    </font>
    <font>
      <sz val="11"/>
      <color theme="0"/>
      <name val="Arial"/>
      <family val="2"/>
      <scheme val="minor"/>
    </font>
    <font>
      <b/>
      <sz val="11"/>
      <color theme="1"/>
      <name val="Arial"/>
      <family val="2"/>
      <scheme val="minor"/>
    </font>
    <font>
      <sz val="11"/>
      <color rgb="FFFF0000"/>
      <name val="Arial"/>
      <family val="2"/>
      <scheme val="minor"/>
    </font>
    <font>
      <b/>
      <sz val="14"/>
      <color theme="1"/>
      <name val="Arial"/>
      <family val="2"/>
      <scheme val="minor"/>
    </font>
    <font>
      <b/>
      <u/>
      <sz val="11"/>
      <color rgb="FFFF0000"/>
      <name val="Arial"/>
      <family val="2"/>
      <scheme val="minor"/>
    </font>
    <font>
      <b/>
      <sz val="11"/>
      <color rgb="FFFF0000"/>
      <name val="Arial"/>
      <family val="2"/>
      <scheme val="minor"/>
    </font>
    <font>
      <b/>
      <sz val="16"/>
      <color theme="1"/>
      <name val="Arial"/>
      <family val="2"/>
      <scheme val="minor"/>
    </font>
    <font>
      <b/>
      <i/>
      <sz val="11"/>
      <color theme="1"/>
      <name val="Arial"/>
      <family val="2"/>
      <scheme val="minor"/>
    </font>
    <font>
      <sz val="8"/>
      <color theme="1"/>
      <name val="Arial"/>
      <family val="2"/>
      <scheme val="minor"/>
    </font>
    <font>
      <b/>
      <sz val="14"/>
      <color theme="0"/>
      <name val="Arial"/>
      <family val="2"/>
      <scheme val="minor"/>
    </font>
    <font>
      <sz val="8"/>
      <color theme="0"/>
      <name val="Arial"/>
      <family val="2"/>
      <scheme val="minor"/>
    </font>
    <font>
      <i/>
      <sz val="11"/>
      <color theme="1"/>
      <name val="Arial"/>
      <family val="2"/>
      <scheme val="minor"/>
    </font>
    <font>
      <b/>
      <i/>
      <sz val="13"/>
      <color rgb="FFFF0000"/>
      <name val="Arial"/>
      <family val="2"/>
      <scheme val="minor"/>
    </font>
    <font>
      <i/>
      <sz val="12"/>
      <color theme="1"/>
      <name val="Arial"/>
      <family val="2"/>
      <scheme val="minor"/>
    </font>
    <font>
      <i/>
      <sz val="12"/>
      <color rgb="FFFF0000"/>
      <name val="Arial"/>
      <family val="2"/>
      <scheme val="minor"/>
    </font>
    <font>
      <b/>
      <sz val="8"/>
      <color rgb="FFFF0000"/>
      <name val="Arial"/>
      <family val="2"/>
      <scheme val="minor"/>
    </font>
    <font>
      <i/>
      <sz val="12"/>
      <name val="Arial"/>
      <family val="2"/>
    </font>
    <font>
      <b/>
      <i/>
      <sz val="12"/>
      <name val="Arial"/>
      <family val="2"/>
    </font>
    <font>
      <b/>
      <u/>
      <sz val="11"/>
      <color theme="1"/>
      <name val="Arial"/>
      <family val="2"/>
      <scheme val="minor"/>
    </font>
    <font>
      <sz val="11"/>
      <name val="Arial"/>
      <family val="2"/>
      <scheme val="minor"/>
    </font>
    <font>
      <b/>
      <i/>
      <sz val="12"/>
      <color theme="1"/>
      <name val="Arial"/>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7" fillId="0" borderId="0" applyFont="0" applyFill="0" applyBorder="0" applyAlignment="0" applyProtection="0"/>
  </cellStyleXfs>
  <cellXfs count="95">
    <xf numFmtId="0" fontId="0" fillId="0" borderId="0" xfId="0"/>
    <xf numFmtId="0" fontId="0" fillId="0" borderId="0" xfId="0" applyProtection="1"/>
    <xf numFmtId="0" fontId="9" fillId="0" borderId="1" xfId="0" applyFont="1" applyBorder="1" applyAlignment="1" applyProtection="1">
      <alignment horizontal="center" vertical="center" wrapText="1"/>
    </xf>
    <xf numFmtId="0" fontId="0" fillId="0" borderId="0" xfId="0" applyAlignment="1" applyProtection="1">
      <alignment horizontal="center" vertical="center" wrapText="1"/>
    </xf>
    <xf numFmtId="0" fontId="9" fillId="0" borderId="1" xfId="0" applyFont="1" applyFill="1" applyBorder="1" applyAlignment="1" applyProtection="1">
      <alignment horizontal="center" vertical="center" wrapText="1"/>
    </xf>
    <xf numFmtId="164" fontId="7" fillId="0" borderId="1" xfId="1" applyFont="1" applyBorder="1" applyProtection="1"/>
    <xf numFmtId="0" fontId="0" fillId="0" borderId="1" xfId="0" applyBorder="1" applyProtection="1">
      <protection locked="0"/>
    </xf>
    <xf numFmtId="164" fontId="7" fillId="0" borderId="1" xfId="1" applyFont="1" applyBorder="1" applyProtection="1">
      <protection locked="0"/>
    </xf>
    <xf numFmtId="4" fontId="0" fillId="0" borderId="1" xfId="0" applyNumberFormat="1" applyBorder="1" applyProtection="1">
      <protection locked="0"/>
    </xf>
    <xf numFmtId="14" fontId="0" fillId="0" borderId="1" xfId="0" applyNumberFormat="1" applyBorder="1" applyProtection="1">
      <protection locked="0"/>
    </xf>
    <xf numFmtId="14" fontId="0" fillId="0" borderId="1" xfId="0" applyNumberFormat="1" applyBorder="1" applyAlignment="1" applyProtection="1">
      <alignment horizontal="center"/>
      <protection locked="0"/>
    </xf>
    <xf numFmtId="49" fontId="0" fillId="0" borderId="1" xfId="0" applyNumberFormat="1" applyBorder="1" applyProtection="1">
      <protection locked="0"/>
    </xf>
    <xf numFmtId="2" fontId="0" fillId="0" borderId="1" xfId="0" applyNumberFormat="1" applyBorder="1" applyAlignment="1" applyProtection="1">
      <alignment horizontal="center"/>
      <protection locked="0"/>
    </xf>
    <xf numFmtId="0" fontId="0" fillId="0" borderId="0" xfId="0" applyAlignment="1" applyProtection="1"/>
    <xf numFmtId="16" fontId="11" fillId="0" borderId="0" xfId="0" quotePrefix="1" applyNumberFormat="1" applyFont="1" applyProtection="1"/>
    <xf numFmtId="0" fontId="11" fillId="0" borderId="0" xfId="0" quotePrefix="1" applyFont="1" applyProtection="1"/>
    <xf numFmtId="0" fontId="11" fillId="0" borderId="0" xfId="0" applyFont="1" applyProtection="1"/>
    <xf numFmtId="0" fontId="9" fillId="0" borderId="0" xfId="0" applyFont="1" applyAlignment="1" applyProtection="1">
      <alignment horizontal="left"/>
    </xf>
    <xf numFmtId="0" fontId="10" fillId="0" borderId="0" xfId="0" applyFont="1" applyProtection="1"/>
    <xf numFmtId="0" fontId="12" fillId="0" borderId="0" xfId="0" applyFont="1" applyProtection="1"/>
    <xf numFmtId="0" fontId="10" fillId="0" borderId="0" xfId="0" applyFont="1" applyFill="1" applyProtection="1"/>
    <xf numFmtId="0" fontId="0" fillId="0" borderId="0" xfId="0" applyFill="1" applyProtection="1"/>
    <xf numFmtId="0" fontId="1" fillId="0" borderId="0" xfId="0" applyFont="1" applyAlignment="1" applyProtection="1">
      <alignment vertical="center"/>
    </xf>
    <xf numFmtId="14" fontId="0" fillId="0" borderId="3" xfId="0" applyNumberFormat="1" applyBorder="1" applyAlignment="1" applyProtection="1">
      <alignment horizontal="center"/>
      <protection locked="0"/>
    </xf>
    <xf numFmtId="14" fontId="0" fillId="0" borderId="4" xfId="0" applyNumberFormat="1" applyBorder="1" applyAlignment="1" applyProtection="1">
      <alignment horizontal="left"/>
      <protection locked="0"/>
    </xf>
    <xf numFmtId="14" fontId="0" fillId="0" borderId="0" xfId="0" applyNumberFormat="1" applyProtection="1"/>
    <xf numFmtId="0" fontId="13" fillId="0" borderId="0" xfId="0" applyFont="1" applyFill="1" applyBorder="1" applyAlignment="1" applyProtection="1"/>
    <xf numFmtId="0" fontId="9" fillId="2" borderId="0" xfId="0" applyFont="1" applyFill="1" applyBorder="1" applyAlignment="1" applyProtection="1"/>
    <xf numFmtId="0" fontId="14" fillId="0" borderId="0" xfId="0" applyFont="1" applyProtection="1"/>
    <xf numFmtId="0" fontId="15" fillId="0" borderId="0" xfId="0" applyFont="1" applyAlignment="1" applyProtection="1">
      <alignment vertical="top"/>
    </xf>
    <xf numFmtId="0" fontId="0" fillId="0" borderId="0" xfId="0" applyAlignment="1" applyProtection="1">
      <alignment vertical="top"/>
    </xf>
    <xf numFmtId="1" fontId="8" fillId="0" borderId="0" xfId="0" applyNumberFormat="1" applyFont="1" applyFill="1" applyProtection="1"/>
    <xf numFmtId="0" fontId="16" fillId="0" borderId="0" xfId="0" applyFont="1" applyFill="1" applyAlignment="1" applyProtection="1">
      <alignment vertical="top" wrapText="1"/>
    </xf>
    <xf numFmtId="0" fontId="9" fillId="0" borderId="0" xfId="0" applyFont="1" applyBorder="1" applyAlignment="1" applyProtection="1">
      <alignment horizontal="center" vertical="center" wrapText="1"/>
    </xf>
    <xf numFmtId="0" fontId="0" fillId="0" borderId="0" xfId="0" applyAlignment="1" applyProtection="1">
      <alignment vertical="center"/>
    </xf>
    <xf numFmtId="0" fontId="10" fillId="0" borderId="0" xfId="0" applyFont="1" applyAlignment="1" applyProtection="1">
      <alignment vertical="center"/>
    </xf>
    <xf numFmtId="0" fontId="8" fillId="2" borderId="0" xfId="0" applyFont="1" applyFill="1" applyProtection="1"/>
    <xf numFmtId="0" fontId="8" fillId="2" borderId="0" xfId="0" applyFont="1" applyFill="1" applyAlignment="1" applyProtection="1">
      <alignment vertical="center"/>
    </xf>
    <xf numFmtId="0" fontId="17" fillId="2" borderId="0" xfId="0" applyFont="1" applyFill="1" applyProtection="1"/>
    <xf numFmtId="0" fontId="8" fillId="2" borderId="0" xfId="0" applyFont="1" applyFill="1" applyAlignment="1" applyProtection="1">
      <alignment vertical="top"/>
    </xf>
    <xf numFmtId="0" fontId="18" fillId="2" borderId="0" xfId="0" applyFont="1" applyFill="1" applyAlignment="1" applyProtection="1">
      <alignment vertical="top" wrapText="1"/>
    </xf>
    <xf numFmtId="0" fontId="0" fillId="0" borderId="0" xfId="0" applyFont="1" applyFill="1" applyProtection="1"/>
    <xf numFmtId="0" fontId="0" fillId="0" borderId="0" xfId="0" applyFont="1" applyProtection="1"/>
    <xf numFmtId="0" fontId="0" fillId="0" borderId="0" xfId="0" applyBorder="1" applyAlignment="1" applyProtection="1">
      <alignment horizontal="left" vertical="center"/>
    </xf>
    <xf numFmtId="0" fontId="19" fillId="0" borderId="0" xfId="0" applyFont="1" applyAlignment="1" applyProtection="1">
      <alignment horizontal="left" vertical="top"/>
    </xf>
    <xf numFmtId="0" fontId="20" fillId="0" borderId="0" xfId="0" applyFont="1" applyAlignment="1" applyProtection="1">
      <alignment vertical="center" wrapText="1"/>
    </xf>
    <xf numFmtId="0" fontId="0" fillId="0" borderId="5" xfId="0" applyBorder="1" applyProtection="1"/>
    <xf numFmtId="0" fontId="0" fillId="0" borderId="6" xfId="0" applyBorder="1" applyProtection="1"/>
    <xf numFmtId="0" fontId="0" fillId="0" borderId="7" xfId="0" applyBorder="1" applyProtection="1"/>
    <xf numFmtId="0" fontId="9" fillId="0" borderId="8" xfId="0" applyFont="1" applyBorder="1" applyAlignment="1" applyProtection="1"/>
    <xf numFmtId="0" fontId="0" fillId="0" borderId="8" xfId="0" applyBorder="1" applyProtection="1"/>
    <xf numFmtId="0" fontId="0" fillId="0" borderId="0" xfId="0" applyBorder="1" applyProtection="1"/>
    <xf numFmtId="0" fontId="0" fillId="0" borderId="9" xfId="0" applyBorder="1" applyProtection="1"/>
    <xf numFmtId="0" fontId="0" fillId="0" borderId="9" xfId="0" applyBorder="1" applyAlignment="1" applyProtection="1">
      <alignment vertical="center"/>
    </xf>
    <xf numFmtId="0" fontId="0" fillId="0" borderId="8" xfId="0" applyBorder="1" applyAlignment="1" applyProtection="1">
      <alignment horizontal="left" vertical="center"/>
    </xf>
    <xf numFmtId="3" fontId="0" fillId="0" borderId="0" xfId="0" applyNumberFormat="1" applyBorder="1" applyAlignment="1" applyProtection="1">
      <alignment vertical="center"/>
    </xf>
    <xf numFmtId="0" fontId="0" fillId="0" borderId="3" xfId="0"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3" fontId="0" fillId="2" borderId="1" xfId="0" applyNumberFormat="1" applyFill="1" applyBorder="1" applyAlignment="1" applyProtection="1">
      <alignment horizontal="center"/>
    </xf>
    <xf numFmtId="0" fontId="9" fillId="0" borderId="0" xfId="0" applyFont="1" applyBorder="1" applyAlignment="1" applyProtection="1"/>
    <xf numFmtId="49" fontId="0" fillId="0" borderId="10" xfId="0" applyNumberFormat="1" applyBorder="1" applyAlignment="1" applyProtection="1">
      <alignment horizontal="left"/>
      <protection locked="0"/>
    </xf>
    <xf numFmtId="49" fontId="0" fillId="0" borderId="11" xfId="0" applyNumberFormat="1" applyBorder="1" applyAlignment="1" applyProtection="1">
      <alignment horizontal="left"/>
      <protection locked="0"/>
    </xf>
    <xf numFmtId="49" fontId="0" fillId="0" borderId="1" xfId="0" applyNumberFormat="1" applyBorder="1" applyAlignment="1" applyProtection="1">
      <alignment horizontal="center"/>
      <protection locked="0"/>
    </xf>
    <xf numFmtId="0" fontId="27" fillId="0" borderId="0" xfId="0" applyFont="1" applyAlignment="1" applyProtection="1">
      <alignment horizontal="center" vertical="center" wrapText="1"/>
    </xf>
    <xf numFmtId="0" fontId="27" fillId="2" borderId="0" xfId="0" applyFont="1" applyFill="1" applyAlignment="1" applyProtection="1">
      <alignment horizontal="center" vertical="center" wrapText="1"/>
    </xf>
    <xf numFmtId="0" fontId="27" fillId="0" borderId="0" xfId="0" applyFont="1" applyProtection="1"/>
    <xf numFmtId="0" fontId="27" fillId="2" borderId="0" xfId="0" applyFont="1" applyFill="1" applyProtection="1"/>
    <xf numFmtId="49" fontId="0" fillId="0" borderId="10" xfId="0" applyNumberFormat="1" applyBorder="1" applyAlignment="1" applyProtection="1">
      <alignment horizontal="left"/>
      <protection locked="0"/>
    </xf>
    <xf numFmtId="49" fontId="0" fillId="0" borderId="11" xfId="0" applyNumberFormat="1" applyBorder="1" applyAlignment="1" applyProtection="1">
      <alignment horizontal="left"/>
      <protection locked="0"/>
    </xf>
    <xf numFmtId="0" fontId="9" fillId="0" borderId="10"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0" fillId="0" borderId="1" xfId="0" applyBorder="1" applyAlignment="1" applyProtection="1">
      <alignment horizontal="left"/>
      <protection locked="0"/>
    </xf>
    <xf numFmtId="0" fontId="21" fillId="0" borderId="0" xfId="0" applyFont="1" applyAlignment="1" applyProtection="1">
      <alignment horizontal="left" vertical="top" wrapText="1"/>
    </xf>
    <xf numFmtId="0" fontId="19" fillId="0" borderId="0" xfId="0" applyFont="1" applyAlignment="1" applyProtection="1">
      <alignment horizontal="left" vertical="top"/>
    </xf>
    <xf numFmtId="1" fontId="0" fillId="0" borderId="1" xfId="0" applyNumberFormat="1" applyBorder="1" applyAlignment="1" applyProtection="1">
      <alignment horizontal="center"/>
      <protection locked="0"/>
    </xf>
    <xf numFmtId="0" fontId="22" fillId="0" borderId="0" xfId="0" applyFont="1" applyAlignment="1" applyProtection="1">
      <alignment horizontal="center" vertical="center" wrapText="1"/>
    </xf>
    <xf numFmtId="0" fontId="0" fillId="0" borderId="10" xfId="0" applyBorder="1" applyAlignment="1" applyProtection="1">
      <alignment horizontal="left"/>
      <protection locked="0"/>
    </xf>
    <xf numFmtId="0" fontId="0" fillId="0" borderId="12" xfId="0" applyBorder="1" applyProtection="1">
      <protection locked="0"/>
    </xf>
    <xf numFmtId="0" fontId="0" fillId="0" borderId="11" xfId="0" applyBorder="1" applyProtection="1">
      <protection locked="0"/>
    </xf>
    <xf numFmtId="0" fontId="13" fillId="0" borderId="0" xfId="0" applyFont="1" applyFill="1" applyAlignment="1" applyProtection="1">
      <alignment horizontal="left" vertical="top" wrapText="1"/>
    </xf>
    <xf numFmtId="0" fontId="0" fillId="0" borderId="11" xfId="0" applyBorder="1" applyAlignment="1" applyProtection="1">
      <alignment horizontal="left"/>
      <protection locked="0"/>
    </xf>
    <xf numFmtId="0" fontId="23" fillId="3" borderId="13" xfId="0" applyFont="1" applyFill="1" applyBorder="1" applyAlignment="1" applyProtection="1">
      <alignment horizontal="left" vertical="top" wrapText="1"/>
    </xf>
    <xf numFmtId="0" fontId="23" fillId="3" borderId="0" xfId="0" applyFont="1" applyFill="1" applyBorder="1" applyAlignment="1" applyProtection="1">
      <alignment horizontal="left" vertical="top" wrapText="1"/>
    </xf>
    <xf numFmtId="0" fontId="23" fillId="3" borderId="14" xfId="0" applyFont="1" applyFill="1" applyBorder="1" applyAlignment="1" applyProtection="1">
      <alignment horizontal="left" vertical="top" wrapText="1"/>
    </xf>
    <xf numFmtId="0" fontId="0" fillId="0" borderId="1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23" fillId="3" borderId="15" xfId="0" applyFont="1" applyFill="1" applyBorder="1" applyAlignment="1" applyProtection="1">
      <alignment horizontal="left" vertical="top" wrapText="1"/>
    </xf>
    <xf numFmtId="0" fontId="23" fillId="3" borderId="16" xfId="0" applyFont="1" applyFill="1" applyBorder="1" applyAlignment="1" applyProtection="1">
      <alignment horizontal="left" vertical="top" wrapText="1"/>
    </xf>
    <xf numFmtId="0" fontId="23" fillId="3" borderId="17" xfId="0" applyFont="1" applyFill="1" applyBorder="1" applyAlignment="1" applyProtection="1">
      <alignment horizontal="left" vertical="top" wrapText="1"/>
    </xf>
    <xf numFmtId="0" fontId="23" fillId="3" borderId="18" xfId="0" applyFont="1" applyFill="1" applyBorder="1" applyAlignment="1" applyProtection="1">
      <alignment horizontal="left" vertical="top" wrapText="1"/>
    </xf>
    <xf numFmtId="0" fontId="23" fillId="3" borderId="19" xfId="0" applyFont="1" applyFill="1" applyBorder="1" applyAlignment="1" applyProtection="1">
      <alignment horizontal="left" vertical="top" wrapText="1"/>
    </xf>
    <xf numFmtId="0" fontId="23" fillId="3" borderId="20" xfId="0" applyFont="1" applyFill="1" applyBorder="1" applyAlignment="1" applyProtection="1">
      <alignment horizontal="left" vertical="top" wrapText="1"/>
    </xf>
  </cellXfs>
  <cellStyles count="2">
    <cellStyle name="Standard" xfId="0" builtinId="0"/>
    <cellStyle name="Währung" xfId="1" builtinId="4"/>
  </cellStyles>
  <dxfs count="1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26</xdr:row>
      <xdr:rowOff>114300</xdr:rowOff>
    </xdr:from>
    <xdr:to>
      <xdr:col>0</xdr:col>
      <xdr:colOff>1685925</xdr:colOff>
      <xdr:row>26</xdr:row>
      <xdr:rowOff>1133475</xdr:rowOff>
    </xdr:to>
    <xdr:pic>
      <xdr:nvPicPr>
        <xdr:cNvPr id="1130" name="Grafik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0925175"/>
          <a:ext cx="16002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1790700</xdr:colOff>
      <xdr:row>26</xdr:row>
      <xdr:rowOff>66675</xdr:rowOff>
    </xdr:from>
    <xdr:to>
      <xdr:col>2</xdr:col>
      <xdr:colOff>333375</xdr:colOff>
      <xdr:row>26</xdr:row>
      <xdr:rowOff>1190625</xdr:rowOff>
    </xdr:to>
    <xdr:pic>
      <xdr:nvPicPr>
        <xdr:cNvPr id="1131" name="Grafik 18" descr="http://www.nbank.de/medien/nb-media/Downloads/Publikationen/Logos/Label-Europa-für-Niedersachsen-mit-Claim.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10877550"/>
          <a:ext cx="136207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219075</xdr:colOff>
      <xdr:row>25</xdr:row>
      <xdr:rowOff>161925</xdr:rowOff>
    </xdr:from>
    <xdr:to>
      <xdr:col>11</xdr:col>
      <xdr:colOff>914400</xdr:colOff>
      <xdr:row>26</xdr:row>
      <xdr:rowOff>1247775</xdr:rowOff>
    </xdr:to>
    <xdr:pic>
      <xdr:nvPicPr>
        <xdr:cNvPr id="1132" name="Picture 1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29700" y="10791825"/>
          <a:ext cx="28384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571500</xdr:colOff>
      <xdr:row>26</xdr:row>
      <xdr:rowOff>180975</xdr:rowOff>
    </xdr:from>
    <xdr:to>
      <xdr:col>6</xdr:col>
      <xdr:colOff>762000</xdr:colOff>
      <xdr:row>26</xdr:row>
      <xdr:rowOff>1095375</xdr:rowOff>
    </xdr:to>
    <xdr:sp macro="" textlink="">
      <xdr:nvSpPr>
        <xdr:cNvPr id="8" name="Textfeld 7"/>
        <xdr:cNvSpPr txBox="1"/>
      </xdr:nvSpPr>
      <xdr:spPr>
        <a:xfrm>
          <a:off x="3390900" y="180975"/>
          <a:ext cx="4295775"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de-DE" sz="1800" b="1"/>
        </a:p>
        <a:p>
          <a:pPr algn="ctr"/>
          <a:r>
            <a:rPr lang="de-DE" sz="1800" b="1"/>
            <a:t>Erläuterungen</a:t>
          </a:r>
          <a:r>
            <a:rPr lang="de-DE" sz="1800" b="1" baseline="0"/>
            <a:t> Personal</a:t>
          </a:r>
          <a:endParaRPr lang="de-DE" sz="1800" b="1"/>
        </a:p>
      </xdr:txBody>
    </xdr:sp>
    <xdr:clientData/>
  </xdr:twoCellAnchor>
</xdr:wsDr>
</file>

<file path=xl/theme/theme1.xml><?xml version="1.0" encoding="utf-8"?>
<a:theme xmlns:a="http://schemas.openxmlformats.org/drawingml/2006/main" name="NBank-Excel">
  <a:themeElements>
    <a:clrScheme name="NBank-Farben-NEU">
      <a:dk1>
        <a:sysClr val="windowText" lastClr="000000"/>
      </a:dk1>
      <a:lt1>
        <a:srgbClr val="FFFFFF"/>
      </a:lt1>
      <a:dk2>
        <a:srgbClr val="1C356F"/>
      </a:dk2>
      <a:lt2>
        <a:srgbClr val="BCC3D6"/>
      </a:lt2>
      <a:accent1>
        <a:srgbClr val="1C356F"/>
      </a:accent1>
      <a:accent2>
        <a:srgbClr val="BCC3D6"/>
      </a:accent2>
      <a:accent3>
        <a:srgbClr val="FF9900"/>
      </a:accent3>
      <a:accent4>
        <a:srgbClr val="DFD799"/>
      </a:accent4>
      <a:accent5>
        <a:srgbClr val="52608E"/>
      </a:accent5>
      <a:accent6>
        <a:srgbClr val="AC9D65"/>
      </a:accent6>
      <a:hlink>
        <a:srgbClr val="4B7D7D"/>
      </a:hlink>
      <a:folHlink>
        <a:srgbClr val="CFE7E7"/>
      </a:folHlink>
    </a:clrScheme>
    <a:fontScheme name="NBank-Schrift">
      <a:majorFont>
        <a:latin typeface="Arial"/>
        <a:ea typeface=""/>
        <a:cs typeface="Arial"/>
      </a:majorFont>
      <a:minorFont>
        <a:latin typeface="Arial"/>
        <a:ea typeface=""/>
        <a:cs typeface="Arial"/>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AE165"/>
  <sheetViews>
    <sheetView showGridLines="0" tabSelected="1" topLeftCell="A13" zoomScale="90" zoomScaleNormal="90" workbookViewId="0">
      <selection activeCell="A3" sqref="A3:K25"/>
    </sheetView>
  </sheetViews>
  <sheetFormatPr baseColWidth="10" defaultColWidth="11" defaultRowHeight="14" outlineLevelRow="1" outlineLevelCol="1" x14ac:dyDescent="0.3"/>
  <cols>
    <col min="1" max="1" width="26.25" style="1" customWidth="1"/>
    <col min="2" max="2" width="10.75" style="1" customWidth="1"/>
    <col min="3" max="3" width="9.08203125" style="1" customWidth="1"/>
    <col min="4" max="4" width="12.83203125" style="1" customWidth="1"/>
    <col min="5" max="5" width="15" style="1" customWidth="1"/>
    <col min="6" max="6" width="12.83203125" style="1" customWidth="1"/>
    <col min="7" max="7" width="12.08203125" style="1" customWidth="1"/>
    <col min="8" max="8" width="12.58203125" style="1" customWidth="1"/>
    <col min="9" max="9" width="12.75" style="1" customWidth="1"/>
    <col min="10" max="10" width="14.08203125" style="1" customWidth="1"/>
    <col min="11" max="11" width="14" style="1" customWidth="1"/>
    <col min="12" max="12" width="12.58203125" style="1" customWidth="1"/>
    <col min="13" max="15" width="11" style="1"/>
    <col min="16" max="16" width="11" style="36" customWidth="1" outlineLevel="1"/>
    <col min="17" max="16384" width="11" style="1"/>
  </cols>
  <sheetData>
    <row r="1" spans="1:12" ht="20" x14ac:dyDescent="0.4">
      <c r="A1" s="28" t="s">
        <v>32</v>
      </c>
    </row>
    <row r="2" spans="1:12" ht="5.25" customHeight="1" x14ac:dyDescent="0.3"/>
    <row r="3" spans="1:12" ht="14.5" x14ac:dyDescent="0.3">
      <c r="A3" s="74" t="s">
        <v>48</v>
      </c>
      <c r="B3" s="75"/>
      <c r="C3" s="75"/>
      <c r="D3" s="75"/>
      <c r="E3" s="75"/>
      <c r="F3" s="75"/>
      <c r="G3" s="75"/>
      <c r="H3" s="75"/>
      <c r="I3" s="75"/>
      <c r="J3" s="75"/>
      <c r="K3" s="75"/>
      <c r="L3" s="44"/>
    </row>
    <row r="4" spans="1:12" ht="14.5" x14ac:dyDescent="0.3">
      <c r="A4" s="75"/>
      <c r="B4" s="75"/>
      <c r="C4" s="75"/>
      <c r="D4" s="75"/>
      <c r="E4" s="75"/>
      <c r="F4" s="75"/>
      <c r="G4" s="75"/>
      <c r="H4" s="75"/>
      <c r="I4" s="75"/>
      <c r="J4" s="75"/>
      <c r="K4" s="75"/>
      <c r="L4" s="44"/>
    </row>
    <row r="5" spans="1:12" ht="14.5" x14ac:dyDescent="0.3">
      <c r="A5" s="75"/>
      <c r="B5" s="75"/>
      <c r="C5" s="75"/>
      <c r="D5" s="75"/>
      <c r="E5" s="75"/>
      <c r="F5" s="75"/>
      <c r="G5" s="75"/>
      <c r="H5" s="75"/>
      <c r="I5" s="75"/>
      <c r="J5" s="75"/>
      <c r="K5" s="75"/>
      <c r="L5" s="44"/>
    </row>
    <row r="6" spans="1:12" ht="14.5" x14ac:dyDescent="0.3">
      <c r="A6" s="75"/>
      <c r="B6" s="75"/>
      <c r="C6" s="75"/>
      <c r="D6" s="75"/>
      <c r="E6" s="75"/>
      <c r="F6" s="75"/>
      <c r="G6" s="75"/>
      <c r="H6" s="75"/>
      <c r="I6" s="75"/>
      <c r="J6" s="75"/>
      <c r="K6" s="75"/>
      <c r="L6" s="44"/>
    </row>
    <row r="7" spans="1:12" ht="14.5" x14ac:dyDescent="0.3">
      <c r="A7" s="75"/>
      <c r="B7" s="75"/>
      <c r="C7" s="75"/>
      <c r="D7" s="75"/>
      <c r="E7" s="75"/>
      <c r="F7" s="75"/>
      <c r="G7" s="75"/>
      <c r="H7" s="75"/>
      <c r="I7" s="75"/>
      <c r="J7" s="75"/>
      <c r="K7" s="75"/>
      <c r="L7" s="44"/>
    </row>
    <row r="8" spans="1:12" ht="14.5" x14ac:dyDescent="0.3">
      <c r="A8" s="75"/>
      <c r="B8" s="75"/>
      <c r="C8" s="75"/>
      <c r="D8" s="75"/>
      <c r="E8" s="75"/>
      <c r="F8" s="75"/>
      <c r="G8" s="75"/>
      <c r="H8" s="75"/>
      <c r="I8" s="75"/>
      <c r="J8" s="75"/>
      <c r="K8" s="75"/>
      <c r="L8" s="44"/>
    </row>
    <row r="9" spans="1:12" ht="14.5" x14ac:dyDescent="0.3">
      <c r="A9" s="75"/>
      <c r="B9" s="75"/>
      <c r="C9" s="75"/>
      <c r="D9" s="75"/>
      <c r="E9" s="75"/>
      <c r="F9" s="75"/>
      <c r="G9" s="75"/>
      <c r="H9" s="75"/>
      <c r="I9" s="75"/>
      <c r="J9" s="75"/>
      <c r="K9" s="75"/>
      <c r="L9" s="44"/>
    </row>
    <row r="10" spans="1:12" ht="80.25" customHeight="1" x14ac:dyDescent="0.3">
      <c r="A10" s="75"/>
      <c r="B10" s="75"/>
      <c r="C10" s="75"/>
      <c r="D10" s="75"/>
      <c r="E10" s="75"/>
      <c r="F10" s="75"/>
      <c r="G10" s="75"/>
      <c r="H10" s="75"/>
      <c r="I10" s="75"/>
      <c r="J10" s="75"/>
      <c r="K10" s="75"/>
      <c r="L10" s="44"/>
    </row>
    <row r="11" spans="1:12" ht="14.5" x14ac:dyDescent="0.3">
      <c r="A11" s="75"/>
      <c r="B11" s="75"/>
      <c r="C11" s="75"/>
      <c r="D11" s="75"/>
      <c r="E11" s="75"/>
      <c r="F11" s="75"/>
      <c r="G11" s="75"/>
      <c r="H11" s="75"/>
      <c r="I11" s="75"/>
      <c r="J11" s="75"/>
      <c r="K11" s="75"/>
      <c r="L11" s="44"/>
    </row>
    <row r="12" spans="1:12" ht="14.5" x14ac:dyDescent="0.3">
      <c r="A12" s="75"/>
      <c r="B12" s="75"/>
      <c r="C12" s="75"/>
      <c r="D12" s="75"/>
      <c r="E12" s="75"/>
      <c r="F12" s="75"/>
      <c r="G12" s="75"/>
      <c r="H12" s="75"/>
      <c r="I12" s="75"/>
      <c r="J12" s="75"/>
      <c r="K12" s="75"/>
      <c r="L12" s="44"/>
    </row>
    <row r="13" spans="1:12" ht="14.5" x14ac:dyDescent="0.3">
      <c r="A13" s="75"/>
      <c r="B13" s="75"/>
      <c r="C13" s="75"/>
      <c r="D13" s="75"/>
      <c r="E13" s="75"/>
      <c r="F13" s="75"/>
      <c r="G13" s="75"/>
      <c r="H13" s="75"/>
      <c r="I13" s="75"/>
      <c r="J13" s="75"/>
      <c r="K13" s="75"/>
      <c r="L13" s="44"/>
    </row>
    <row r="14" spans="1:12" ht="14.5" x14ac:dyDescent="0.3">
      <c r="A14" s="75"/>
      <c r="B14" s="75"/>
      <c r="C14" s="75"/>
      <c r="D14" s="75"/>
      <c r="E14" s="75"/>
      <c r="F14" s="75"/>
      <c r="G14" s="75"/>
      <c r="H14" s="75"/>
      <c r="I14" s="75"/>
      <c r="J14" s="75"/>
      <c r="K14" s="75"/>
      <c r="L14" s="44"/>
    </row>
    <row r="15" spans="1:12" ht="14.5" x14ac:dyDescent="0.3">
      <c r="A15" s="75"/>
      <c r="B15" s="75"/>
      <c r="C15" s="75"/>
      <c r="D15" s="75"/>
      <c r="E15" s="75"/>
      <c r="F15" s="75"/>
      <c r="G15" s="75"/>
      <c r="H15" s="75"/>
      <c r="I15" s="75"/>
      <c r="J15" s="75"/>
      <c r="K15" s="75"/>
      <c r="L15" s="44"/>
    </row>
    <row r="16" spans="1:12" ht="106.5" customHeight="1" x14ac:dyDescent="0.3">
      <c r="A16" s="75"/>
      <c r="B16" s="75"/>
      <c r="C16" s="75"/>
      <c r="D16" s="75"/>
      <c r="E16" s="75"/>
      <c r="F16" s="75"/>
      <c r="G16" s="75"/>
      <c r="H16" s="75"/>
      <c r="I16" s="75"/>
      <c r="J16" s="75"/>
      <c r="K16" s="75"/>
      <c r="L16" s="44"/>
    </row>
    <row r="17" spans="1:12" ht="14.5" x14ac:dyDescent="0.3">
      <c r="A17" s="75"/>
      <c r="B17" s="75"/>
      <c r="C17" s="75"/>
      <c r="D17" s="75"/>
      <c r="E17" s="75"/>
      <c r="F17" s="75"/>
      <c r="G17" s="75"/>
      <c r="H17" s="75"/>
      <c r="I17" s="75"/>
      <c r="J17" s="75"/>
      <c r="K17" s="75"/>
      <c r="L17" s="44"/>
    </row>
    <row r="18" spans="1:12" ht="14.5" x14ac:dyDescent="0.3">
      <c r="A18" s="75"/>
      <c r="B18" s="75"/>
      <c r="C18" s="75"/>
      <c r="D18" s="75"/>
      <c r="E18" s="75"/>
      <c r="F18" s="75"/>
      <c r="G18" s="75"/>
      <c r="H18" s="75"/>
      <c r="I18" s="75"/>
      <c r="J18" s="75"/>
      <c r="K18" s="75"/>
      <c r="L18" s="44"/>
    </row>
    <row r="19" spans="1:12" ht="132" customHeight="1" x14ac:dyDescent="0.3">
      <c r="A19" s="75"/>
      <c r="B19" s="75"/>
      <c r="C19" s="75"/>
      <c r="D19" s="75"/>
      <c r="E19" s="75"/>
      <c r="F19" s="75"/>
      <c r="G19" s="75"/>
      <c r="H19" s="75"/>
      <c r="I19" s="75"/>
      <c r="J19" s="75"/>
      <c r="K19" s="75"/>
      <c r="L19" s="44"/>
    </row>
    <row r="20" spans="1:12" ht="14.5" x14ac:dyDescent="0.3">
      <c r="A20" s="75"/>
      <c r="B20" s="75"/>
      <c r="C20" s="75"/>
      <c r="D20" s="75"/>
      <c r="E20" s="75"/>
      <c r="F20" s="75"/>
      <c r="G20" s="75"/>
      <c r="H20" s="75"/>
      <c r="I20" s="75"/>
      <c r="J20" s="75"/>
      <c r="K20" s="75"/>
      <c r="L20" s="44"/>
    </row>
    <row r="21" spans="1:12" ht="14.5" x14ac:dyDescent="0.3">
      <c r="A21" s="75"/>
      <c r="B21" s="75"/>
      <c r="C21" s="75"/>
      <c r="D21" s="75"/>
      <c r="E21" s="75"/>
      <c r="F21" s="75"/>
      <c r="G21" s="75"/>
      <c r="H21" s="75"/>
      <c r="I21" s="75"/>
      <c r="J21" s="75"/>
      <c r="K21" s="75"/>
      <c r="L21" s="44"/>
    </row>
    <row r="22" spans="1:12" ht="74.25" customHeight="1" x14ac:dyDescent="0.3">
      <c r="A22" s="75"/>
      <c r="B22" s="75"/>
      <c r="C22" s="75"/>
      <c r="D22" s="75"/>
      <c r="E22" s="75"/>
      <c r="F22" s="75"/>
      <c r="G22" s="75"/>
      <c r="H22" s="75"/>
      <c r="I22" s="75"/>
      <c r="J22" s="75"/>
      <c r="K22" s="75"/>
      <c r="L22" s="44"/>
    </row>
    <row r="23" spans="1:12" ht="59.25" customHeight="1" x14ac:dyDescent="0.3">
      <c r="A23" s="75"/>
      <c r="B23" s="75"/>
      <c r="C23" s="75"/>
      <c r="D23" s="75"/>
      <c r="E23" s="75"/>
      <c r="F23" s="75"/>
      <c r="G23" s="75"/>
      <c r="H23" s="75"/>
      <c r="I23" s="75"/>
      <c r="J23" s="75"/>
      <c r="K23" s="75"/>
      <c r="L23" s="44"/>
    </row>
    <row r="24" spans="1:12" ht="74.25" customHeight="1" x14ac:dyDescent="0.3">
      <c r="A24" s="75"/>
      <c r="B24" s="75"/>
      <c r="C24" s="75"/>
      <c r="D24" s="75"/>
      <c r="E24" s="75"/>
      <c r="F24" s="75"/>
      <c r="G24" s="75"/>
      <c r="H24" s="75"/>
      <c r="I24" s="75"/>
      <c r="J24" s="75"/>
      <c r="K24" s="75"/>
      <c r="L24" s="44"/>
    </row>
    <row r="25" spans="1:12" ht="93.75" customHeight="1" x14ac:dyDescent="0.3">
      <c r="A25" s="75"/>
      <c r="B25" s="75"/>
      <c r="C25" s="75"/>
      <c r="D25" s="75"/>
      <c r="E25" s="75"/>
      <c r="F25" s="75"/>
      <c r="G25" s="75"/>
      <c r="H25" s="75"/>
      <c r="I25" s="75"/>
      <c r="J25" s="75"/>
      <c r="K25" s="75"/>
      <c r="L25" s="44"/>
    </row>
    <row r="27" spans="1:12" ht="100.5" customHeight="1" x14ac:dyDescent="0.3"/>
    <row r="29" spans="1:12" x14ac:dyDescent="0.3">
      <c r="A29" s="17" t="s">
        <v>20</v>
      </c>
      <c r="B29" s="78"/>
      <c r="C29" s="79"/>
      <c r="D29" s="79"/>
      <c r="E29" s="79"/>
      <c r="F29" s="80"/>
      <c r="G29" s="20" t="str">
        <f>IF(ISBLANK(B29),"bitte Richtlinienschwerpunkt auswählen","")</f>
        <v>bitte Richtlinienschwerpunkt auswählen</v>
      </c>
    </row>
    <row r="30" spans="1:12" x14ac:dyDescent="0.3">
      <c r="A30" s="17" t="s">
        <v>21</v>
      </c>
      <c r="B30" s="78"/>
      <c r="C30" s="79"/>
      <c r="D30" s="79"/>
      <c r="E30" s="79"/>
      <c r="F30" s="80"/>
      <c r="G30" s="20" t="str">
        <f>IF(ISBLANK(B30),"bitte Programmgebiet auswählen","")</f>
        <v>bitte Programmgebiet auswählen</v>
      </c>
    </row>
    <row r="31" spans="1:12" x14ac:dyDescent="0.3">
      <c r="A31" s="17" t="s">
        <v>22</v>
      </c>
      <c r="B31" s="69"/>
      <c r="C31" s="79"/>
      <c r="D31" s="79"/>
      <c r="E31" s="79"/>
      <c r="F31" s="80"/>
      <c r="G31" s="20" t="str">
        <f>IF(ISBLANK(B31),"bitte Kundennamen eintragen","")</f>
        <v>bitte Kundennamen eintragen</v>
      </c>
    </row>
    <row r="32" spans="1:12" x14ac:dyDescent="0.3">
      <c r="A32" s="17" t="s">
        <v>23</v>
      </c>
      <c r="B32" s="69"/>
      <c r="C32" s="79"/>
      <c r="D32" s="79"/>
      <c r="E32" s="79"/>
      <c r="F32" s="80"/>
      <c r="G32" s="20" t="str">
        <f>IF(ISBLANK(B32),"bitte Projekttitel angeben","")</f>
        <v>bitte Projekttitel angeben</v>
      </c>
    </row>
    <row r="33" spans="1:31" x14ac:dyDescent="0.3">
      <c r="A33" s="17" t="s">
        <v>24</v>
      </c>
      <c r="B33" s="23"/>
      <c r="C33" s="23"/>
      <c r="D33" s="24"/>
      <c r="E33" s="31" t="str">
        <f>IF(OR(B33="",D33=""),"",DATEDIF(B33,D33,"m")+1)</f>
        <v/>
      </c>
      <c r="G33" s="20" t="str">
        <f>IF(OR(ISBLANK(B33),ISBLANK(D33)),"bitte Projektzeitraum eingeben","")</f>
        <v>bitte Projektzeitraum eingeben</v>
      </c>
    </row>
    <row r="34" spans="1:31" x14ac:dyDescent="0.3">
      <c r="A34" s="17" t="s">
        <v>25</v>
      </c>
      <c r="B34" s="76"/>
      <c r="C34" s="76"/>
      <c r="D34" s="13"/>
      <c r="G34" s="20" t="str">
        <f>IF(ISBLANK(B34),"bitte Antragsnummer angeben","")</f>
        <v>bitte Antragsnummer angeben</v>
      </c>
    </row>
    <row r="35" spans="1:31" ht="9.75" customHeight="1" x14ac:dyDescent="0.3"/>
    <row r="36" spans="1:31" ht="21" customHeight="1" x14ac:dyDescent="0.3">
      <c r="A36" s="81" t="str">
        <f>IF(AND(A123,A124,A125,A126),"","Die Angaben sind nicht vollständig bzw. fehlerhaft! Bitte die unten aufgeführten Fehler beheben.")</f>
        <v/>
      </c>
      <c r="B36" s="81"/>
      <c r="C36" s="81"/>
      <c r="D36" s="81"/>
      <c r="E36" s="81"/>
      <c r="F36" s="81"/>
      <c r="G36" s="81"/>
      <c r="H36" s="81"/>
      <c r="I36" s="81"/>
      <c r="J36" s="81"/>
    </row>
    <row r="37" spans="1:31" ht="9" customHeight="1" x14ac:dyDescent="0.3">
      <c r="A37" s="27"/>
      <c r="B37" s="26"/>
      <c r="C37" s="26"/>
      <c r="D37" s="3"/>
      <c r="E37" s="3"/>
      <c r="F37" s="3"/>
      <c r="G37" s="3"/>
      <c r="H37" s="3"/>
      <c r="I37" s="3"/>
      <c r="J37" s="3"/>
    </row>
    <row r="38" spans="1:31" ht="18" x14ac:dyDescent="0.4">
      <c r="A38" s="14" t="s">
        <v>15</v>
      </c>
      <c r="I38" s="42"/>
    </row>
    <row r="39" spans="1:31" ht="6" customHeight="1" x14ac:dyDescent="0.3"/>
    <row r="40" spans="1:31" s="3" customFormat="1" ht="139.5" customHeight="1" x14ac:dyDescent="0.3">
      <c r="A40" s="2" t="s">
        <v>4</v>
      </c>
      <c r="B40" s="2" t="s">
        <v>0</v>
      </c>
      <c r="C40" s="71" t="s">
        <v>1</v>
      </c>
      <c r="D40" s="72"/>
      <c r="E40" s="2" t="s">
        <v>2</v>
      </c>
      <c r="F40" s="2" t="s">
        <v>3</v>
      </c>
      <c r="G40" s="2" t="s">
        <v>5</v>
      </c>
      <c r="H40" s="2" t="s">
        <v>45</v>
      </c>
      <c r="I40" s="2" t="s">
        <v>47</v>
      </c>
      <c r="J40" s="2" t="s">
        <v>6</v>
      </c>
      <c r="K40" s="2" t="s">
        <v>7</v>
      </c>
      <c r="L40" s="2" t="s">
        <v>35</v>
      </c>
      <c r="N40" s="65"/>
      <c r="O40" s="65"/>
      <c r="P40" s="66"/>
      <c r="Q40" s="65"/>
      <c r="R40" s="65"/>
      <c r="S40" s="65"/>
      <c r="T40" s="65"/>
      <c r="U40" s="65"/>
      <c r="V40" s="65"/>
      <c r="W40" s="65"/>
      <c r="X40" s="65"/>
      <c r="Y40" s="65"/>
      <c r="Z40" s="65"/>
      <c r="AA40" s="65"/>
      <c r="AB40" s="65"/>
      <c r="AC40" s="65"/>
      <c r="AD40" s="65"/>
      <c r="AE40" s="65"/>
    </row>
    <row r="41" spans="1:31" x14ac:dyDescent="0.3">
      <c r="A41" s="6"/>
      <c r="B41" s="11"/>
      <c r="C41" s="62"/>
      <c r="D41" s="63"/>
      <c r="E41" s="11"/>
      <c r="F41" s="10"/>
      <c r="G41" s="12"/>
      <c r="H41" s="12"/>
      <c r="I41" s="64"/>
      <c r="J41" s="10"/>
      <c r="K41" s="10"/>
      <c r="L41" s="60" t="str">
        <f>IF(OR(J41="",K41=""),"",ROUNDUP((1664/39.8*(IF(H41&gt;39.8,"39,8",H41)))/12*P41,0))</f>
        <v/>
      </c>
      <c r="M41" s="20" t="str">
        <f>IF(AND(J41="",K41=""),"",IF(OR(AND(J41&lt;$B$33,J41&gt;0),AND(J41&gt;$D$33,J41&gt;0),AND(K41&lt;$B$33,K41&gt;0),AND(K41&gt;$D$33,K41&gt;0)),"Einsatz liegt nicht im Projektzeitraum!",""))</f>
        <v/>
      </c>
      <c r="N41" s="67"/>
      <c r="O41" s="67"/>
      <c r="P41" s="68" t="str">
        <f>IF(OR(J41="",K41=""),"",ROUND(((DATEDIF(J41,K41,"d")+1)*12/365),1))</f>
        <v/>
      </c>
      <c r="Q41" s="67"/>
      <c r="R41" s="67"/>
      <c r="S41" s="67"/>
      <c r="T41" s="67"/>
      <c r="U41" s="67"/>
      <c r="V41" s="67"/>
      <c r="W41" s="67"/>
      <c r="X41" s="67"/>
      <c r="Y41" s="67"/>
      <c r="Z41" s="67"/>
      <c r="AA41" s="67"/>
      <c r="AB41" s="67"/>
      <c r="AC41" s="67"/>
      <c r="AD41" s="67"/>
      <c r="AE41" s="67"/>
    </row>
    <row r="42" spans="1:31" x14ac:dyDescent="0.3">
      <c r="A42" s="6"/>
      <c r="B42" s="11"/>
      <c r="C42" s="69"/>
      <c r="D42" s="70"/>
      <c r="E42" s="11"/>
      <c r="F42" s="10"/>
      <c r="G42" s="12"/>
      <c r="H42" s="12"/>
      <c r="I42" s="64"/>
      <c r="J42" s="10"/>
      <c r="K42" s="10"/>
      <c r="L42" s="60" t="str">
        <f t="shared" ref="L42:L65" si="0">IF(OR(J42="",K42=""),"",ROUNDUP((1664/39.8*(IF(H42&gt;39.8,"39,8",H42)))/12*P42,0))</f>
        <v/>
      </c>
      <c r="M42" s="20" t="str">
        <f t="shared" ref="M42:M65" si="1">IF(AND(J42="",K42=""),"",IF(OR(AND(J42&lt;$B$33,J42&gt;0),AND(J42&gt;$D$33,J42&gt;0),AND(K42&lt;$B$33,K42&gt;0),AND(K42&gt;$D$33,K42&gt;0)),"Einsatz liegt nicht im Projektzeitraum!",""))</f>
        <v/>
      </c>
      <c r="N42" s="67"/>
      <c r="O42" s="67"/>
      <c r="P42" s="68" t="str">
        <f t="shared" ref="P42:P65" si="2">IF(OR(J42="",K42=""),"",ROUND(((DATEDIF(J42,K42,"d")+1)*12/365),1))</f>
        <v/>
      </c>
      <c r="Q42" s="67"/>
      <c r="R42" s="67"/>
      <c r="S42" s="67"/>
      <c r="T42" s="67"/>
      <c r="U42" s="67"/>
      <c r="V42" s="67"/>
      <c r="W42" s="67"/>
      <c r="X42" s="67"/>
      <c r="Y42" s="67"/>
      <c r="Z42" s="67"/>
      <c r="AA42" s="67"/>
      <c r="AB42" s="67"/>
      <c r="AC42" s="67"/>
      <c r="AD42" s="67"/>
      <c r="AE42" s="67"/>
    </row>
    <row r="43" spans="1:31" x14ac:dyDescent="0.3">
      <c r="A43" s="6"/>
      <c r="B43" s="11"/>
      <c r="C43" s="69"/>
      <c r="D43" s="70"/>
      <c r="E43" s="11"/>
      <c r="F43" s="10"/>
      <c r="G43" s="12"/>
      <c r="H43" s="12"/>
      <c r="I43" s="64"/>
      <c r="J43" s="10"/>
      <c r="K43" s="10"/>
      <c r="L43" s="60" t="str">
        <f t="shared" si="0"/>
        <v/>
      </c>
      <c r="M43" s="20" t="str">
        <f t="shared" si="1"/>
        <v/>
      </c>
      <c r="N43" s="67"/>
      <c r="O43" s="67"/>
      <c r="P43" s="68" t="str">
        <f t="shared" si="2"/>
        <v/>
      </c>
      <c r="Q43" s="67"/>
      <c r="R43" s="67"/>
      <c r="S43" s="67"/>
      <c r="T43" s="67"/>
      <c r="U43" s="67"/>
      <c r="V43" s="67"/>
      <c r="W43" s="67"/>
      <c r="X43" s="67"/>
      <c r="Y43" s="67"/>
      <c r="Z43" s="67"/>
      <c r="AA43" s="67"/>
      <c r="AB43" s="67"/>
      <c r="AC43" s="67"/>
      <c r="AD43" s="67"/>
      <c r="AE43" s="67"/>
    </row>
    <row r="44" spans="1:31" x14ac:dyDescent="0.3">
      <c r="A44" s="6"/>
      <c r="B44" s="11"/>
      <c r="C44" s="69"/>
      <c r="D44" s="70"/>
      <c r="E44" s="11"/>
      <c r="F44" s="10"/>
      <c r="G44" s="12"/>
      <c r="H44" s="12"/>
      <c r="I44" s="64"/>
      <c r="J44" s="10"/>
      <c r="K44" s="10"/>
      <c r="L44" s="60" t="str">
        <f t="shared" si="0"/>
        <v/>
      </c>
      <c r="M44" s="20" t="str">
        <f t="shared" si="1"/>
        <v/>
      </c>
      <c r="N44" s="67"/>
      <c r="O44" s="67"/>
      <c r="P44" s="68" t="str">
        <f t="shared" si="2"/>
        <v/>
      </c>
      <c r="Q44" s="67"/>
      <c r="R44" s="67"/>
      <c r="S44" s="67"/>
      <c r="T44" s="67"/>
      <c r="U44" s="67"/>
      <c r="V44" s="67"/>
      <c r="W44" s="67"/>
      <c r="X44" s="67"/>
      <c r="Y44" s="67"/>
      <c r="Z44" s="67"/>
      <c r="AA44" s="67"/>
      <c r="AB44" s="67"/>
      <c r="AC44" s="67"/>
      <c r="AD44" s="67"/>
      <c r="AE44" s="67"/>
    </row>
    <row r="45" spans="1:31" x14ac:dyDescent="0.3">
      <c r="A45" s="6"/>
      <c r="B45" s="11"/>
      <c r="C45" s="69"/>
      <c r="D45" s="70"/>
      <c r="E45" s="11"/>
      <c r="F45" s="10"/>
      <c r="G45" s="12"/>
      <c r="H45" s="12"/>
      <c r="I45" s="64"/>
      <c r="J45" s="10"/>
      <c r="K45" s="10"/>
      <c r="L45" s="60" t="str">
        <f t="shared" si="0"/>
        <v/>
      </c>
      <c r="M45" s="20" t="str">
        <f t="shared" si="1"/>
        <v/>
      </c>
      <c r="N45" s="67"/>
      <c r="O45" s="67"/>
      <c r="P45" s="68" t="str">
        <f t="shared" si="2"/>
        <v/>
      </c>
      <c r="Q45" s="67"/>
      <c r="R45" s="67"/>
      <c r="S45" s="67"/>
      <c r="T45" s="67"/>
      <c r="U45" s="67"/>
      <c r="V45" s="67"/>
      <c r="W45" s="67"/>
      <c r="X45" s="67"/>
      <c r="Y45" s="67"/>
      <c r="Z45" s="67"/>
      <c r="AA45" s="67"/>
      <c r="AB45" s="67"/>
      <c r="AC45" s="67"/>
      <c r="AD45" s="67"/>
      <c r="AE45" s="67"/>
    </row>
    <row r="46" spans="1:31" x14ac:dyDescent="0.3">
      <c r="A46" s="6"/>
      <c r="B46" s="11"/>
      <c r="C46" s="69"/>
      <c r="D46" s="70"/>
      <c r="E46" s="11"/>
      <c r="F46" s="10"/>
      <c r="G46" s="12"/>
      <c r="H46" s="12"/>
      <c r="I46" s="64"/>
      <c r="J46" s="10"/>
      <c r="K46" s="10"/>
      <c r="L46" s="60" t="str">
        <f t="shared" si="0"/>
        <v/>
      </c>
      <c r="M46" s="20" t="str">
        <f t="shared" si="1"/>
        <v/>
      </c>
      <c r="N46" s="67"/>
      <c r="O46" s="67"/>
      <c r="P46" s="68" t="str">
        <f t="shared" si="2"/>
        <v/>
      </c>
      <c r="Q46" s="67"/>
      <c r="R46" s="67"/>
      <c r="S46" s="67"/>
      <c r="T46" s="67"/>
      <c r="U46" s="67"/>
      <c r="V46" s="67"/>
      <c r="W46" s="67"/>
      <c r="X46" s="67"/>
      <c r="Y46" s="67"/>
      <c r="Z46" s="67"/>
      <c r="AA46" s="67"/>
      <c r="AB46" s="67"/>
      <c r="AC46" s="67"/>
      <c r="AD46" s="67"/>
      <c r="AE46" s="67"/>
    </row>
    <row r="47" spans="1:31" x14ac:dyDescent="0.3">
      <c r="A47" s="6"/>
      <c r="B47" s="11"/>
      <c r="C47" s="69"/>
      <c r="D47" s="70"/>
      <c r="E47" s="11"/>
      <c r="F47" s="10"/>
      <c r="G47" s="12"/>
      <c r="H47" s="12"/>
      <c r="I47" s="64"/>
      <c r="J47" s="10"/>
      <c r="K47" s="10"/>
      <c r="L47" s="60" t="str">
        <f t="shared" si="0"/>
        <v/>
      </c>
      <c r="M47" s="20" t="str">
        <f t="shared" si="1"/>
        <v/>
      </c>
      <c r="N47" s="67"/>
      <c r="O47" s="67"/>
      <c r="P47" s="68" t="str">
        <f t="shared" si="2"/>
        <v/>
      </c>
      <c r="Q47" s="67"/>
      <c r="R47" s="67"/>
      <c r="S47" s="67"/>
      <c r="T47" s="67"/>
      <c r="U47" s="67"/>
      <c r="V47" s="67"/>
      <c r="W47" s="67"/>
      <c r="X47" s="67"/>
      <c r="Y47" s="67"/>
      <c r="Z47" s="67"/>
      <c r="AA47" s="67"/>
      <c r="AB47" s="67"/>
      <c r="AC47" s="67"/>
      <c r="AD47" s="67"/>
      <c r="AE47" s="67"/>
    </row>
    <row r="48" spans="1:31" x14ac:dyDescent="0.3">
      <c r="A48" s="6"/>
      <c r="B48" s="11"/>
      <c r="C48" s="69"/>
      <c r="D48" s="70"/>
      <c r="E48" s="11"/>
      <c r="F48" s="10"/>
      <c r="G48" s="12"/>
      <c r="H48" s="12"/>
      <c r="I48" s="64"/>
      <c r="J48" s="10"/>
      <c r="K48" s="10"/>
      <c r="L48" s="60" t="str">
        <f t="shared" si="0"/>
        <v/>
      </c>
      <c r="M48" s="20" t="str">
        <f t="shared" si="1"/>
        <v/>
      </c>
      <c r="N48" s="67"/>
      <c r="O48" s="67"/>
      <c r="P48" s="68" t="str">
        <f t="shared" si="2"/>
        <v/>
      </c>
      <c r="Q48" s="67"/>
      <c r="R48" s="67"/>
      <c r="S48" s="67"/>
      <c r="T48" s="67"/>
      <c r="U48" s="67"/>
      <c r="V48" s="67"/>
      <c r="W48" s="67"/>
      <c r="X48" s="67"/>
      <c r="Y48" s="67"/>
      <c r="Z48" s="67"/>
      <c r="AA48" s="67"/>
      <c r="AB48" s="67"/>
      <c r="AC48" s="67"/>
      <c r="AD48" s="67"/>
      <c r="AE48" s="67"/>
    </row>
    <row r="49" spans="1:31" x14ac:dyDescent="0.3">
      <c r="A49" s="6"/>
      <c r="B49" s="11"/>
      <c r="C49" s="69"/>
      <c r="D49" s="70"/>
      <c r="E49" s="11"/>
      <c r="F49" s="10"/>
      <c r="G49" s="12"/>
      <c r="H49" s="12"/>
      <c r="I49" s="64"/>
      <c r="J49" s="10"/>
      <c r="K49" s="10"/>
      <c r="L49" s="60" t="str">
        <f t="shared" si="0"/>
        <v/>
      </c>
      <c r="M49" s="20" t="str">
        <f t="shared" si="1"/>
        <v/>
      </c>
      <c r="N49" s="67"/>
      <c r="O49" s="67"/>
      <c r="P49" s="68" t="str">
        <f t="shared" si="2"/>
        <v/>
      </c>
      <c r="Q49" s="67"/>
      <c r="R49" s="67"/>
      <c r="S49" s="67"/>
      <c r="T49" s="67"/>
      <c r="U49" s="67"/>
      <c r="V49" s="67"/>
      <c r="W49" s="67"/>
      <c r="X49" s="67"/>
      <c r="Y49" s="67"/>
      <c r="Z49" s="67"/>
      <c r="AA49" s="67"/>
      <c r="AB49" s="67"/>
      <c r="AC49" s="67"/>
      <c r="AD49" s="67"/>
      <c r="AE49" s="67"/>
    </row>
    <row r="50" spans="1:31" x14ac:dyDescent="0.3">
      <c r="A50" s="6"/>
      <c r="B50" s="11"/>
      <c r="C50" s="69"/>
      <c r="D50" s="70"/>
      <c r="E50" s="11"/>
      <c r="F50" s="10"/>
      <c r="G50" s="12"/>
      <c r="H50" s="12"/>
      <c r="I50" s="64"/>
      <c r="J50" s="10"/>
      <c r="K50" s="10"/>
      <c r="L50" s="60" t="str">
        <f t="shared" si="0"/>
        <v/>
      </c>
      <c r="M50" s="20" t="str">
        <f t="shared" si="1"/>
        <v/>
      </c>
      <c r="N50" s="67"/>
      <c r="O50" s="67"/>
      <c r="P50" s="68" t="str">
        <f t="shared" si="2"/>
        <v/>
      </c>
      <c r="Q50" s="67"/>
      <c r="R50" s="67"/>
      <c r="S50" s="67"/>
      <c r="T50" s="67"/>
      <c r="U50" s="67"/>
      <c r="V50" s="67"/>
      <c r="W50" s="67"/>
      <c r="X50" s="67"/>
      <c r="Y50" s="67"/>
      <c r="Z50" s="67"/>
      <c r="AA50" s="67"/>
      <c r="AB50" s="67"/>
      <c r="AC50" s="67"/>
      <c r="AD50" s="67"/>
      <c r="AE50" s="67"/>
    </row>
    <row r="51" spans="1:31" x14ac:dyDescent="0.3">
      <c r="A51" s="6"/>
      <c r="B51" s="11"/>
      <c r="C51" s="69"/>
      <c r="D51" s="70"/>
      <c r="E51" s="11"/>
      <c r="F51" s="10"/>
      <c r="G51" s="12"/>
      <c r="H51" s="12"/>
      <c r="I51" s="64"/>
      <c r="J51" s="10"/>
      <c r="K51" s="10"/>
      <c r="L51" s="60" t="str">
        <f t="shared" si="0"/>
        <v/>
      </c>
      <c r="M51" s="20" t="str">
        <f t="shared" si="1"/>
        <v/>
      </c>
      <c r="N51" s="67"/>
      <c r="O51" s="67"/>
      <c r="P51" s="68" t="str">
        <f t="shared" si="2"/>
        <v/>
      </c>
      <c r="Q51" s="67"/>
      <c r="R51" s="67"/>
      <c r="S51" s="67"/>
      <c r="T51" s="67"/>
      <c r="U51" s="67"/>
      <c r="V51" s="67"/>
      <c r="W51" s="67"/>
      <c r="X51" s="67"/>
      <c r="Y51" s="67"/>
      <c r="Z51" s="67"/>
      <c r="AA51" s="67"/>
      <c r="AB51" s="67"/>
      <c r="AC51" s="67"/>
      <c r="AD51" s="67"/>
      <c r="AE51" s="67"/>
    </row>
    <row r="52" spans="1:31" x14ac:dyDescent="0.3">
      <c r="A52" s="6"/>
      <c r="B52" s="11"/>
      <c r="C52" s="69"/>
      <c r="D52" s="70"/>
      <c r="E52" s="11"/>
      <c r="F52" s="10"/>
      <c r="G52" s="12"/>
      <c r="H52" s="12"/>
      <c r="I52" s="64"/>
      <c r="J52" s="10"/>
      <c r="K52" s="10"/>
      <c r="L52" s="60" t="str">
        <f t="shared" si="0"/>
        <v/>
      </c>
      <c r="M52" s="20" t="str">
        <f t="shared" si="1"/>
        <v/>
      </c>
      <c r="N52" s="67"/>
      <c r="O52" s="67"/>
      <c r="P52" s="68" t="str">
        <f t="shared" si="2"/>
        <v/>
      </c>
      <c r="Q52" s="67"/>
      <c r="R52" s="67"/>
      <c r="S52" s="67"/>
      <c r="T52" s="67"/>
      <c r="U52" s="67"/>
      <c r="V52" s="67"/>
      <c r="W52" s="67"/>
      <c r="X52" s="67"/>
      <c r="Y52" s="67"/>
      <c r="Z52" s="67"/>
      <c r="AA52" s="67"/>
      <c r="AB52" s="67"/>
      <c r="AC52" s="67"/>
      <c r="AD52" s="67"/>
      <c r="AE52" s="67"/>
    </row>
    <row r="53" spans="1:31" x14ac:dyDescent="0.3">
      <c r="A53" s="6"/>
      <c r="B53" s="11"/>
      <c r="C53" s="69"/>
      <c r="D53" s="70"/>
      <c r="E53" s="11"/>
      <c r="F53" s="10"/>
      <c r="G53" s="12"/>
      <c r="H53" s="12"/>
      <c r="I53" s="64"/>
      <c r="J53" s="10"/>
      <c r="K53" s="10"/>
      <c r="L53" s="60" t="str">
        <f t="shared" si="0"/>
        <v/>
      </c>
      <c r="M53" s="20" t="str">
        <f t="shared" si="1"/>
        <v/>
      </c>
      <c r="P53" s="36" t="str">
        <f t="shared" si="2"/>
        <v/>
      </c>
    </row>
    <row r="54" spans="1:31" x14ac:dyDescent="0.3">
      <c r="A54" s="6"/>
      <c r="B54" s="11"/>
      <c r="C54" s="69"/>
      <c r="D54" s="70"/>
      <c r="E54" s="11"/>
      <c r="F54" s="10"/>
      <c r="G54" s="12"/>
      <c r="H54" s="12"/>
      <c r="I54" s="64"/>
      <c r="J54" s="10"/>
      <c r="K54" s="10"/>
      <c r="L54" s="60" t="str">
        <f t="shared" si="0"/>
        <v/>
      </c>
      <c r="M54" s="20" t="str">
        <f t="shared" si="1"/>
        <v/>
      </c>
      <c r="P54" s="36" t="str">
        <f t="shared" si="2"/>
        <v/>
      </c>
    </row>
    <row r="55" spans="1:31" x14ac:dyDescent="0.3">
      <c r="A55" s="6"/>
      <c r="B55" s="11"/>
      <c r="C55" s="69"/>
      <c r="D55" s="70"/>
      <c r="E55" s="11"/>
      <c r="F55" s="10"/>
      <c r="G55" s="12"/>
      <c r="H55" s="12"/>
      <c r="I55" s="64"/>
      <c r="J55" s="10"/>
      <c r="K55" s="10"/>
      <c r="L55" s="60" t="str">
        <f t="shared" si="0"/>
        <v/>
      </c>
      <c r="M55" s="20" t="str">
        <f t="shared" si="1"/>
        <v/>
      </c>
      <c r="P55" s="36" t="str">
        <f t="shared" si="2"/>
        <v/>
      </c>
    </row>
    <row r="56" spans="1:31" x14ac:dyDescent="0.3">
      <c r="A56" s="6"/>
      <c r="B56" s="11"/>
      <c r="C56" s="69"/>
      <c r="D56" s="70"/>
      <c r="E56" s="11"/>
      <c r="F56" s="10"/>
      <c r="G56" s="12"/>
      <c r="H56" s="12"/>
      <c r="I56" s="64"/>
      <c r="J56" s="10"/>
      <c r="K56" s="10"/>
      <c r="L56" s="60" t="str">
        <f t="shared" si="0"/>
        <v/>
      </c>
      <c r="M56" s="20" t="str">
        <f t="shared" si="1"/>
        <v/>
      </c>
      <c r="P56" s="36" t="str">
        <f t="shared" si="2"/>
        <v/>
      </c>
    </row>
    <row r="57" spans="1:31" x14ac:dyDescent="0.3">
      <c r="A57" s="6"/>
      <c r="B57" s="11"/>
      <c r="C57" s="69"/>
      <c r="D57" s="70"/>
      <c r="E57" s="11"/>
      <c r="F57" s="10"/>
      <c r="G57" s="12"/>
      <c r="H57" s="12"/>
      <c r="I57" s="64"/>
      <c r="J57" s="10"/>
      <c r="K57" s="10"/>
      <c r="L57" s="60" t="str">
        <f t="shared" si="0"/>
        <v/>
      </c>
      <c r="M57" s="20" t="str">
        <f t="shared" si="1"/>
        <v/>
      </c>
      <c r="P57" s="36" t="str">
        <f t="shared" si="2"/>
        <v/>
      </c>
    </row>
    <row r="58" spans="1:31" x14ac:dyDescent="0.3">
      <c r="A58" s="6"/>
      <c r="B58" s="11"/>
      <c r="C58" s="69"/>
      <c r="D58" s="70"/>
      <c r="E58" s="11"/>
      <c r="F58" s="10"/>
      <c r="G58" s="12"/>
      <c r="H58" s="12"/>
      <c r="I58" s="64"/>
      <c r="J58" s="10"/>
      <c r="K58" s="10"/>
      <c r="L58" s="60" t="str">
        <f t="shared" si="0"/>
        <v/>
      </c>
      <c r="M58" s="20" t="str">
        <f t="shared" si="1"/>
        <v/>
      </c>
      <c r="P58" s="36" t="str">
        <f t="shared" si="2"/>
        <v/>
      </c>
    </row>
    <row r="59" spans="1:31" x14ac:dyDescent="0.3">
      <c r="A59" s="6"/>
      <c r="B59" s="11"/>
      <c r="C59" s="69"/>
      <c r="D59" s="70"/>
      <c r="E59" s="11"/>
      <c r="F59" s="10"/>
      <c r="G59" s="12"/>
      <c r="H59" s="12"/>
      <c r="I59" s="64"/>
      <c r="J59" s="10"/>
      <c r="K59" s="10"/>
      <c r="L59" s="60" t="str">
        <f t="shared" si="0"/>
        <v/>
      </c>
      <c r="M59" s="20" t="str">
        <f t="shared" si="1"/>
        <v/>
      </c>
      <c r="P59" s="36" t="str">
        <f t="shared" si="2"/>
        <v/>
      </c>
    </row>
    <row r="60" spans="1:31" x14ac:dyDescent="0.3">
      <c r="A60" s="6"/>
      <c r="B60" s="11"/>
      <c r="C60" s="69"/>
      <c r="D60" s="70"/>
      <c r="E60" s="11"/>
      <c r="F60" s="10"/>
      <c r="G60" s="12"/>
      <c r="H60" s="12"/>
      <c r="I60" s="64"/>
      <c r="J60" s="10"/>
      <c r="K60" s="10"/>
      <c r="L60" s="60" t="str">
        <f t="shared" si="0"/>
        <v/>
      </c>
      <c r="M60" s="20" t="str">
        <f t="shared" si="1"/>
        <v/>
      </c>
      <c r="P60" s="36" t="str">
        <f t="shared" si="2"/>
        <v/>
      </c>
    </row>
    <row r="61" spans="1:31" x14ac:dyDescent="0.3">
      <c r="A61" s="6"/>
      <c r="B61" s="11"/>
      <c r="C61" s="69"/>
      <c r="D61" s="70"/>
      <c r="E61" s="11"/>
      <c r="F61" s="10"/>
      <c r="G61" s="12"/>
      <c r="H61" s="12"/>
      <c r="I61" s="64"/>
      <c r="J61" s="10"/>
      <c r="K61" s="10"/>
      <c r="L61" s="60" t="str">
        <f t="shared" si="0"/>
        <v/>
      </c>
      <c r="M61" s="20" t="str">
        <f t="shared" si="1"/>
        <v/>
      </c>
      <c r="P61" s="36" t="str">
        <f t="shared" si="2"/>
        <v/>
      </c>
    </row>
    <row r="62" spans="1:31" x14ac:dyDescent="0.3">
      <c r="A62" s="6"/>
      <c r="B62" s="11"/>
      <c r="C62" s="69"/>
      <c r="D62" s="70"/>
      <c r="E62" s="11"/>
      <c r="F62" s="10"/>
      <c r="G62" s="12"/>
      <c r="H62" s="12"/>
      <c r="I62" s="64"/>
      <c r="J62" s="10"/>
      <c r="K62" s="10"/>
      <c r="L62" s="60" t="str">
        <f t="shared" si="0"/>
        <v/>
      </c>
      <c r="M62" s="20" t="str">
        <f t="shared" si="1"/>
        <v/>
      </c>
      <c r="P62" s="36" t="str">
        <f t="shared" si="2"/>
        <v/>
      </c>
    </row>
    <row r="63" spans="1:31" x14ac:dyDescent="0.3">
      <c r="A63" s="6"/>
      <c r="B63" s="11"/>
      <c r="C63" s="69"/>
      <c r="D63" s="70"/>
      <c r="E63" s="11"/>
      <c r="F63" s="10"/>
      <c r="G63" s="12"/>
      <c r="H63" s="12"/>
      <c r="I63" s="64"/>
      <c r="J63" s="10"/>
      <c r="K63" s="10"/>
      <c r="L63" s="60" t="str">
        <f t="shared" si="0"/>
        <v/>
      </c>
      <c r="M63" s="20" t="str">
        <f t="shared" si="1"/>
        <v/>
      </c>
      <c r="P63" s="36" t="str">
        <f t="shared" si="2"/>
        <v/>
      </c>
    </row>
    <row r="64" spans="1:31" x14ac:dyDescent="0.3">
      <c r="A64" s="6"/>
      <c r="B64" s="11"/>
      <c r="C64" s="69"/>
      <c r="D64" s="70"/>
      <c r="E64" s="11"/>
      <c r="F64" s="10"/>
      <c r="G64" s="12"/>
      <c r="H64" s="12"/>
      <c r="I64" s="64"/>
      <c r="J64" s="10"/>
      <c r="K64" s="10"/>
      <c r="L64" s="60" t="str">
        <f t="shared" si="0"/>
        <v/>
      </c>
      <c r="M64" s="20" t="str">
        <f t="shared" si="1"/>
        <v/>
      </c>
      <c r="P64" s="36" t="str">
        <f t="shared" si="2"/>
        <v/>
      </c>
    </row>
    <row r="65" spans="1:16" x14ac:dyDescent="0.3">
      <c r="A65" s="6"/>
      <c r="B65" s="11"/>
      <c r="C65" s="69"/>
      <c r="D65" s="70"/>
      <c r="E65" s="11"/>
      <c r="F65" s="10"/>
      <c r="G65" s="12"/>
      <c r="H65" s="12"/>
      <c r="I65" s="12"/>
      <c r="J65" s="10"/>
      <c r="K65" s="10"/>
      <c r="L65" s="60" t="str">
        <f t="shared" si="0"/>
        <v/>
      </c>
      <c r="M65" s="20" t="str">
        <f t="shared" si="1"/>
        <v/>
      </c>
      <c r="P65" s="36" t="str">
        <f t="shared" si="2"/>
        <v/>
      </c>
    </row>
    <row r="66" spans="1:16" x14ac:dyDescent="0.3">
      <c r="M66" s="18"/>
    </row>
    <row r="67" spans="1:16" ht="6.75" customHeight="1" x14ac:dyDescent="0.3">
      <c r="H67" s="46"/>
      <c r="I67" s="47"/>
      <c r="J67" s="47"/>
      <c r="K67" s="47"/>
      <c r="L67" s="48"/>
      <c r="M67" s="18"/>
    </row>
    <row r="68" spans="1:16" x14ac:dyDescent="0.3">
      <c r="A68" s="13"/>
      <c r="B68" s="13"/>
      <c r="C68" s="13"/>
      <c r="D68" s="13"/>
      <c r="E68" s="13"/>
      <c r="F68" s="13"/>
      <c r="G68" s="13"/>
      <c r="H68" s="49" t="s">
        <v>38</v>
      </c>
      <c r="I68" s="61"/>
      <c r="J68" s="51"/>
      <c r="K68" s="51"/>
      <c r="L68" s="52"/>
      <c r="M68" s="18"/>
    </row>
    <row r="69" spans="1:16" s="34" customFormat="1" ht="7.5" customHeight="1" x14ac:dyDescent="0.3">
      <c r="A69" s="13"/>
      <c r="C69" s="45"/>
      <c r="D69" s="77" t="s">
        <v>46</v>
      </c>
      <c r="E69" s="77"/>
      <c r="F69" s="77"/>
      <c r="H69" s="50"/>
      <c r="I69" s="51"/>
      <c r="J69" s="51"/>
      <c r="K69" s="51"/>
      <c r="L69" s="53"/>
      <c r="M69" s="35"/>
      <c r="P69" s="37"/>
    </row>
    <row r="70" spans="1:16" s="34" customFormat="1" ht="15" customHeight="1" x14ac:dyDescent="0.3">
      <c r="A70" s="13"/>
      <c r="B70" s="45"/>
      <c r="C70" s="45"/>
      <c r="D70" s="77"/>
      <c r="E70" s="77"/>
      <c r="F70" s="77"/>
      <c r="H70" s="54" t="s">
        <v>37</v>
      </c>
      <c r="I70" s="43"/>
      <c r="J70" s="43"/>
      <c r="K70" s="55">
        <f>SUMIF($A$41:$A$65,"Projektleitung",$L$41:$L$65)</f>
        <v>0</v>
      </c>
      <c r="L70" s="53" t="s">
        <v>36</v>
      </c>
      <c r="M70" s="35"/>
      <c r="P70" s="37"/>
    </row>
    <row r="71" spans="1:16" s="34" customFormat="1" ht="15" customHeight="1" x14ac:dyDescent="0.3">
      <c r="A71" s="13"/>
      <c r="B71" s="45"/>
      <c r="C71" s="45"/>
      <c r="D71" s="77"/>
      <c r="E71" s="77"/>
      <c r="F71" s="77"/>
      <c r="H71" s="54" t="s">
        <v>39</v>
      </c>
      <c r="I71" s="43"/>
      <c r="J71" s="43"/>
      <c r="K71" s="55">
        <f>SUMIF($A$41:$A$65,"Anleitung/Ausbildung",$L$41:$L$65)</f>
        <v>0</v>
      </c>
      <c r="L71" s="53" t="s">
        <v>36</v>
      </c>
      <c r="M71" s="35"/>
      <c r="P71" s="37"/>
    </row>
    <row r="72" spans="1:16" s="34" customFormat="1" ht="15" customHeight="1" x14ac:dyDescent="0.3">
      <c r="A72" s="13"/>
      <c r="B72" s="45"/>
      <c r="C72" s="45"/>
      <c r="D72" s="77"/>
      <c r="E72" s="77"/>
      <c r="F72" s="77"/>
      <c r="H72" s="54" t="s">
        <v>40</v>
      </c>
      <c r="I72" s="43"/>
      <c r="J72" s="43"/>
      <c r="K72" s="55">
        <f>SUMIF($A$41:$A$65,"Sozialpädagogische Betreuung",$L$41:$L$65)</f>
        <v>0</v>
      </c>
      <c r="L72" s="53" t="s">
        <v>36</v>
      </c>
      <c r="M72" s="35"/>
      <c r="P72" s="37"/>
    </row>
    <row r="73" spans="1:16" s="34" customFormat="1" ht="17.25" customHeight="1" x14ac:dyDescent="0.3">
      <c r="A73" s="13"/>
      <c r="B73" s="45"/>
      <c r="C73" s="45"/>
      <c r="D73" s="77"/>
      <c r="E73" s="77"/>
      <c r="F73" s="77"/>
      <c r="H73" s="54" t="s">
        <v>41</v>
      </c>
      <c r="I73" s="43"/>
      <c r="J73" s="43"/>
      <c r="K73" s="55">
        <f>SUMIF($A$41:$A$65,"Sozialpädagogische Leitung",$L$41:$L$65)</f>
        <v>0</v>
      </c>
      <c r="L73" s="53" t="s">
        <v>36</v>
      </c>
      <c r="M73" s="35"/>
      <c r="P73" s="37"/>
    </row>
    <row r="74" spans="1:16" s="34" customFormat="1" ht="15" customHeight="1" x14ac:dyDescent="0.3">
      <c r="A74" s="13"/>
      <c r="B74" s="45"/>
      <c r="C74" s="45"/>
      <c r="D74" s="77"/>
      <c r="E74" s="77"/>
      <c r="F74" s="77"/>
      <c r="H74" s="54" t="s">
        <v>42</v>
      </c>
      <c r="I74" s="43"/>
      <c r="J74" s="43"/>
      <c r="K74" s="55">
        <f>SUMIF($A$41:$A$65,"Pädagogische Leitung",$L$41:$L$65)</f>
        <v>0</v>
      </c>
      <c r="L74" s="53" t="s">
        <v>36</v>
      </c>
      <c r="M74" s="35"/>
      <c r="P74" s="37"/>
    </row>
    <row r="75" spans="1:16" s="34" customFormat="1" ht="32.25" customHeight="1" x14ac:dyDescent="0.3">
      <c r="A75" s="13"/>
      <c r="B75" s="45"/>
      <c r="C75" s="45"/>
      <c r="D75" s="77"/>
      <c r="E75" s="77"/>
      <c r="F75" s="77"/>
      <c r="H75" s="54" t="s">
        <v>43</v>
      </c>
      <c r="I75" s="43"/>
      <c r="J75" s="43"/>
      <c r="K75" s="55">
        <f>SUMIF($A$41:$A$65,"Pädagogische Mitarbeit",$L$41:$L$65)</f>
        <v>0</v>
      </c>
      <c r="L75" s="53" t="s">
        <v>36</v>
      </c>
      <c r="M75" s="35"/>
      <c r="P75" s="37"/>
    </row>
    <row r="76" spans="1:16" s="34" customFormat="1" ht="15" customHeight="1" x14ac:dyDescent="0.3">
      <c r="A76" s="13"/>
      <c r="B76" s="45"/>
      <c r="C76" s="45"/>
      <c r="D76" s="1"/>
      <c r="E76" s="1"/>
      <c r="F76" s="1"/>
      <c r="H76" s="54" t="s">
        <v>44</v>
      </c>
      <c r="I76" s="43"/>
      <c r="J76" s="43"/>
      <c r="K76" s="55">
        <f>SUMIF($A$41:$A$65,"Projektmitarbeit",$L$41:$L$65)</f>
        <v>0</v>
      </c>
      <c r="L76" s="53" t="s">
        <v>36</v>
      </c>
      <c r="M76" s="35"/>
      <c r="P76" s="37"/>
    </row>
    <row r="77" spans="1:16" s="34" customFormat="1" ht="13.5" customHeight="1" x14ac:dyDescent="0.3">
      <c r="A77" s="13"/>
      <c r="B77" s="45"/>
      <c r="C77" s="45"/>
      <c r="D77" s="1"/>
      <c r="E77" s="1"/>
      <c r="F77" s="1"/>
      <c r="H77" s="56"/>
      <c r="I77" s="57"/>
      <c r="J77" s="57"/>
      <c r="K77" s="58"/>
      <c r="L77" s="59"/>
      <c r="M77" s="35"/>
      <c r="P77" s="37"/>
    </row>
    <row r="78" spans="1:16" s="16" customFormat="1" ht="18" x14ac:dyDescent="0.4">
      <c r="A78" s="15" t="s">
        <v>16</v>
      </c>
      <c r="H78" s="51"/>
      <c r="I78" s="51"/>
      <c r="J78" s="51"/>
      <c r="K78" s="51"/>
      <c r="M78" s="18"/>
      <c r="P78" s="38"/>
    </row>
    <row r="79" spans="1:16" ht="6.75" customHeight="1" x14ac:dyDescent="0.3">
      <c r="M79" s="18"/>
    </row>
    <row r="80" spans="1:16" ht="42" x14ac:dyDescent="0.3">
      <c r="A80" s="71" t="s">
        <v>17</v>
      </c>
      <c r="B80" s="72"/>
      <c r="C80" s="71" t="s">
        <v>1</v>
      </c>
      <c r="D80" s="72"/>
      <c r="E80" s="2" t="s">
        <v>2</v>
      </c>
      <c r="F80" s="2" t="s">
        <v>28</v>
      </c>
      <c r="G80" s="2" t="s">
        <v>18</v>
      </c>
      <c r="H80" s="4" t="s">
        <v>19</v>
      </c>
      <c r="I80" s="4"/>
      <c r="J80" s="2" t="s">
        <v>6</v>
      </c>
      <c r="K80" s="2" t="s">
        <v>7</v>
      </c>
      <c r="L80" s="33"/>
      <c r="M80" s="18"/>
    </row>
    <row r="81" spans="1:16" x14ac:dyDescent="0.3">
      <c r="A81" s="73"/>
      <c r="B81" s="73"/>
      <c r="C81" s="78"/>
      <c r="D81" s="82"/>
      <c r="E81" s="6"/>
      <c r="F81" s="7"/>
      <c r="G81" s="8"/>
      <c r="H81" s="5">
        <f>F81*G81</f>
        <v>0</v>
      </c>
      <c r="I81" s="5"/>
      <c r="J81" s="9"/>
      <c r="K81" s="9"/>
      <c r="L81" s="20" t="str">
        <f t="shared" ref="L81:L90" si="3">IF(AND(J81="",K81=""),"",IF(OR(AND(J81&lt;$B$33,J81&gt;0),AND(J81&gt;$D$33,J81&gt;0),AND(K81&lt;$B$33,K81&gt;0),AND(K81&gt;$D$33,K81&gt;0)),"Einsatz liegt nicht im Projektzeitraum!",""))</f>
        <v/>
      </c>
    </row>
    <row r="82" spans="1:16" x14ac:dyDescent="0.3">
      <c r="A82" s="73"/>
      <c r="B82" s="73"/>
      <c r="C82" s="78"/>
      <c r="D82" s="82"/>
      <c r="E82" s="6"/>
      <c r="F82" s="7"/>
      <c r="G82" s="8"/>
      <c r="H82" s="5">
        <f t="shared" ref="H82:H90" si="4">F82*G82</f>
        <v>0</v>
      </c>
      <c r="I82" s="5"/>
      <c r="J82" s="9"/>
      <c r="K82" s="9"/>
      <c r="L82" s="20" t="str">
        <f t="shared" si="3"/>
        <v/>
      </c>
    </row>
    <row r="83" spans="1:16" x14ac:dyDescent="0.3">
      <c r="A83" s="73"/>
      <c r="B83" s="73"/>
      <c r="C83" s="78"/>
      <c r="D83" s="82"/>
      <c r="E83" s="6"/>
      <c r="F83" s="7"/>
      <c r="G83" s="8"/>
      <c r="H83" s="5">
        <f t="shared" si="4"/>
        <v>0</v>
      </c>
      <c r="I83" s="5"/>
      <c r="J83" s="9"/>
      <c r="K83" s="9"/>
      <c r="L83" s="20" t="str">
        <f t="shared" si="3"/>
        <v/>
      </c>
    </row>
    <row r="84" spans="1:16" x14ac:dyDescent="0.3">
      <c r="A84" s="73"/>
      <c r="B84" s="73"/>
      <c r="C84" s="78"/>
      <c r="D84" s="82"/>
      <c r="E84" s="6"/>
      <c r="F84" s="7"/>
      <c r="G84" s="8"/>
      <c r="H84" s="5">
        <f t="shared" si="4"/>
        <v>0</v>
      </c>
      <c r="I84" s="5"/>
      <c r="J84" s="9"/>
      <c r="K84" s="9"/>
      <c r="L84" s="20" t="str">
        <f t="shared" si="3"/>
        <v/>
      </c>
    </row>
    <row r="85" spans="1:16" x14ac:dyDescent="0.3">
      <c r="A85" s="73"/>
      <c r="B85" s="73"/>
      <c r="C85" s="78"/>
      <c r="D85" s="82"/>
      <c r="E85" s="6"/>
      <c r="F85" s="7"/>
      <c r="G85" s="8"/>
      <c r="H85" s="5">
        <f t="shared" si="4"/>
        <v>0</v>
      </c>
      <c r="I85" s="5"/>
      <c r="J85" s="9"/>
      <c r="K85" s="9"/>
      <c r="L85" s="20" t="str">
        <f t="shared" si="3"/>
        <v/>
      </c>
    </row>
    <row r="86" spans="1:16" x14ac:dyDescent="0.3">
      <c r="A86" s="73"/>
      <c r="B86" s="73"/>
      <c r="C86" s="78"/>
      <c r="D86" s="82"/>
      <c r="E86" s="6"/>
      <c r="F86" s="7"/>
      <c r="G86" s="8"/>
      <c r="H86" s="5">
        <f t="shared" si="4"/>
        <v>0</v>
      </c>
      <c r="I86" s="5"/>
      <c r="J86" s="9"/>
      <c r="K86" s="9"/>
      <c r="L86" s="20" t="str">
        <f t="shared" si="3"/>
        <v/>
      </c>
    </row>
    <row r="87" spans="1:16" x14ac:dyDescent="0.3">
      <c r="A87" s="73"/>
      <c r="B87" s="73"/>
      <c r="C87" s="78"/>
      <c r="D87" s="82"/>
      <c r="E87" s="6"/>
      <c r="F87" s="7"/>
      <c r="G87" s="8"/>
      <c r="H87" s="5">
        <f t="shared" si="4"/>
        <v>0</v>
      </c>
      <c r="I87" s="5"/>
      <c r="J87" s="9"/>
      <c r="K87" s="9"/>
      <c r="L87" s="20" t="str">
        <f t="shared" si="3"/>
        <v/>
      </c>
    </row>
    <row r="88" spans="1:16" x14ac:dyDescent="0.3">
      <c r="A88" s="73"/>
      <c r="B88" s="73"/>
      <c r="C88" s="78"/>
      <c r="D88" s="82"/>
      <c r="E88" s="6"/>
      <c r="F88" s="7"/>
      <c r="G88" s="8"/>
      <c r="H88" s="5">
        <f t="shared" si="4"/>
        <v>0</v>
      </c>
      <c r="I88" s="5"/>
      <c r="J88" s="9"/>
      <c r="K88" s="9"/>
      <c r="L88" s="20" t="str">
        <f t="shared" si="3"/>
        <v/>
      </c>
    </row>
    <row r="89" spans="1:16" x14ac:dyDescent="0.3">
      <c r="A89" s="73"/>
      <c r="B89" s="73"/>
      <c r="C89" s="78"/>
      <c r="D89" s="82"/>
      <c r="E89" s="6"/>
      <c r="F89" s="7"/>
      <c r="G89" s="8"/>
      <c r="H89" s="5">
        <f t="shared" si="4"/>
        <v>0</v>
      </c>
      <c r="I89" s="5"/>
      <c r="J89" s="9"/>
      <c r="K89" s="9"/>
      <c r="L89" s="20" t="str">
        <f t="shared" si="3"/>
        <v/>
      </c>
    </row>
    <row r="90" spans="1:16" x14ac:dyDescent="0.3">
      <c r="A90" s="73"/>
      <c r="B90" s="73"/>
      <c r="C90" s="78"/>
      <c r="D90" s="82"/>
      <c r="E90" s="6"/>
      <c r="F90" s="7"/>
      <c r="G90" s="8"/>
      <c r="H90" s="5">
        <f t="shared" si="4"/>
        <v>0</v>
      </c>
      <c r="I90" s="5"/>
      <c r="J90" s="9"/>
      <c r="K90" s="9"/>
      <c r="L90" s="20" t="str">
        <f t="shared" si="3"/>
        <v/>
      </c>
    </row>
    <row r="91" spans="1:16" ht="10.5" customHeight="1" x14ac:dyDescent="0.3"/>
    <row r="92" spans="1:16" s="30" customFormat="1" ht="19.5" customHeight="1" x14ac:dyDescent="0.3">
      <c r="A92" s="29" t="s">
        <v>33</v>
      </c>
      <c r="P92" s="39"/>
    </row>
    <row r="93" spans="1:16" ht="135" customHeight="1" x14ac:dyDescent="0.3">
      <c r="A93" s="86"/>
      <c r="B93" s="87"/>
      <c r="C93" s="87"/>
      <c r="D93" s="87"/>
      <c r="E93" s="87"/>
      <c r="F93" s="87"/>
      <c r="G93" s="87"/>
      <c r="H93" s="87"/>
      <c r="I93" s="87"/>
      <c r="J93" s="88"/>
    </row>
    <row r="95" spans="1:16" ht="14.5" thickBot="1" x14ac:dyDescent="0.35">
      <c r="A95" s="19" t="str">
        <f>IF(A36="","Alle Angaben sind vollständig und fehlerfrei","Es sind folgende Fehler vorhanden - bitte ggf. scrollen")</f>
        <v>Alle Angaben sind vollständig und fehlerfrei</v>
      </c>
    </row>
    <row r="96" spans="1:16" s="32" customFormat="1" ht="25.5" customHeight="1" x14ac:dyDescent="0.3">
      <c r="A96" s="91" t="str">
        <f>IF(ISBLANK(A41),"",IF(OR(ISBLANK(B41),ISBLANK(C41),ISBLANK(E41),ISBLANK(F41),ISBLANK(G41),ISBLANK(H41),ISBLANK(J41),ISBLANK(K41)),"Angaben in Zeile 42 unvollständig, bitte ergänzen!",""))</f>
        <v/>
      </c>
      <c r="B96" s="89"/>
      <c r="C96" s="89" t="str">
        <f>IF(ISBLANK(A81),"",IF(OR(ISBLANK(C81),ISBLANK(E81),ISBLANK(F81),ISBLANK(G81),ISBLANK(J81),ISBLANK(K81)),"Angaben in Zeile 79 unvollständig, bitte ergänzen!",""))</f>
        <v/>
      </c>
      <c r="D96" s="89"/>
      <c r="E96" s="89"/>
      <c r="F96" s="89" t="str">
        <f>IF(H41&gt;G41,"Zeile 42: Die Wochenstundenzahl im Projekt darf nicht höher als die pers. vertragl. Wochenarbeitszeit sein!","")</f>
        <v/>
      </c>
      <c r="G96" s="89"/>
      <c r="H96" s="89"/>
      <c r="I96" s="89"/>
      <c r="J96" s="90"/>
      <c r="P96" s="40"/>
    </row>
    <row r="97" spans="1:16" s="32" customFormat="1" ht="25.5" customHeight="1" x14ac:dyDescent="0.3">
      <c r="A97" s="83" t="str">
        <f>IF(ISBLANK(A42),"",IF(OR(ISBLANK(B42),ISBLANK(C42),ISBLANK(E42),ISBLANK(F42),ISBLANK(G42),ISBLANK(H42),ISBLANK(J42),ISBLANK(K42)),"Angaben in Zeile 43 unvollständig, bitte ergänzen!",""))</f>
        <v/>
      </c>
      <c r="B97" s="84"/>
      <c r="C97" s="84" t="str">
        <f>IF(ISBLANK(A82),"",IF(OR(ISBLANK(C82),ISBLANK(E82),ISBLANK(F82),ISBLANK(G82),ISBLANK(J82),ISBLANK(K82)),"Angaben in Zeile 80 unvollständig, bitte ergänzen!",""))</f>
        <v/>
      </c>
      <c r="D97" s="84"/>
      <c r="E97" s="84"/>
      <c r="F97" s="84" t="str">
        <f>IF(H42&gt;G42,"Zeile 43: Die Wochenstundenzahl im Projekt darf nicht höher als die pers. vertragl. Wochenarbeitszeit sein!","")</f>
        <v/>
      </c>
      <c r="G97" s="84"/>
      <c r="H97" s="84"/>
      <c r="I97" s="84"/>
      <c r="J97" s="85"/>
      <c r="P97" s="40"/>
    </row>
    <row r="98" spans="1:16" s="32" customFormat="1" ht="25.5" customHeight="1" x14ac:dyDescent="0.3">
      <c r="A98" s="83" t="str">
        <f>IF(ISBLANK(A43),"",IF(OR(ISBLANK(B43),ISBLANK(C43),ISBLANK(E43),ISBLANK(F43),ISBLANK(G43),ISBLANK(H43),ISBLANK(J43),ISBLANK(K43)),"Angaben in Zeile 44 unvollständig, bitte ergänzen!",""))</f>
        <v/>
      </c>
      <c r="B98" s="84"/>
      <c r="C98" s="84" t="str">
        <f>IF(ISBLANK(A83),"",IF(OR(ISBLANK(C83),ISBLANK(E83),ISBLANK(F83),ISBLANK(G83),ISBLANK(J83),ISBLANK(K83)),"Angaben in Zeile 81 unvollständig, bitte ergänzen!",""))</f>
        <v/>
      </c>
      <c r="D98" s="84"/>
      <c r="E98" s="84"/>
      <c r="F98" s="84" t="str">
        <f>IF(H43&gt;G43,"Zeile 44: Die Wochenstundenzahl im Projekt darf nicht höher als die pers. vertragl. Wochenarbeitszeit sein!","")</f>
        <v/>
      </c>
      <c r="G98" s="84"/>
      <c r="H98" s="84"/>
      <c r="I98" s="84"/>
      <c r="J98" s="85"/>
      <c r="P98" s="40"/>
    </row>
    <row r="99" spans="1:16" s="32" customFormat="1" ht="25.5" customHeight="1" x14ac:dyDescent="0.3">
      <c r="A99" s="83" t="str">
        <f>IF(ISBLANK(A44),"",IF(OR(ISBLANK(B44),ISBLANK(C44),ISBLANK(E44),ISBLANK(F44),ISBLANK(G44),ISBLANK(H44),ISBLANK(J44),ISBLANK(K44)),"Angaben in Zeile 45 unvollständig, bitte ergänzen!",""))</f>
        <v/>
      </c>
      <c r="B99" s="84"/>
      <c r="C99" s="84" t="str">
        <f>IF(ISBLANK(A84),"",IF(OR(ISBLANK(C84),ISBLANK(E84),ISBLANK(F84),ISBLANK(G84),ISBLANK(J84),ISBLANK(K84)),"Angaben in Zeile 82 unvollständig, bitte ergänzen!",""))</f>
        <v/>
      </c>
      <c r="D99" s="84"/>
      <c r="E99" s="84"/>
      <c r="F99" s="84" t="str">
        <f>IF(H44&gt;G44,"Zeile 45: Die Wochenstundenzahl im Projekt darf nicht höher als die pers. vertragl. Wochenarbeitszeit sein!","")</f>
        <v/>
      </c>
      <c r="G99" s="84"/>
      <c r="H99" s="84"/>
      <c r="I99" s="84"/>
      <c r="J99" s="85"/>
      <c r="P99" s="40"/>
    </row>
    <row r="100" spans="1:16" s="32" customFormat="1" ht="25.5" customHeight="1" x14ac:dyDescent="0.3">
      <c r="A100" s="83" t="str">
        <f>IF(ISBLANK(A45),"",IF(OR(ISBLANK(B45),ISBLANK(C45),ISBLANK(E45),ISBLANK(F45),ISBLANK(G45),ISBLANK(H45),ISBLANK(J45),ISBLANK(K45)),"Angaben in Zeile 46 unvollständig, bitte ergänzen!",""))</f>
        <v/>
      </c>
      <c r="B100" s="84"/>
      <c r="C100" s="84" t="str">
        <f>IF(ISBLANK(A85),"",IF(OR(ISBLANK(C85),ISBLANK(E85),ISBLANK(F85),ISBLANK(G85),ISBLANK(J85),ISBLANK(K85)),"Angaben in Zeile 83 unvollständig, bitte ergänzen!",""))</f>
        <v/>
      </c>
      <c r="D100" s="84"/>
      <c r="E100" s="84"/>
      <c r="F100" s="84" t="str">
        <f>IF(H45&gt;G45,"Zeile 46: Die Wochenstundenzahl im Projekt darf nicht höher als die pers. vertragl. Wochenarbeitszeit sein!","")</f>
        <v/>
      </c>
      <c r="G100" s="84"/>
      <c r="H100" s="84"/>
      <c r="I100" s="84"/>
      <c r="J100" s="85"/>
      <c r="P100" s="40"/>
    </row>
    <row r="101" spans="1:16" s="32" customFormat="1" ht="25.5" customHeight="1" x14ac:dyDescent="0.3">
      <c r="A101" s="83" t="str">
        <f>IF(ISBLANK(A46),"",IF(OR(ISBLANK(B46),ISBLANK(C46),ISBLANK(E46),ISBLANK(F46),ISBLANK(G46),ISBLANK(H46),ISBLANK(J46),ISBLANK(K46)),"Angaben in Zeile 47 unvollständig, bitte ergänzen!",""))</f>
        <v/>
      </c>
      <c r="B101" s="84"/>
      <c r="C101" s="84" t="str">
        <f>IF(ISBLANK(A86),"",IF(OR(ISBLANK(C86),ISBLANK(E86),ISBLANK(F86),ISBLANK(G86),ISBLANK(J86),ISBLANK(K86)),"Angaben in Zeile 84 unvollständig, bitte ergänzen!",""))</f>
        <v/>
      </c>
      <c r="D101" s="84"/>
      <c r="E101" s="84"/>
      <c r="F101" s="84" t="str">
        <f>IF(H46&gt;G46,"Zeile 47: Die Wochenstundenzahl im Projekt darf nicht höher als die pers. vertragl. Wochenarbeitszeit sein!","")</f>
        <v/>
      </c>
      <c r="G101" s="84"/>
      <c r="H101" s="84"/>
      <c r="I101" s="84"/>
      <c r="J101" s="85"/>
      <c r="P101" s="40"/>
    </row>
    <row r="102" spans="1:16" s="32" customFormat="1" ht="25.5" customHeight="1" x14ac:dyDescent="0.3">
      <c r="A102" s="83" t="str">
        <f>IF(ISBLANK(A47),"",IF(OR(ISBLANK(B47),ISBLANK(C47),ISBLANK(E47),ISBLANK(F47),ISBLANK(G47),ISBLANK(H47),ISBLANK(J47),ISBLANK(K47)),"Angaben in Zeile 48 unvollständig, bitte ergänzen!",""))</f>
        <v/>
      </c>
      <c r="B102" s="84"/>
      <c r="C102" s="84" t="str">
        <f>IF(ISBLANK(A87),"",IF(OR(ISBLANK(C87),ISBLANK(E87),ISBLANK(F87),ISBLANK(G87),ISBLANK(J87),ISBLANK(K87)),"Angaben in Zeile 85 unvollständig, bitte ergänzen!",""))</f>
        <v/>
      </c>
      <c r="D102" s="84"/>
      <c r="E102" s="84"/>
      <c r="F102" s="84" t="str">
        <f>IF(H47&gt;G47,"Zeile 48: Die Wochenstundenzahl im Projekt darf nicht höher als die pers. vertragl. Wochenarbeitszeit sein!","")</f>
        <v/>
      </c>
      <c r="G102" s="84"/>
      <c r="H102" s="84"/>
      <c r="I102" s="84"/>
      <c r="J102" s="85"/>
      <c r="P102" s="40"/>
    </row>
    <row r="103" spans="1:16" s="32" customFormat="1" ht="25.5" customHeight="1" x14ac:dyDescent="0.3">
      <c r="A103" s="83" t="str">
        <f>IF(ISBLANK(A48),"",IF(OR(ISBLANK(B48),ISBLANK(C48),ISBLANK(E48),ISBLANK(F48),ISBLANK(G48),ISBLANK(H48),ISBLANK(J48),ISBLANK(K48)),"Angaben in Zeile 49 unvollständig, bitte ergänzen!",""))</f>
        <v/>
      </c>
      <c r="B103" s="84"/>
      <c r="C103" s="84" t="str">
        <f>IF(ISBLANK(A88),"",IF(OR(ISBLANK(C88),ISBLANK(E88),ISBLANK(F88),ISBLANK(G88),ISBLANK(J88),ISBLANK(K88)),"Angaben in Zeile 86 unvollständig, bitte ergänzen!",""))</f>
        <v/>
      </c>
      <c r="D103" s="84"/>
      <c r="E103" s="84"/>
      <c r="F103" s="84" t="str">
        <f>IF(H48&gt;G48,"Zeile 49: Die Wochenstundenzahl im Projekt darf nicht höher als die pers. vertragl. Wochenarbeitszeit sein!","")</f>
        <v/>
      </c>
      <c r="G103" s="84"/>
      <c r="H103" s="84"/>
      <c r="I103" s="84"/>
      <c r="J103" s="85"/>
      <c r="P103" s="40"/>
    </row>
    <row r="104" spans="1:16" s="32" customFormat="1" ht="25.5" customHeight="1" x14ac:dyDescent="0.3">
      <c r="A104" s="83" t="str">
        <f>IF(ISBLANK(A49),"",IF(OR(ISBLANK(B49),ISBLANK(C49),ISBLANK(E49),ISBLANK(F49),ISBLANK(G49),ISBLANK(H49),ISBLANK(J49),ISBLANK(K49)),"Angaben in Zeile 50 unvollständig, bitte ergänzen!",""))</f>
        <v/>
      </c>
      <c r="B104" s="84"/>
      <c r="C104" s="84" t="str">
        <f>IF(ISBLANK(A89),"",IF(OR(ISBLANK(C89),ISBLANK(E89),ISBLANK(F89),ISBLANK(G89),ISBLANK(J89),ISBLANK(K89)),"Angaben in Zeile 87 unvollständig, bitte ergänzen!",""))</f>
        <v/>
      </c>
      <c r="D104" s="84"/>
      <c r="E104" s="84"/>
      <c r="F104" s="84" t="str">
        <f>IF(H49&gt;G49,"Zeile 50: Die Wochenstundenzahl im Projekt darf nicht höher als die pers. vertragl. Wochenarbeitszeit sein!","")</f>
        <v/>
      </c>
      <c r="G104" s="84"/>
      <c r="H104" s="84"/>
      <c r="I104" s="84"/>
      <c r="J104" s="85"/>
      <c r="P104" s="40"/>
    </row>
    <row r="105" spans="1:16" s="32" customFormat="1" ht="25.5" customHeight="1" x14ac:dyDescent="0.3">
      <c r="A105" s="83" t="str">
        <f>IF(ISBLANK(A50),"",IF(OR(ISBLANK(B50),ISBLANK(C50),ISBLANK(E50),ISBLANK(F50),ISBLANK(G50),ISBLANK(H50),ISBLANK(J50),ISBLANK(K50)),"Angaben in Zeile 51 unvollständig, bitte ergänzen!",""))</f>
        <v/>
      </c>
      <c r="B105" s="84"/>
      <c r="C105" s="84" t="str">
        <f>IF(ISBLANK(A90),"",IF(OR(ISBLANK(C90),ISBLANK(E90),ISBLANK(F90),ISBLANK(G90),ISBLANK(J90),ISBLANK(K90)),"Angaben in Zeile 88 unvollständig, bitte ergänzen!",""))</f>
        <v/>
      </c>
      <c r="D105" s="84"/>
      <c r="E105" s="84"/>
      <c r="F105" s="84" t="str">
        <f>IF(H50&gt;G50,"Zeile 51: Die Wochenstundenzahl im Projekt darf nicht höher als die pers. vertragl. Wochenarbeitszeit sein!","")</f>
        <v/>
      </c>
      <c r="G105" s="84"/>
      <c r="H105" s="84"/>
      <c r="I105" s="84"/>
      <c r="J105" s="85"/>
      <c r="P105" s="40"/>
    </row>
    <row r="106" spans="1:16" s="32" customFormat="1" ht="25.5" customHeight="1" x14ac:dyDescent="0.3">
      <c r="A106" s="83" t="str">
        <f>IF(ISBLANK(A51),"",IF(OR(ISBLANK(B51),ISBLANK(C51),ISBLANK(E51),ISBLANK(F51),ISBLANK(G51),ISBLANK(H51),ISBLANK(J51),ISBLANK(K51)),"Angaben in Zeile 52 unvollständig, bitte ergänzen!",""))</f>
        <v/>
      </c>
      <c r="B106" s="84"/>
      <c r="C106" s="84"/>
      <c r="D106" s="84"/>
      <c r="E106" s="84"/>
      <c r="F106" s="84" t="str">
        <f>IF(H51&gt;G51,"Zeile 52: Die Wochenstundenzahl im Projekt darf nicht höher als die pers. vertragl. Wochenarbeitszeit sein!","")</f>
        <v/>
      </c>
      <c r="G106" s="84"/>
      <c r="H106" s="84"/>
      <c r="I106" s="84"/>
      <c r="J106" s="85"/>
      <c r="P106" s="40"/>
    </row>
    <row r="107" spans="1:16" s="32" customFormat="1" ht="25.5" customHeight="1" x14ac:dyDescent="0.3">
      <c r="A107" s="83" t="str">
        <f>IF(ISBLANK(A52),"",IF(OR(ISBLANK(B52),ISBLANK(C52),ISBLANK(E52),ISBLANK(F52),ISBLANK(G52),ISBLANK(H52),ISBLANK(J52),ISBLANK(K52)),"Angaben in Zeile 53 unvollständig, bitte ergänzen!",""))</f>
        <v/>
      </c>
      <c r="B107" s="84"/>
      <c r="C107" s="84"/>
      <c r="D107" s="84"/>
      <c r="E107" s="84"/>
      <c r="F107" s="84" t="str">
        <f>IF(H52&gt;G52,"Zeile 53: Die Wochenstundenzahl im Projekt darf nicht höher als die pers. vertragl. Wochenarbeitszeit sein!","")</f>
        <v/>
      </c>
      <c r="G107" s="84"/>
      <c r="H107" s="84"/>
      <c r="I107" s="84"/>
      <c r="J107" s="85"/>
      <c r="P107" s="40"/>
    </row>
    <row r="108" spans="1:16" s="32" customFormat="1" ht="25.5" customHeight="1" x14ac:dyDescent="0.3">
      <c r="A108" s="83" t="str">
        <f>IF(ISBLANK(A53),"",IF(OR(ISBLANK(B53),ISBLANK(C53),ISBLANK(E53),ISBLANK(F53),ISBLANK(G53),ISBLANK(H53),ISBLANK(J53),ISBLANK(K53)),"Angaben in Zeile 54 unvollständig, bitte ergänzen!",""))</f>
        <v/>
      </c>
      <c r="B108" s="84"/>
      <c r="C108" s="84"/>
      <c r="D108" s="84"/>
      <c r="E108" s="84"/>
      <c r="F108" s="84" t="str">
        <f>IF(H53&gt;G53,"Zeile 54: Die Wochenstundenzahl im Projekt darf nicht höher als die pers. vertragl. Wochenarbeitszeit sein!","")</f>
        <v/>
      </c>
      <c r="G108" s="84"/>
      <c r="H108" s="84"/>
      <c r="I108" s="84"/>
      <c r="J108" s="85"/>
      <c r="P108" s="40"/>
    </row>
    <row r="109" spans="1:16" s="32" customFormat="1" ht="25.5" customHeight="1" x14ac:dyDescent="0.3">
      <c r="A109" s="83" t="str">
        <f>IF(ISBLANK(A54),"",IF(OR(ISBLANK(B54),ISBLANK(C54),ISBLANK(E54),ISBLANK(F54),ISBLANK(G54),ISBLANK(H54),ISBLANK(J54),ISBLANK(K54)),"Angaben in Zeile 55 unvollständig, bitte ergänzen!",""))</f>
        <v/>
      </c>
      <c r="B109" s="84"/>
      <c r="C109" s="84"/>
      <c r="D109" s="84"/>
      <c r="E109" s="84"/>
      <c r="F109" s="84" t="str">
        <f>IF(H54&gt;G54,"Zeile 55: Die Wochenstundenzahl im Projekt darf nicht höher als die pers. vertragl. Wochenarbeitszeit sein!","")</f>
        <v/>
      </c>
      <c r="G109" s="84"/>
      <c r="H109" s="84"/>
      <c r="I109" s="84"/>
      <c r="J109" s="85"/>
      <c r="P109" s="40"/>
    </row>
    <row r="110" spans="1:16" s="32" customFormat="1" ht="25.5" customHeight="1" x14ac:dyDescent="0.3">
      <c r="A110" s="83" t="str">
        <f>IF(ISBLANK(A55),"",IF(OR(ISBLANK(B55),ISBLANK(C55),ISBLANK(E55),ISBLANK(F55),ISBLANK(G55),ISBLANK(H55),ISBLANK(J55),ISBLANK(K55)),"Angaben in Zeile 56 unvollständig, bitte ergänzen!",""))</f>
        <v/>
      </c>
      <c r="B110" s="84"/>
      <c r="C110" s="84"/>
      <c r="D110" s="84"/>
      <c r="E110" s="84"/>
      <c r="F110" s="84" t="str">
        <f>IF(H55&gt;G55,"Zeile 56: Die Wochenstundenzahl im Projekt darf nicht höher als die pers. vertragl. Wochenarbeitszeit sein!","")</f>
        <v/>
      </c>
      <c r="G110" s="84"/>
      <c r="H110" s="84"/>
      <c r="I110" s="84"/>
      <c r="J110" s="85"/>
      <c r="P110" s="40"/>
    </row>
    <row r="111" spans="1:16" s="32" customFormat="1" ht="25.5" customHeight="1" x14ac:dyDescent="0.3">
      <c r="A111" s="83" t="str">
        <f>IF(ISBLANK(A56),"",IF(OR(ISBLANK(B56),ISBLANK(C56),ISBLANK(E56),ISBLANK(F56),ISBLANK(G56),ISBLANK(H56),ISBLANK(J56),ISBLANK(K56)),"Angaben in Zeile 57 unvollständig, bitte ergänzen!",""))</f>
        <v/>
      </c>
      <c r="B111" s="84"/>
      <c r="C111" s="84"/>
      <c r="D111" s="84"/>
      <c r="E111" s="84"/>
      <c r="F111" s="84" t="str">
        <f>IF(H56&gt;G56,"Zeile 57: Die Wochenstundenzahl im Projekt darf nicht höher als die pers. vertragl. Wochenarbeitszeit sein!","")</f>
        <v/>
      </c>
      <c r="G111" s="84"/>
      <c r="H111" s="84"/>
      <c r="I111" s="84"/>
      <c r="J111" s="85"/>
      <c r="P111" s="40"/>
    </row>
    <row r="112" spans="1:16" s="32" customFormat="1" ht="25.5" customHeight="1" x14ac:dyDescent="0.3">
      <c r="A112" s="83" t="str">
        <f>IF(ISBLANK(A57),"",IF(OR(ISBLANK(B57),ISBLANK(C57),ISBLANK(E57),ISBLANK(F57),ISBLANK(G57),ISBLANK(H57),ISBLANK(J57),ISBLANK(K57)),"Angaben in Zeile 58 unvollständig, bitte ergänzen!",""))</f>
        <v/>
      </c>
      <c r="B112" s="84"/>
      <c r="C112" s="84"/>
      <c r="D112" s="84"/>
      <c r="E112" s="84"/>
      <c r="F112" s="84" t="str">
        <f>IF(H57&gt;G57,"Zeile 58: Die Wochenstundenzahl im Projekt darf nicht höher als die pers. vertragl. Wochenarbeitszeit sein!","")</f>
        <v/>
      </c>
      <c r="G112" s="84"/>
      <c r="H112" s="84"/>
      <c r="I112" s="84"/>
      <c r="J112" s="85"/>
      <c r="P112" s="40"/>
    </row>
    <row r="113" spans="1:16" s="32" customFormat="1" ht="25.5" customHeight="1" x14ac:dyDescent="0.3">
      <c r="A113" s="83" t="str">
        <f>IF(ISBLANK(A58),"",IF(OR(ISBLANK(B58),ISBLANK(C58),ISBLANK(E58),ISBLANK(F58),ISBLANK(G58),ISBLANK(H58),ISBLANK(J58),ISBLANK(K58)),"Angaben in Zeile 59 unvollständig, bitte ergänzen!",""))</f>
        <v/>
      </c>
      <c r="B113" s="84"/>
      <c r="C113" s="84"/>
      <c r="D113" s="84"/>
      <c r="E113" s="84"/>
      <c r="F113" s="84" t="str">
        <f>IF(H58&gt;G58,"Zeile 59: Die Wochenstundenzahl im Projekt darf nicht höher als die pers. vertragl. Wochenarbeitszeit sein!","")</f>
        <v/>
      </c>
      <c r="G113" s="84"/>
      <c r="H113" s="84"/>
      <c r="I113" s="84"/>
      <c r="J113" s="85"/>
      <c r="P113" s="40"/>
    </row>
    <row r="114" spans="1:16" s="32" customFormat="1" ht="25.5" customHeight="1" x14ac:dyDescent="0.3">
      <c r="A114" s="83" t="str">
        <f>IF(ISBLANK(A59),"",IF(OR(ISBLANK(B59),ISBLANK(C59),ISBLANK(E59),ISBLANK(F59),ISBLANK(G59),ISBLANK(H59),ISBLANK(J59),ISBLANK(K59)),"Angaben in Zeile 60 unvollständig, bitte ergänzen!",""))</f>
        <v/>
      </c>
      <c r="B114" s="84"/>
      <c r="C114" s="84"/>
      <c r="D114" s="84"/>
      <c r="E114" s="84"/>
      <c r="F114" s="84" t="str">
        <f>IF(H59&gt;G59,"Zeile 60: Die Wochenstundenzahl im Projekt darf nicht höher als die pers. vertragl. Wochenarbeitszeit sein!","")</f>
        <v/>
      </c>
      <c r="G114" s="84"/>
      <c r="H114" s="84"/>
      <c r="I114" s="84"/>
      <c r="J114" s="85"/>
      <c r="P114" s="40"/>
    </row>
    <row r="115" spans="1:16" s="32" customFormat="1" ht="25.5" customHeight="1" x14ac:dyDescent="0.3">
      <c r="A115" s="83" t="str">
        <f>IF(ISBLANK(A60),"",IF(OR(ISBLANK(B60),ISBLANK(C60),ISBLANK(E60),ISBLANK(F60),ISBLANK(G60),ISBLANK(H60),ISBLANK(J60),ISBLANK(K60)),"Angaben in Zeile 62 unvollständig, bitte ergänzen!",""))</f>
        <v/>
      </c>
      <c r="B115" s="84"/>
      <c r="C115" s="84"/>
      <c r="D115" s="84"/>
      <c r="E115" s="84"/>
      <c r="F115" s="84" t="str">
        <f>IF(H60&gt;G60,"Zeile 62: Die Wochenstundenzahl im Projekt darf nicht höher als die pers. vertragl. Wochenarbeitszeit sein!","")</f>
        <v/>
      </c>
      <c r="G115" s="84"/>
      <c r="H115" s="84"/>
      <c r="I115" s="84"/>
      <c r="J115" s="85"/>
      <c r="P115" s="40"/>
    </row>
    <row r="116" spans="1:16" s="32" customFormat="1" ht="25.5" customHeight="1" x14ac:dyDescent="0.3">
      <c r="A116" s="83" t="str">
        <f>IF(ISBLANK(A61),"",IF(OR(ISBLANK(B61),ISBLANK(C61),ISBLANK(E61),ISBLANK(F61),ISBLANK(G61),ISBLANK(H61),ISBLANK(J61),ISBLANK(K61)),"Angaben in Zeile 63 unvollständig, bitte ergänzen!",""))</f>
        <v/>
      </c>
      <c r="B116" s="84"/>
      <c r="C116" s="84" t="str">
        <f>IF(OR(B33="",D33=""),"",IF(AND($B$29=A145,$E$33&gt;33),"max. Projektlaufzeit für JWS nicht eingehalten",""))</f>
        <v/>
      </c>
      <c r="D116" s="84"/>
      <c r="E116" s="84"/>
      <c r="F116" s="84" t="str">
        <f>IF(H61&gt;G61,"Zeile 63: Die Wochenstundenzahl im Projekt darf nicht höher als die pers. vertragl. Wochenarbeitszeit sein!","")</f>
        <v/>
      </c>
      <c r="G116" s="84"/>
      <c r="H116" s="84"/>
      <c r="I116" s="84"/>
      <c r="J116" s="85"/>
      <c r="P116" s="40"/>
    </row>
    <row r="117" spans="1:16" s="32" customFormat="1" ht="25.5" customHeight="1" x14ac:dyDescent="0.3">
      <c r="A117" s="83" t="str">
        <f>IF(ISBLANK(A62),"",IF(OR(ISBLANK(B62),ISBLANK(C62),ISBLANK(E62),ISBLANK(F62),ISBLANK(G62),ISBLANK(H62),ISBLANK(J62),ISBLANK(K62)),"Angaben in Zeile 64 unvollständig, bitte ergänzen!",""))</f>
        <v/>
      </c>
      <c r="B117" s="84"/>
      <c r="C117" s="84" t="str">
        <f>IF(OR(B33="",D33=""),"",IF(AND($B$29=A146,OR($E$33&gt;36,AND(D33=B163,$E$33&gt;17))),"max. Projektlaufzeit für SiJu nicht eingehalten",""))</f>
        <v/>
      </c>
      <c r="D117" s="84"/>
      <c r="E117" s="84"/>
      <c r="F117" s="84" t="str">
        <f>IF(H62&gt;G62,"Zeile 64: Die Wochenstundenzahl im Projekt darf nicht höher als die pers. vertragl. Wochenarbeitszeit sein!","")</f>
        <v/>
      </c>
      <c r="G117" s="84"/>
      <c r="H117" s="84"/>
      <c r="I117" s="84"/>
      <c r="J117" s="85"/>
      <c r="P117" s="40"/>
    </row>
    <row r="118" spans="1:16" s="32" customFormat="1" ht="25.5" customHeight="1" x14ac:dyDescent="0.3">
      <c r="A118" s="83" t="str">
        <f>IF(ISBLANK(A63),"",IF(OR(ISBLANK(B63),ISBLANK(C63),ISBLANK(E63),ISBLANK(F63),ISBLANK(G63),ISBLANK(H63),ISBLANK(J63),ISBLANK(K63)),"Angaben in Zeile 65 unvollständig, bitte ergänzen!",""))</f>
        <v/>
      </c>
      <c r="B118" s="84"/>
      <c r="C118" s="84" t="str">
        <f>IF(OR(B33="",D33=""),"",IF(AND($B$29=A147,$E$33&gt;22),"max. Projektlaufzeit für PACE nicht eingehalten",""))</f>
        <v/>
      </c>
      <c r="D118" s="84"/>
      <c r="E118" s="84"/>
      <c r="F118" s="84" t="str">
        <f>IF(H63&gt;G63,"Zeile 65: Die Wochenstundenzahl im Projekt darf nicht höher als die pers. vertragl. Wochenarbeitszeit sein!","")</f>
        <v/>
      </c>
      <c r="G118" s="84"/>
      <c r="H118" s="84"/>
      <c r="I118" s="84"/>
      <c r="J118" s="85"/>
      <c r="P118" s="40"/>
    </row>
    <row r="119" spans="1:16" s="32" customFormat="1" ht="25.5" customHeight="1" x14ac:dyDescent="0.3">
      <c r="A119" s="83" t="str">
        <f>IF(ISBLANK(A64),"",IF(OR(ISBLANK(B64),ISBLANK(C64),ISBLANK(E64),ISBLANK(F64),ISBLANK(G64),ISBLANK(H64),ISBLANK(J64),ISBLANK(K64)),"Angaben in Zeile 66 unvollständig, bitte ergänzen!",""))</f>
        <v/>
      </c>
      <c r="B119" s="84"/>
      <c r="C119" s="84"/>
      <c r="D119" s="84"/>
      <c r="E119" s="84"/>
      <c r="F119" s="84" t="str">
        <f>IF(H64&gt;G64,"Zeile 66: Die Wochenstundenzahl im Projekt darf nicht höher als die pers. vertragl. Wochenarbeitszeit sein!","")</f>
        <v/>
      </c>
      <c r="G119" s="84"/>
      <c r="H119" s="84"/>
      <c r="I119" s="84"/>
      <c r="J119" s="85"/>
      <c r="P119" s="40"/>
    </row>
    <row r="120" spans="1:16" s="32" customFormat="1" ht="48.75" customHeight="1" x14ac:dyDescent="0.3">
      <c r="A120" s="83" t="str">
        <f>IF(ISBLANK(A65),"",IF(OR(ISBLANK(B65),ISBLANK(C65),ISBLANK(E65),ISBLANK(F65),ISBLANK(G65),ISBLANK(H65),ISBLANK(J65),ISBLANK(K65)),"Angaben in Zeile 67 unvollständig, bitte ergänzen!",""))</f>
        <v/>
      </c>
      <c r="B120" s="84"/>
      <c r="C120" s="84" t="str">
        <f>IF(AND(M41="",M42="",M43="",M44="",M45="",M46="",M47="",M48="",M49="",M50="",M51="",M52="",M53="",M54="",M55="",M56="",M57="",M58="",M59="",M60="",M61="",M62="",M63="",M64=""),"","Eine Angabe oder mehrere Angaben bei den Einsatzzeiträumen des festangestellten Personals stimmen nicht mit dem Projektzeitraum überein! Bitte die Fehler beheben.")</f>
        <v/>
      </c>
      <c r="D120" s="84"/>
      <c r="E120" s="84"/>
      <c r="F120" s="84" t="str">
        <f>IF(H65&gt;G65,"Zeile 67: Die Wochenstundenzahl im Projekt darf nicht höher als die pers. vertragl. Wochenarbeitszeit sein!","")</f>
        <v/>
      </c>
      <c r="G120" s="84"/>
      <c r="H120" s="84"/>
      <c r="I120" s="84"/>
      <c r="J120" s="85"/>
      <c r="P120" s="40"/>
    </row>
    <row r="121" spans="1:16" s="32" customFormat="1" ht="47.25" customHeight="1" thickBot="1" x14ac:dyDescent="0.35">
      <c r="A121" s="92"/>
      <c r="B121" s="93"/>
      <c r="C121" s="93" t="str">
        <f>IF(AND(L81="",L82="",L83="",L84="",L85="",L86="",L87="",L88="",L89="",L90=""),"","Eine Angabe oder mehrere Angaben bei den Einsatzzeiträumen des Honorarpersonals stimmen nicht mit dem Projektzeitraum überein! Bitte die Fehler beheben.")</f>
        <v/>
      </c>
      <c r="D121" s="93"/>
      <c r="E121" s="93"/>
      <c r="F121" s="93"/>
      <c r="G121" s="93"/>
      <c r="H121" s="93"/>
      <c r="I121" s="93"/>
      <c r="J121" s="94"/>
      <c r="P121" s="40"/>
    </row>
    <row r="122" spans="1:16" x14ac:dyDescent="0.3">
      <c r="A122" s="21"/>
      <c r="B122" s="21"/>
      <c r="C122" s="21"/>
      <c r="D122" s="21"/>
      <c r="E122" s="21"/>
      <c r="F122" s="21"/>
    </row>
    <row r="123" spans="1:16" s="21" customFormat="1" hidden="1" outlineLevel="1" x14ac:dyDescent="0.3">
      <c r="A123" s="41" t="b">
        <f>AND(A96="",A97="",A98="",A99="",A100="",A101="",A102="",A103="",A104="",A105="",A106="",A107="",A108="",A109="",A110="",A111="",A112="",A113="",A114="",A115="",A116="",A117="",A118="",A119="",A120="",A121="")</f>
        <v>1</v>
      </c>
      <c r="P123" s="36"/>
    </row>
    <row r="124" spans="1:16" s="21" customFormat="1" hidden="1" outlineLevel="1" x14ac:dyDescent="0.3">
      <c r="A124" s="41" t="b">
        <f>AND(C96="",C97="",C98="",C99="",C100="",C101="",C102="",C103="",C104="",C105="",C106="",C107="",C108="",C109="",C110="",C111="",C112="",C113="",C114="",C116="",C117="",C118="",F96="")</f>
        <v>1</v>
      </c>
      <c r="P124" s="36"/>
    </row>
    <row r="125" spans="1:16" s="21" customFormat="1" hidden="1" outlineLevel="1" x14ac:dyDescent="0.3">
      <c r="A125" s="41" t="b">
        <f>AND(F97="",F98="",F99="",F100="",F101="",F102="",F103="",F104="",F105="",F106="",F107="",F108="",F109="",F110="",F111="",F112="",F113="",F114="",F115="",F116="",F117="",F118="",F119="",F120="",F121="")</f>
        <v>1</v>
      </c>
      <c r="P125" s="36"/>
    </row>
    <row r="126" spans="1:16" s="21" customFormat="1" hidden="1" outlineLevel="1" x14ac:dyDescent="0.3">
      <c r="A126" s="41" t="b">
        <f>AND(C120="",C121="")</f>
        <v>1</v>
      </c>
      <c r="P126" s="36"/>
    </row>
    <row r="127" spans="1:16" hidden="1" outlineLevel="1" x14ac:dyDescent="0.3">
      <c r="A127" s="42"/>
    </row>
    <row r="128" spans="1:16" collapsed="1" x14ac:dyDescent="0.3">
      <c r="A128" s="42"/>
    </row>
    <row r="136" spans="1:1" hidden="1" outlineLevel="1" x14ac:dyDescent="0.3">
      <c r="A136" s="1" t="s">
        <v>8</v>
      </c>
    </row>
    <row r="137" spans="1:1" hidden="1" outlineLevel="1" x14ac:dyDescent="0.3">
      <c r="A137" s="1" t="s">
        <v>9</v>
      </c>
    </row>
    <row r="138" spans="1:1" hidden="1" outlineLevel="1" x14ac:dyDescent="0.3">
      <c r="A138" s="1" t="s">
        <v>10</v>
      </c>
    </row>
    <row r="139" spans="1:1" hidden="1" outlineLevel="1" x14ac:dyDescent="0.3">
      <c r="A139" s="1" t="s">
        <v>11</v>
      </c>
    </row>
    <row r="140" spans="1:1" hidden="1" outlineLevel="1" x14ac:dyDescent="0.3">
      <c r="A140" s="1" t="s">
        <v>12</v>
      </c>
    </row>
    <row r="141" spans="1:1" hidden="1" outlineLevel="1" x14ac:dyDescent="0.3">
      <c r="A141" s="1" t="s">
        <v>13</v>
      </c>
    </row>
    <row r="142" spans="1:1" hidden="1" outlineLevel="1" x14ac:dyDescent="0.3">
      <c r="A142" s="1" t="s">
        <v>14</v>
      </c>
    </row>
    <row r="143" spans="1:1" hidden="1" outlineLevel="1" x14ac:dyDescent="0.3"/>
    <row r="144" spans="1:1" hidden="1" outlineLevel="1" x14ac:dyDescent="0.3"/>
    <row r="145" spans="1:3" hidden="1" outlineLevel="1" x14ac:dyDescent="0.3">
      <c r="A145" s="22" t="s">
        <v>49</v>
      </c>
    </row>
    <row r="146" spans="1:3" hidden="1" outlineLevel="1" x14ac:dyDescent="0.3">
      <c r="A146" s="22"/>
    </row>
    <row r="147" spans="1:3" hidden="1" outlineLevel="1" x14ac:dyDescent="0.3">
      <c r="A147" s="22"/>
    </row>
    <row r="148" spans="1:3" hidden="1" outlineLevel="1" x14ac:dyDescent="0.3">
      <c r="A148" s="22"/>
    </row>
    <row r="149" spans="1:3" hidden="1" outlineLevel="1" x14ac:dyDescent="0.3">
      <c r="A149" s="22"/>
    </row>
    <row r="150" spans="1:3" hidden="1" outlineLevel="1" x14ac:dyDescent="0.3">
      <c r="A150" s="22"/>
    </row>
    <row r="151" spans="1:3" hidden="1" outlineLevel="1" x14ac:dyDescent="0.3">
      <c r="A151" s="22" t="s">
        <v>26</v>
      </c>
    </row>
    <row r="152" spans="1:3" hidden="1" outlineLevel="1" x14ac:dyDescent="0.3">
      <c r="A152" s="22" t="s">
        <v>27</v>
      </c>
    </row>
    <row r="153" spans="1:3" hidden="1" outlineLevel="1" x14ac:dyDescent="0.3">
      <c r="A153" s="22"/>
    </row>
    <row r="154" spans="1:3" hidden="1" outlineLevel="1" x14ac:dyDescent="0.3">
      <c r="A154" s="22"/>
    </row>
    <row r="155" spans="1:3" hidden="1" outlineLevel="1" x14ac:dyDescent="0.3"/>
    <row r="156" spans="1:3" hidden="1" outlineLevel="1" x14ac:dyDescent="0.3">
      <c r="A156" s="25">
        <v>42186</v>
      </c>
      <c r="B156" s="25">
        <v>43190</v>
      </c>
      <c r="C156" s="1" t="s">
        <v>29</v>
      </c>
    </row>
    <row r="157" spans="1:3" hidden="1" outlineLevel="1" x14ac:dyDescent="0.3">
      <c r="A157" s="25">
        <v>42186</v>
      </c>
      <c r="B157" s="25">
        <v>42855</v>
      </c>
      <c r="C157" s="1" t="s">
        <v>30</v>
      </c>
    </row>
    <row r="158" spans="1:3" hidden="1" outlineLevel="1" x14ac:dyDescent="0.3">
      <c r="A158" s="25">
        <v>42217</v>
      </c>
      <c r="B158" s="25">
        <v>42947</v>
      </c>
      <c r="C158" s="1" t="s">
        <v>31</v>
      </c>
    </row>
    <row r="159" spans="1:3" hidden="1" outlineLevel="1" x14ac:dyDescent="0.3">
      <c r="A159" s="25">
        <v>43191</v>
      </c>
      <c r="B159" s="25">
        <v>44196</v>
      </c>
      <c r="C159" s="1" t="s">
        <v>29</v>
      </c>
    </row>
    <row r="160" spans="1:3" hidden="1" outlineLevel="1" x14ac:dyDescent="0.3">
      <c r="A160" s="25">
        <v>42856</v>
      </c>
      <c r="B160" s="25">
        <v>43524</v>
      </c>
      <c r="C160" s="1" t="s">
        <v>30</v>
      </c>
    </row>
    <row r="161" spans="1:3" hidden="1" outlineLevel="1" x14ac:dyDescent="0.3">
      <c r="A161" s="25">
        <v>43525</v>
      </c>
      <c r="B161" s="25">
        <v>44196</v>
      </c>
      <c r="C161" s="1" t="s">
        <v>30</v>
      </c>
    </row>
    <row r="162" spans="1:3" hidden="1" outlineLevel="1" x14ac:dyDescent="0.3">
      <c r="A162" s="25">
        <v>42948</v>
      </c>
      <c r="B162" s="25">
        <v>43677</v>
      </c>
      <c r="C162" s="1" t="s">
        <v>31</v>
      </c>
    </row>
    <row r="163" spans="1:3" hidden="1" outlineLevel="1" x14ac:dyDescent="0.3">
      <c r="A163" s="25">
        <v>43678</v>
      </c>
      <c r="B163" s="25">
        <v>44196</v>
      </c>
      <c r="C163" s="1" t="s">
        <v>31</v>
      </c>
    </row>
    <row r="164" spans="1:3" hidden="1" outlineLevel="1" x14ac:dyDescent="0.3"/>
    <row r="165" spans="1:3" collapsed="1" x14ac:dyDescent="0.3"/>
  </sheetData>
  <sheetProtection selectLockedCells="1"/>
  <mergeCells count="134">
    <mergeCell ref="A121:B121"/>
    <mergeCell ref="F118:J118"/>
    <mergeCell ref="A119:B119"/>
    <mergeCell ref="C119:E119"/>
    <mergeCell ref="F119:J119"/>
    <mergeCell ref="A114:B114"/>
    <mergeCell ref="C114:E114"/>
    <mergeCell ref="F114:J114"/>
    <mergeCell ref="A115:B115"/>
    <mergeCell ref="C115:E115"/>
    <mergeCell ref="F121:J121"/>
    <mergeCell ref="C120:E120"/>
    <mergeCell ref="C121:E121"/>
    <mergeCell ref="A117:B117"/>
    <mergeCell ref="C117:E117"/>
    <mergeCell ref="F117:J117"/>
    <mergeCell ref="A118:B118"/>
    <mergeCell ref="C118:E118"/>
    <mergeCell ref="A120:B120"/>
    <mergeCell ref="F120:J120"/>
    <mergeCell ref="F115:J115"/>
    <mergeCell ref="A116:B116"/>
    <mergeCell ref="C116:E116"/>
    <mergeCell ref="F116:J116"/>
    <mergeCell ref="A111:B111"/>
    <mergeCell ref="C111:E111"/>
    <mergeCell ref="F111:J111"/>
    <mergeCell ref="A112:B112"/>
    <mergeCell ref="C112:E112"/>
    <mergeCell ref="F112:J112"/>
    <mergeCell ref="A113:B113"/>
    <mergeCell ref="C113:E113"/>
    <mergeCell ref="F113:J113"/>
    <mergeCell ref="A108:B108"/>
    <mergeCell ref="C108:E108"/>
    <mergeCell ref="F108:J108"/>
    <mergeCell ref="A109:B109"/>
    <mergeCell ref="C109:E109"/>
    <mergeCell ref="F109:J109"/>
    <mergeCell ref="A110:B110"/>
    <mergeCell ref="C110:E110"/>
    <mergeCell ref="F110:J110"/>
    <mergeCell ref="F107:J107"/>
    <mergeCell ref="F100:J100"/>
    <mergeCell ref="A101:B101"/>
    <mergeCell ref="A102:B102"/>
    <mergeCell ref="C102:E102"/>
    <mergeCell ref="F102:J102"/>
    <mergeCell ref="A103:B103"/>
    <mergeCell ref="C103:E103"/>
    <mergeCell ref="F103:J103"/>
    <mergeCell ref="A105:B105"/>
    <mergeCell ref="C105:E105"/>
    <mergeCell ref="F105:J105"/>
    <mergeCell ref="A106:B106"/>
    <mergeCell ref="C106:E106"/>
    <mergeCell ref="F106:J106"/>
    <mergeCell ref="A107:B107"/>
    <mergeCell ref="C107:E107"/>
    <mergeCell ref="A104:B104"/>
    <mergeCell ref="C104:E104"/>
    <mergeCell ref="F104:J104"/>
    <mergeCell ref="F98:J98"/>
    <mergeCell ref="A93:J93"/>
    <mergeCell ref="C101:E101"/>
    <mergeCell ref="F101:J101"/>
    <mergeCell ref="F96:J96"/>
    <mergeCell ref="C96:E96"/>
    <mergeCell ref="A96:B96"/>
    <mergeCell ref="A97:B97"/>
    <mergeCell ref="C97:E97"/>
    <mergeCell ref="F97:J97"/>
    <mergeCell ref="A99:B99"/>
    <mergeCell ref="C99:E99"/>
    <mergeCell ref="F99:J99"/>
    <mergeCell ref="A100:B100"/>
    <mergeCell ref="C100:E100"/>
    <mergeCell ref="A85:B85"/>
    <mergeCell ref="A86:B86"/>
    <mergeCell ref="A89:B89"/>
    <mergeCell ref="A90:B90"/>
    <mergeCell ref="A87:B87"/>
    <mergeCell ref="A88:B88"/>
    <mergeCell ref="C61:D61"/>
    <mergeCell ref="C65:D65"/>
    <mergeCell ref="A98:B98"/>
    <mergeCell ref="C98:E98"/>
    <mergeCell ref="C90:D90"/>
    <mergeCell ref="C87:D87"/>
    <mergeCell ref="C88:D88"/>
    <mergeCell ref="C89:D89"/>
    <mergeCell ref="C85:D85"/>
    <mergeCell ref="C86:D86"/>
    <mergeCell ref="C81:D81"/>
    <mergeCell ref="C82:D82"/>
    <mergeCell ref="C84:D84"/>
    <mergeCell ref="A3:K25"/>
    <mergeCell ref="A82:B82"/>
    <mergeCell ref="B34:C34"/>
    <mergeCell ref="C63:D63"/>
    <mergeCell ref="C64:D64"/>
    <mergeCell ref="A81:B81"/>
    <mergeCell ref="A83:B83"/>
    <mergeCell ref="C58:D58"/>
    <mergeCell ref="C59:D59"/>
    <mergeCell ref="C60:D60"/>
    <mergeCell ref="D69:F75"/>
    <mergeCell ref="C48:D48"/>
    <mergeCell ref="B29:F29"/>
    <mergeCell ref="B30:F30"/>
    <mergeCell ref="B31:F31"/>
    <mergeCell ref="B32:F32"/>
    <mergeCell ref="C54:D54"/>
    <mergeCell ref="C49:D49"/>
    <mergeCell ref="C40:D40"/>
    <mergeCell ref="C51:D51"/>
    <mergeCell ref="A36:J36"/>
    <mergeCell ref="C47:D47"/>
    <mergeCell ref="C83:D83"/>
    <mergeCell ref="C80:D80"/>
    <mergeCell ref="C42:D42"/>
    <mergeCell ref="C50:D50"/>
    <mergeCell ref="C45:D45"/>
    <mergeCell ref="C56:D56"/>
    <mergeCell ref="C55:D55"/>
    <mergeCell ref="C43:D43"/>
    <mergeCell ref="C44:D44"/>
    <mergeCell ref="A80:B80"/>
    <mergeCell ref="A84:B84"/>
    <mergeCell ref="C46:D46"/>
    <mergeCell ref="C53:D53"/>
    <mergeCell ref="C62:D62"/>
    <mergeCell ref="C57:D57"/>
    <mergeCell ref="C52:D52"/>
  </mergeCells>
  <conditionalFormatting sqref="E81:E90 E41:E65">
    <cfRule type="expression" dxfId="16" priority="99">
      <formula>ISBLANK($E41)</formula>
    </cfRule>
  </conditionalFormatting>
  <conditionalFormatting sqref="F81:F90 F41:F65">
    <cfRule type="expression" dxfId="15" priority="98">
      <formula>ISBLANK($F41)</formula>
    </cfRule>
  </conditionalFormatting>
  <conditionalFormatting sqref="G81:G90 G41:G65">
    <cfRule type="expression" dxfId="14" priority="97">
      <formula>ISBLANK($G41)</formula>
    </cfRule>
  </conditionalFormatting>
  <conditionalFormatting sqref="H41:I65">
    <cfRule type="expression" dxfId="13" priority="96">
      <formula>ISBLANK($H41)</formula>
    </cfRule>
  </conditionalFormatting>
  <conditionalFormatting sqref="J81:J90 J41:J65">
    <cfRule type="expression" dxfId="12" priority="95">
      <formula>ISBLANK($J41)</formula>
    </cfRule>
  </conditionalFormatting>
  <conditionalFormatting sqref="K81:K90 K41:K65">
    <cfRule type="expression" dxfId="11" priority="94">
      <formula>ISBLANK($K41)</formula>
    </cfRule>
  </conditionalFormatting>
  <conditionalFormatting sqref="B29:B32 C30:F32 B60:B65">
    <cfRule type="expression" dxfId="10" priority="16">
      <formula>ISBLANK($B29)</formula>
    </cfRule>
  </conditionalFormatting>
  <conditionalFormatting sqref="B33">
    <cfRule type="expression" dxfId="9" priority="15">
      <formula>ISBLANK($B33)</formula>
    </cfRule>
  </conditionalFormatting>
  <conditionalFormatting sqref="D33">
    <cfRule type="expression" dxfId="8" priority="14">
      <formula>ISBLANK($D33)</formula>
    </cfRule>
  </conditionalFormatting>
  <conditionalFormatting sqref="B34:C34">
    <cfRule type="expression" dxfId="7" priority="13">
      <formula>ISBLANK($B34)</formula>
    </cfRule>
  </conditionalFormatting>
  <conditionalFormatting sqref="C81:C90 C41:D65">
    <cfRule type="expression" dxfId="6" priority="12">
      <formula>ISBLANK($C41)</formula>
    </cfRule>
  </conditionalFormatting>
  <conditionalFormatting sqref="B41:B59">
    <cfRule type="expression" dxfId="5" priority="10">
      <formula>ISBLANK($B41)</formula>
    </cfRule>
  </conditionalFormatting>
  <conditionalFormatting sqref="A81:B90 A60:A65">
    <cfRule type="expression" dxfId="4" priority="8">
      <formula>ISBLANK($A60)</formula>
    </cfRule>
  </conditionalFormatting>
  <conditionalFormatting sqref="D81:D90">
    <cfRule type="expression" dxfId="3" priority="7">
      <formula>ISBLANK($C81)</formula>
    </cfRule>
  </conditionalFormatting>
  <conditionalFormatting sqref="A41:A59">
    <cfRule type="expression" dxfId="2" priority="6">
      <formula>ISBLANK($A41)</formula>
    </cfRule>
  </conditionalFormatting>
  <conditionalFormatting sqref="A93:J93">
    <cfRule type="expression" dxfId="1" priority="4">
      <formula>ISBLANK($A$93)</formula>
    </cfRule>
  </conditionalFormatting>
  <conditionalFormatting sqref="C33">
    <cfRule type="expression" dxfId="0" priority="1">
      <formula>ISBLANK($B33)</formula>
    </cfRule>
  </conditionalFormatting>
  <dataValidations count="4">
    <dataValidation type="list" allowBlank="1" showInputMessage="1" showErrorMessage="1" sqref="A41:A66">
      <formula1>$A$136:$A$142</formula1>
    </dataValidation>
    <dataValidation type="list" allowBlank="1" showInputMessage="1" showErrorMessage="1" sqref="A41:A66">
      <formula1>#REF!</formula1>
    </dataValidation>
    <dataValidation type="list" allowBlank="1" showInputMessage="1" showErrorMessage="1" sqref="B30:F30">
      <formula1>$A$151:$A$152</formula1>
    </dataValidation>
    <dataValidation type="list" allowBlank="1" showInputMessage="1" showErrorMessage="1" sqref="B29:F29">
      <formula1>$A$145:$A$149</formula1>
    </dataValidation>
  </dataValidations>
  <pageMargins left="0.51181102362204722" right="0.51181102362204722" top="0.59055118110236227" bottom="0.59055118110236227" header="0.31496062992125984" footer="0.31496062992125984"/>
  <pageSetup paperSize="9" scale="75" fitToHeight="0" orientation="landscape" r:id="rId1"/>
  <headerFooter>
    <oddHeader>&amp;RAnlage Erläuterungen Personal</oddHeader>
    <oddFooter>&amp;LSeite &amp;P von &amp;N&amp;RStand: 27.03.2017</oddFooter>
  </headerFooter>
  <rowBreaks count="1" manualBreakCount="1">
    <brk id="62"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
  <sheetViews>
    <sheetView workbookViewId="0">
      <selection activeCell="C30" sqref="C30"/>
    </sheetView>
  </sheetViews>
  <sheetFormatPr baseColWidth="10" defaultRowHeight="14" x14ac:dyDescent="0.3"/>
  <sheetData>
    <row r="1" spans="1:1" x14ac:dyDescent="0.3">
      <c r="A1" t="s">
        <v>34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Tabelle1</vt:lpstr>
      <vt:lpstr>Tabelle2</vt:lpstr>
      <vt:lpstr>Tabelle1!Druckbereich</vt:lpstr>
      <vt:lpstr>Tabelle1!Drucktitel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Kubath, Sabrina</dc:creator>
  <cp:lastModifiedBy>Pape, Corinna</cp:lastModifiedBy>
  <cp:lastPrinted>2017-03-27T07:42:10Z</cp:lastPrinted>
  <dcterms:created xsi:type="dcterms:W3CDTF">2015-01-28T10:11:31Z</dcterms:created>
  <dcterms:modified xsi:type="dcterms:W3CDTF">2022-09-06T05:24:37Z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_LastOpenTime">
    <vt:lpwstr>4/27/2016 10:36:43 AM</vt:lpwstr>
  </property>
  <property fmtid="{D5CDD505-2E9C-101B-9397-08002B2CF9AE}" pid="3" name="OS_LastOpenUser">
    <vt:lpwstr>SABRINA.KUBATH</vt:lpwstr>
  </property>
  <property fmtid="{D5CDD505-2E9C-101B-9397-08002B2CF9AE}" pid="4" name="os_autosavelastposition83662">
    <vt:lpwstr>Tabelle1|5|2</vt:lpwstr>
  </property>
  <property fmtid="{D5CDD505-2E9C-101B-9397-08002B2CF9AE}" pid="5" name="OS_LastSave">
    <vt:lpwstr>4/27/2016 10:37:07 AM</vt:lpwstr>
  </property>
  <property fmtid="{D5CDD505-2E9C-101B-9397-08002B2CF9AE}" pid="6" name="OS_LastSaveUser">
    <vt:lpwstr>SABRINA.KUBATH</vt:lpwstr>
  </property>
  <property fmtid="{D5CDD505-2E9C-101B-9397-08002B2CF9AE}" pid="7" name="OS_LastDocumentSaved">
    <vt:bool>false</vt:bool>
  </property>
  <property fmtid="{D5CDD505-2E9C-101B-9397-08002B2CF9AE}" pid="8" name="MustSave">
    <vt:bool>false</vt:bool>
  </property>
</Properties>
</file>