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L:\Internet Redakteure\ZW-ZAM_Programmseiten\NeueFP_2014-2020\705 Landschaftswerte\"/>
    </mc:Choice>
  </mc:AlternateContent>
  <bookViews>
    <workbookView xWindow="0" yWindow="0" windowWidth="19200" windowHeight="11430" tabRatio="669"/>
  </bookViews>
  <sheets>
    <sheet name="Personalausgaben" sheetId="16" r:id="rId1"/>
    <sheet name="Tabelle1" sheetId="20" state="hidden" r:id="rId2"/>
    <sheet name="Tabelle_Volltext" sheetId="13" state="hidden" r:id="rId3"/>
    <sheet name="Tabelle_NEU" sheetId="17" state="hidden" r:id="rId4"/>
    <sheet name="Tabelle2" sheetId="19" state="hidden" r:id="rId5"/>
  </sheets>
  <calcPr calcId="162913"/>
</workbook>
</file>

<file path=xl/calcChain.xml><?xml version="1.0" encoding="utf-8"?>
<calcChain xmlns="http://schemas.openxmlformats.org/spreadsheetml/2006/main">
  <c r="G10" i="16" l="1"/>
  <c r="G11" i="16"/>
  <c r="G12" i="16"/>
  <c r="G13" i="16"/>
  <c r="G14" i="16"/>
  <c r="G15" i="16"/>
  <c r="G16" i="16"/>
  <c r="G17" i="16"/>
  <c r="G18" i="16"/>
  <c r="G19" i="16"/>
  <c r="G20" i="16"/>
  <c r="G21" i="16"/>
  <c r="G22" i="16"/>
  <c r="G9" i="16"/>
  <c r="E9" i="16"/>
  <c r="I16" i="16" l="1"/>
  <c r="I17" i="16"/>
  <c r="I18" i="16"/>
  <c r="I19" i="16"/>
  <c r="I20" i="16"/>
  <c r="I21" i="16"/>
  <c r="I22" i="16"/>
  <c r="D3" i="16" l="1"/>
  <c r="N22" i="16" l="1"/>
  <c r="M22" i="16"/>
  <c r="L22" i="16"/>
  <c r="O22" i="16" s="1"/>
  <c r="E22" i="16" s="1"/>
  <c r="J22" i="16"/>
  <c r="N21" i="16"/>
  <c r="M21" i="16"/>
  <c r="L21" i="16"/>
  <c r="O21" i="16" s="1"/>
  <c r="E21" i="16" s="1"/>
  <c r="J21" i="16"/>
  <c r="N20" i="16"/>
  <c r="M20" i="16"/>
  <c r="L20" i="16"/>
  <c r="O20" i="16" s="1"/>
  <c r="E20" i="16" s="1"/>
  <c r="J20" i="16"/>
  <c r="N19" i="16"/>
  <c r="M19" i="16"/>
  <c r="L19" i="16"/>
  <c r="O19" i="16" s="1"/>
  <c r="E19" i="16" s="1"/>
  <c r="J19" i="16"/>
  <c r="N18" i="16"/>
  <c r="M18" i="16"/>
  <c r="L18" i="16"/>
  <c r="O18" i="16" s="1"/>
  <c r="E18" i="16" s="1"/>
  <c r="J18" i="16"/>
  <c r="N17" i="16"/>
  <c r="M17" i="16"/>
  <c r="L17" i="16"/>
  <c r="O17" i="16" s="1"/>
  <c r="E17" i="16" s="1"/>
  <c r="J17" i="16"/>
  <c r="N16" i="16"/>
  <c r="M16" i="16"/>
  <c r="L16" i="16"/>
  <c r="O16" i="16" s="1"/>
  <c r="E16" i="16" s="1"/>
  <c r="J16" i="16"/>
  <c r="N15" i="16"/>
  <c r="M15" i="16"/>
  <c r="L15" i="16"/>
  <c r="J15" i="16"/>
  <c r="N14" i="16"/>
  <c r="M14" i="16"/>
  <c r="L14" i="16"/>
  <c r="J14" i="16"/>
  <c r="N13" i="16"/>
  <c r="M13" i="16"/>
  <c r="L13" i="16"/>
  <c r="J13" i="16"/>
  <c r="N12" i="16"/>
  <c r="M12" i="16"/>
  <c r="L12" i="16"/>
  <c r="J12" i="16"/>
  <c r="N11" i="16"/>
  <c r="M11" i="16"/>
  <c r="L11" i="16"/>
  <c r="J11" i="16"/>
  <c r="N10" i="16"/>
  <c r="M10" i="16"/>
  <c r="L10" i="16"/>
  <c r="J10" i="16"/>
  <c r="N9" i="16"/>
  <c r="M9" i="16"/>
  <c r="L9" i="16"/>
  <c r="J9" i="16"/>
  <c r="O12" i="16" l="1"/>
  <c r="E12" i="16" s="1"/>
  <c r="I12" i="16" s="1"/>
  <c r="O13" i="16"/>
  <c r="E13" i="16" s="1"/>
  <c r="I13" i="16" s="1"/>
  <c r="O14" i="16"/>
  <c r="E14" i="16" s="1"/>
  <c r="I14" i="16" s="1"/>
  <c r="O15" i="16"/>
  <c r="E15" i="16" s="1"/>
  <c r="I15" i="16" s="1"/>
  <c r="O10" i="16"/>
  <c r="E10" i="16" s="1"/>
  <c r="I10" i="16" s="1"/>
  <c r="O11" i="16"/>
  <c r="E11" i="16" s="1"/>
  <c r="I11" i="16" s="1"/>
  <c r="O9" i="16"/>
  <c r="I9" i="16" s="1"/>
  <c r="J23" i="16"/>
</calcChain>
</file>

<file path=xl/sharedStrings.xml><?xml version="1.0" encoding="utf-8"?>
<sst xmlns="http://schemas.openxmlformats.org/spreadsheetml/2006/main" count="339" uniqueCount="116">
  <si>
    <t>Mitarbeiter</t>
  </si>
  <si>
    <t>lfd. Nr.</t>
  </si>
  <si>
    <t>Name</t>
  </si>
  <si>
    <t>Beschäftigungszeitraum</t>
  </si>
  <si>
    <t>Beginn</t>
  </si>
  <si>
    <t>Ende</t>
  </si>
  <si>
    <t>Stunden-anzahl</t>
  </si>
  <si>
    <t>Stunden-satz</t>
  </si>
  <si>
    <t>Kosten/ Ausgaben</t>
  </si>
  <si>
    <t>Stellen-anteil</t>
  </si>
  <si>
    <t>Tarifgruppe-Text</t>
  </si>
  <si>
    <t xml:space="preserve">A 5 </t>
  </si>
  <si>
    <t xml:space="preserve">A 6 </t>
  </si>
  <si>
    <t xml:space="preserve">A 7 </t>
  </si>
  <si>
    <t xml:space="preserve">A 8 </t>
  </si>
  <si>
    <t xml:space="preserve">A 9 </t>
  </si>
  <si>
    <t xml:space="preserve">A 10 </t>
  </si>
  <si>
    <t xml:space="preserve">A 11 </t>
  </si>
  <si>
    <t xml:space="preserve">A 12 </t>
  </si>
  <si>
    <t xml:space="preserve">A 13 </t>
  </si>
  <si>
    <t xml:space="preserve">A 14 </t>
  </si>
  <si>
    <t xml:space="preserve">A 15 </t>
  </si>
  <si>
    <t xml:space="preserve">A 16 </t>
  </si>
  <si>
    <t xml:space="preserve">C 2 </t>
  </si>
  <si>
    <t xml:space="preserve">C 3 </t>
  </si>
  <si>
    <t xml:space="preserve">C 4 </t>
  </si>
  <si>
    <t xml:space="preserve">W 1 </t>
  </si>
  <si>
    <t xml:space="preserve">W 2 </t>
  </si>
  <si>
    <t xml:space="preserve">W 3 </t>
  </si>
  <si>
    <t xml:space="preserve">E 2 </t>
  </si>
  <si>
    <t xml:space="preserve">E 3 </t>
  </si>
  <si>
    <t xml:space="preserve">E 4 </t>
  </si>
  <si>
    <t xml:space="preserve">E 5 </t>
  </si>
  <si>
    <t xml:space="preserve">E 6 </t>
  </si>
  <si>
    <t xml:space="preserve">E 7 </t>
  </si>
  <si>
    <t xml:space="preserve">E 8 </t>
  </si>
  <si>
    <t xml:space="preserve">E 9 </t>
  </si>
  <si>
    <t xml:space="preserve">E 10 </t>
  </si>
  <si>
    <t xml:space="preserve">E 11 </t>
  </si>
  <si>
    <t xml:space="preserve">E 12 </t>
  </si>
  <si>
    <t xml:space="preserve">E 13 </t>
  </si>
  <si>
    <t xml:space="preserve">E 13 Ü </t>
  </si>
  <si>
    <t xml:space="preserve">E 14 </t>
  </si>
  <si>
    <t xml:space="preserve">E 15 </t>
  </si>
  <si>
    <t xml:space="preserve">E 15 Ü </t>
  </si>
  <si>
    <t>ja</t>
  </si>
  <si>
    <t>nein</t>
  </si>
  <si>
    <t>Monate</t>
  </si>
  <si>
    <t>Jahre</t>
  </si>
  <si>
    <t>Tage</t>
  </si>
  <si>
    <t>umgerechnet in Monaten</t>
  </si>
  <si>
    <t>Leistungsgruppe 1</t>
  </si>
  <si>
    <t>LG 1</t>
  </si>
  <si>
    <t>LG 2</t>
  </si>
  <si>
    <t>Leistungsgruppe 2</t>
  </si>
  <si>
    <t>LG 3</t>
  </si>
  <si>
    <t>Leistungsgruppe 3</t>
  </si>
  <si>
    <t>LG 4</t>
  </si>
  <si>
    <t>Leistungsgruppe 4</t>
  </si>
  <si>
    <t>LG 5</t>
  </si>
  <si>
    <t>Leistungsgruppe 5</t>
  </si>
  <si>
    <t>Standardeinheitskostensatz (EUR)</t>
  </si>
  <si>
    <t>Tarifgruppe</t>
  </si>
  <si>
    <t>A 5  Laufbahngruppe 1</t>
  </si>
  <si>
    <t>A 6  Laufbahngruppe 1</t>
  </si>
  <si>
    <t>A 7  Laufbahngruppe 1</t>
  </si>
  <si>
    <t>A 8  Laufbahngruppe 1</t>
  </si>
  <si>
    <t>A 9  Laufbahngruppe 1</t>
  </si>
  <si>
    <t>A 10  Laufbahngruppe 2</t>
  </si>
  <si>
    <t>A 11  Laufbahngruppe 2</t>
  </si>
  <si>
    <t>A 12  Laufbahngruppe 2</t>
  </si>
  <si>
    <t>A 13  Laufbahngruppe 2</t>
  </si>
  <si>
    <t>A 14  Laufbahngruppe 2</t>
  </si>
  <si>
    <t>A 15  Laufbahngruppe 2</t>
  </si>
  <si>
    <t>A 16  Laufbahngruppe 2</t>
  </si>
  <si>
    <t>C 2</t>
  </si>
  <si>
    <t>C 3</t>
  </si>
  <si>
    <t>C 4</t>
  </si>
  <si>
    <t>W 1</t>
  </si>
  <si>
    <t>W 2</t>
  </si>
  <si>
    <t>W 3</t>
  </si>
  <si>
    <t>A 6  Zweites Einstiegsamt  Laufbahngruppe 1</t>
  </si>
  <si>
    <t>A 9  Erstes Einstiegsamt  Laufbahngruppe 2</t>
  </si>
  <si>
    <t>A 13  Zweites Einstiegsamt  Laufbahngruppe 2</t>
  </si>
  <si>
    <t>Beschäftigte oder Beschäftigter TV-L E 2</t>
  </si>
  <si>
    <t>Beschäftigte oder Beschäftigter TV-L E 3</t>
  </si>
  <si>
    <t>Beschäftigte oder Beschäftigter TV-L E 4</t>
  </si>
  <si>
    <t>Beschäftigte oder Beschäftigter TV-L E 5</t>
  </si>
  <si>
    <t>Beschäftigte oder Beschäftigter TV-L E 6</t>
  </si>
  <si>
    <t>Beschäftigte oder Beschäftigter TV-L E 7</t>
  </si>
  <si>
    <t>Beschäftigte oder Beschäftigter TV-L E 8</t>
  </si>
  <si>
    <t>Beschäftigte oder Beschäftigter TV-L E 9</t>
  </si>
  <si>
    <t>Beschäftigte oder Beschäftigter TV-L E 10</t>
  </si>
  <si>
    <t>Beschäftigte oder Beschäftigter TV-L E 11</t>
  </si>
  <si>
    <t>Beschäftigte oder Beschäftigter TV-L E 12</t>
  </si>
  <si>
    <t>Beschäftigte oder Beschäftigter TV-L E 13</t>
  </si>
  <si>
    <t>Beschäftigte oder Beschäftigter TV-L E 13 Ü</t>
  </si>
  <si>
    <t>Beschäftigte oder Beschäftigter TV-L E 14</t>
  </si>
  <si>
    <t>Beschäftigte oder Beschäftigter TV-L E 15</t>
  </si>
  <si>
    <t>Beschäftigte oder Beschäftigter TV-L E 15 Ü</t>
  </si>
  <si>
    <t>k.A.</t>
  </si>
  <si>
    <t>Antragsstichtage</t>
  </si>
  <si>
    <t xml:space="preserve"> = keine Angaben</t>
  </si>
  <si>
    <t>wie 20160930</t>
  </si>
  <si>
    <t>Tarifgruppe/Leistungsgruppe</t>
  </si>
  <si>
    <t>Berechnungshilfe zum
Zusatzblatt Personalausgaben</t>
  </si>
  <si>
    <t xml:space="preserve">                   Antragseingang:</t>
  </si>
  <si>
    <t>20150930</t>
  </si>
  <si>
    <t>20160930</t>
  </si>
  <si>
    <t>20170531</t>
  </si>
  <si>
    <t>20170930</t>
  </si>
  <si>
    <t>20180930</t>
  </si>
  <si>
    <t>20181130</t>
  </si>
  <si>
    <t>20190930</t>
  </si>
  <si>
    <t>20200930</t>
  </si>
  <si>
    <t>Stichtage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</si>
</sst>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#,##0.0"/>
    <numFmt numFmtId="166" formatCode="0.0"/>
    <numFmt numFmtId="167" formatCode="_-* #,##0.00\ [$€-407]_-;\-* #,##0.00\ [$€-407]_-;_-* &quot;-&quot;??\ [$€-407]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  <scheme val="minor"/>
    </font>
    <font>
      <sz val="9"/>
      <color rgb="FFFF0000"/>
      <name val="Arial Narrow"/>
      <family val="2"/>
    </font>
    <font>
      <sz val="9"/>
      <color theme="1"/>
      <name val="Arial"/>
      <family val="2"/>
      <scheme val="minor"/>
    </font>
    <font>
      <sz val="12"/>
      <color theme="1"/>
      <name val="Arial Narrow"/>
      <family val="2"/>
    </font>
    <font>
      <sz val="11"/>
      <color rgb="FFFF0000"/>
      <name val="Arial"/>
      <family val="2"/>
      <scheme val="minor"/>
    </font>
    <font>
      <sz val="11"/>
      <color theme="1" tint="4.9989318521683403E-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4ECB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wrapText="1"/>
    </xf>
    <xf numFmtId="3" fontId="0" fillId="5" borderId="1" xfId="0" applyNumberFormat="1" applyFill="1" applyBorder="1" applyProtection="1"/>
    <xf numFmtId="4" fontId="0" fillId="5" borderId="1" xfId="0" applyNumberFormat="1" applyFill="1" applyBorder="1" applyProtection="1"/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3" fillId="4" borderId="1" xfId="0" applyFont="1" applyFill="1" applyBorder="1" applyProtection="1">
      <protection locked="0" hidden="1"/>
    </xf>
    <xf numFmtId="49" fontId="3" fillId="4" borderId="1" xfId="0" applyNumberFormat="1" applyFont="1" applyFill="1" applyBorder="1" applyProtection="1"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165" fontId="3" fillId="4" borderId="1" xfId="0" applyNumberFormat="1" applyFont="1" applyFill="1" applyBorder="1" applyProtection="1">
      <protection locked="0" hidden="1"/>
    </xf>
    <xf numFmtId="14" fontId="0" fillId="0" borderId="0" xfId="0" applyNumberFormat="1"/>
    <xf numFmtId="2" fontId="9" fillId="8" borderId="1" xfId="0" applyNumberFormat="1" applyFont="1" applyFill="1" applyBorder="1" applyAlignment="1">
      <alignment horizontal="right"/>
    </xf>
    <xf numFmtId="0" fontId="0" fillId="0" borderId="0" xfId="0"/>
    <xf numFmtId="14" fontId="10" fillId="8" borderId="0" xfId="0" applyNumberFormat="1" applyFont="1" applyFill="1" applyAlignment="1" applyProtection="1">
      <alignment horizontal="left"/>
      <protection locked="0" hidden="1"/>
    </xf>
    <xf numFmtId="14" fontId="11" fillId="0" borderId="0" xfId="0" applyNumberFormat="1" applyFont="1"/>
    <xf numFmtId="0" fontId="11" fillId="0" borderId="0" xfId="0" applyFont="1"/>
    <xf numFmtId="0" fontId="0" fillId="0" borderId="0" xfId="0" applyNumberFormat="1"/>
    <xf numFmtId="0" fontId="0" fillId="8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0" fillId="0" borderId="0" xfId="0" applyNumberFormat="1" applyProtection="1"/>
    <xf numFmtId="0" fontId="7" fillId="8" borderId="0" xfId="0" applyFont="1" applyFill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center"/>
    </xf>
    <xf numFmtId="0" fontId="8" fillId="8" borderId="0" xfId="0" applyFont="1" applyFill="1" applyProtection="1"/>
    <xf numFmtId="0" fontId="8" fillId="8" borderId="0" xfId="0" applyFont="1" applyFill="1" applyAlignment="1" applyProtection="1"/>
    <xf numFmtId="0" fontId="0" fillId="8" borderId="0" xfId="0" applyFont="1" applyFill="1" applyProtection="1"/>
    <xf numFmtId="0" fontId="6" fillId="8" borderId="0" xfId="0" applyFont="1" applyFill="1" applyAlignment="1" applyProtection="1">
      <alignment horizontal="center"/>
    </xf>
    <xf numFmtId="0" fontId="0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166" fontId="3" fillId="3" borderId="1" xfId="0" applyNumberFormat="1" applyFont="1" applyFill="1" applyBorder="1" applyProtection="1"/>
    <xf numFmtId="10" fontId="3" fillId="3" borderId="1" xfId="0" applyNumberFormat="1" applyFont="1" applyFill="1" applyBorder="1" applyProtection="1"/>
    <xf numFmtId="2" fontId="0" fillId="0" borderId="4" xfId="0" applyNumberFormat="1" applyBorder="1" applyAlignment="1">
      <alignment horizontal="right"/>
    </xf>
    <xf numFmtId="2" fontId="9" fillId="8" borderId="4" xfId="0" applyNumberFormat="1" applyFont="1" applyFill="1" applyBorder="1" applyAlignment="1">
      <alignment horizontal="right"/>
    </xf>
    <xf numFmtId="0" fontId="0" fillId="0" borderId="3" xfId="0" applyBorder="1"/>
    <xf numFmtId="2" fontId="0" fillId="0" borderId="2" xfId="0" applyNumberFormat="1" applyBorder="1" applyAlignment="1">
      <alignment horizontal="right"/>
    </xf>
    <xf numFmtId="0" fontId="0" fillId="0" borderId="11" xfId="0" applyBorder="1"/>
    <xf numFmtId="2" fontId="0" fillId="0" borderId="12" xfId="0" applyNumberFormat="1" applyBorder="1" applyAlignment="1">
      <alignment horizontal="right"/>
    </xf>
    <xf numFmtId="0" fontId="12" fillId="3" borderId="10" xfId="0" applyFont="1" applyFill="1" applyBorder="1" applyAlignment="1">
      <alignment wrapText="1"/>
    </xf>
    <xf numFmtId="0" fontId="12" fillId="3" borderId="5" xfId="0" applyFont="1" applyFill="1" applyBorder="1" applyAlignment="1">
      <alignment horizontal="right"/>
    </xf>
    <xf numFmtId="0" fontId="12" fillId="6" borderId="5" xfId="0" applyFont="1" applyFill="1" applyBorder="1" applyAlignment="1">
      <alignment horizontal="right"/>
    </xf>
    <xf numFmtId="0" fontId="12" fillId="6" borderId="5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right"/>
    </xf>
    <xf numFmtId="0" fontId="12" fillId="9" borderId="5" xfId="0" applyFont="1" applyFill="1" applyBorder="1" applyAlignment="1">
      <alignment horizontal="right"/>
    </xf>
    <xf numFmtId="0" fontId="12" fillId="9" borderId="8" xfId="0" applyFont="1" applyFill="1" applyBorder="1" applyAlignment="1">
      <alignment horizontal="right"/>
    </xf>
    <xf numFmtId="0" fontId="12" fillId="0" borderId="0" xfId="0" applyFont="1"/>
    <xf numFmtId="0" fontId="12" fillId="3" borderId="5" xfId="0" quotePrefix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2" fillId="3" borderId="3" xfId="0" applyFont="1" applyFill="1" applyBorder="1" applyAlignment="1">
      <alignment wrapText="1"/>
    </xf>
    <xf numFmtId="14" fontId="3" fillId="4" borderId="1" xfId="0" applyNumberFormat="1" applyFont="1" applyFill="1" applyBorder="1" applyAlignment="1" applyProtection="1">
      <alignment horizontal="center"/>
      <protection locked="0" hidden="1"/>
    </xf>
    <xf numFmtId="167" fontId="3" fillId="3" borderId="1" xfId="1" applyNumberFormat="1" applyFont="1" applyFill="1" applyBorder="1" applyProtection="1"/>
    <xf numFmtId="167" fontId="3" fillId="3" borderId="6" xfId="1" applyNumberFormat="1" applyFont="1" applyFill="1" applyBorder="1" applyProtection="1"/>
    <xf numFmtId="167" fontId="3" fillId="0" borderId="5" xfId="0" applyNumberFormat="1" applyFont="1" applyBorder="1" applyProtection="1"/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3">
    <cellStyle name="Standard" xfId="0" builtinId="0"/>
    <cellStyle name="Standard 2" xfId="2"/>
    <cellStyle name="Währung" xfId="1" builtinId="4"/>
  </cellStyles>
  <dxfs count="22">
    <dxf>
      <numFmt numFmtId="19" formatCode="dd/mm/yyyy"/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2" formatCode="0.00"/>
      <fill>
        <patternFill patternType="solid">
          <fgColor indexed="64"/>
          <bgColor theme="2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scheme val="minor"/>
      </font>
    </dxf>
    <dxf>
      <font>
        <u/>
        <color auto="1"/>
      </font>
    </dxf>
    <dxf>
      <border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bottom style="dotted">
          <color auto="1"/>
        </bottom>
        <vertical/>
        <horizontal/>
      </border>
    </dxf>
    <dxf>
      <font>
        <u/>
      </font>
    </dxf>
    <dxf>
      <fill>
        <patternFill>
          <bgColor theme="2" tint="0.79998168889431442"/>
        </patternFill>
      </fill>
    </dxf>
    <dxf>
      <border>
        <vertical/>
        <horizontal/>
      </border>
    </dxf>
  </dxfs>
  <tableStyles count="0" defaultTableStyle="TableStyleMedium2" defaultPivotStyle="PivotStyleLight16"/>
  <colors>
    <mruColors>
      <color rgb="FFD4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10</xdr:col>
      <xdr:colOff>19050</xdr:colOff>
      <xdr:row>4</xdr:row>
      <xdr:rowOff>177165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0"/>
          <a:ext cx="2590800" cy="10058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EK_Sätze" displayName="SEK_Sätze" ref="A3:J45" totalsRowShown="0" headerRowDxfId="15" dataDxfId="13" headerRowBorderDxfId="14" tableBorderDxfId="12" totalsRowBorderDxfId="11">
  <autoFilter ref="A3:J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0" name="Tarifgruppe-Text" dataDxfId="10"/>
    <tableColumn id="1" name="Tarifgruppe" dataDxfId="9"/>
    <tableColumn id="2" name="20150930" dataDxfId="8"/>
    <tableColumn id="3" name="20160930" dataDxfId="7"/>
    <tableColumn id="4" name="20170531" dataDxfId="6"/>
    <tableColumn id="5" name="20170930" dataDxfId="5"/>
    <tableColumn id="6" name="20180930" dataDxfId="4"/>
    <tableColumn id="7" name="20181130" dataDxfId="3"/>
    <tableColumn id="8" name="20190930" dataDxfId="2"/>
    <tableColumn id="9" name="20200930" dataDxfId="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Stichtage" displayName="Stichtage" ref="M13:M30" totalsRowShown="0" headerRowDxfId="0">
  <autoFilter ref="M13:M30"/>
  <tableColumns count="1">
    <tableColumn id="1" name="Stichtag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6" tint="0.39997558519241921"/>
  </sheetPr>
  <dimension ref="A1:O23"/>
  <sheetViews>
    <sheetView showGridLines="0" tabSelected="1" zoomScaleNormal="100" workbookViewId="0">
      <selection activeCell="D11" sqref="D11"/>
    </sheetView>
  </sheetViews>
  <sheetFormatPr baseColWidth="10" defaultRowHeight="14.25" x14ac:dyDescent="0.2"/>
  <cols>
    <col min="1" max="1" width="3" style="24" customWidth="1"/>
    <col min="2" max="2" width="29.375" style="24" customWidth="1"/>
    <col min="3" max="5" width="9" style="24" customWidth="1"/>
    <col min="6" max="6" width="35.25" style="23" customWidth="1"/>
    <col min="7" max="9" width="7.375" style="24" customWidth="1"/>
    <col min="10" max="10" width="11.625" style="24" customWidth="1"/>
    <col min="11" max="11" width="10.125" style="24" customWidth="1"/>
    <col min="12" max="15" width="11" style="24" hidden="1" customWidth="1"/>
    <col min="16" max="16384" width="11" style="24"/>
  </cols>
  <sheetData>
    <row r="1" spans="1:15" ht="11.25" customHeight="1" x14ac:dyDescent="0.2">
      <c r="A1" s="22"/>
      <c r="B1" s="22"/>
      <c r="C1" s="22"/>
      <c r="D1" s="22"/>
      <c r="E1" s="22"/>
    </row>
    <row r="2" spans="1:15" ht="26.25" customHeight="1" x14ac:dyDescent="0.2">
      <c r="A2" s="64" t="s">
        <v>105</v>
      </c>
      <c r="B2" s="64"/>
      <c r="C2" s="64"/>
      <c r="D2" s="64"/>
      <c r="E2" s="64"/>
      <c r="F2" s="24"/>
      <c r="K2" s="25"/>
    </row>
    <row r="3" spans="1:15" ht="22.5" customHeight="1" x14ac:dyDescent="0.25">
      <c r="A3" s="26"/>
      <c r="B3" s="27" t="s">
        <v>106</v>
      </c>
      <c r="C3" s="18"/>
      <c r="D3" s="28" t="str">
        <f>IF(C3="","  &lt;- bitte auswählen","")</f>
        <v xml:space="preserve">  &lt;- bitte auswählen</v>
      </c>
      <c r="E3" s="29"/>
      <c r="K3" s="25"/>
    </row>
    <row r="4" spans="1:15" s="32" customFormat="1" ht="5.25" customHeight="1" x14ac:dyDescent="0.3">
      <c r="A4" s="30"/>
      <c r="B4" s="31"/>
      <c r="C4" s="30"/>
      <c r="D4" s="30"/>
      <c r="E4" s="30"/>
      <c r="G4" s="33"/>
      <c r="H4" s="33"/>
      <c r="I4" s="33"/>
      <c r="J4" s="33"/>
      <c r="K4" s="25"/>
    </row>
    <row r="5" spans="1:15" ht="14.25" customHeight="1" x14ac:dyDescent="0.2">
      <c r="A5" s="34"/>
      <c r="B5" s="34"/>
      <c r="C5" s="35"/>
      <c r="D5" s="34"/>
      <c r="E5" s="34"/>
      <c r="F5" s="36"/>
      <c r="G5" s="36"/>
      <c r="H5" s="36"/>
      <c r="I5" s="36"/>
      <c r="J5" s="36"/>
      <c r="K5" s="25"/>
      <c r="L5" s="36"/>
      <c r="M5" s="36"/>
      <c r="N5" s="36"/>
      <c r="O5" s="36"/>
    </row>
    <row r="6" spans="1:15" x14ac:dyDescent="0.2">
      <c r="A6" s="68" t="s">
        <v>0</v>
      </c>
      <c r="B6" s="68"/>
      <c r="C6" s="34"/>
      <c r="D6" s="34"/>
      <c r="E6" s="34"/>
      <c r="F6" s="36"/>
      <c r="G6" s="34"/>
      <c r="H6" s="34"/>
      <c r="I6" s="34"/>
      <c r="J6" s="34"/>
      <c r="K6" s="25"/>
    </row>
    <row r="7" spans="1:15" x14ac:dyDescent="0.2">
      <c r="A7" s="65" t="s">
        <v>1</v>
      </c>
      <c r="B7" s="69" t="s">
        <v>2</v>
      </c>
      <c r="C7" s="70" t="s">
        <v>3</v>
      </c>
      <c r="D7" s="71"/>
      <c r="E7" s="72"/>
      <c r="F7" s="73" t="s">
        <v>104</v>
      </c>
      <c r="G7" s="65" t="s">
        <v>7</v>
      </c>
      <c r="H7" s="65" t="s">
        <v>6</v>
      </c>
      <c r="I7" s="66" t="s">
        <v>9</v>
      </c>
      <c r="J7" s="65" t="s">
        <v>8</v>
      </c>
      <c r="L7" s="61" t="s">
        <v>48</v>
      </c>
      <c r="M7" s="61" t="s">
        <v>47</v>
      </c>
      <c r="N7" s="61" t="s">
        <v>49</v>
      </c>
      <c r="O7" s="63" t="s">
        <v>50</v>
      </c>
    </row>
    <row r="8" spans="1:15" ht="16.5" customHeight="1" x14ac:dyDescent="0.2">
      <c r="A8" s="65"/>
      <c r="B8" s="69"/>
      <c r="C8" s="37" t="s">
        <v>4</v>
      </c>
      <c r="D8" s="37" t="s">
        <v>5</v>
      </c>
      <c r="E8" s="37" t="s">
        <v>47</v>
      </c>
      <c r="F8" s="74"/>
      <c r="G8" s="65"/>
      <c r="H8" s="65"/>
      <c r="I8" s="67"/>
      <c r="J8" s="65"/>
      <c r="L8" s="62"/>
      <c r="M8" s="62"/>
      <c r="N8" s="62"/>
      <c r="O8" s="63"/>
    </row>
    <row r="9" spans="1:15" ht="18" customHeight="1" x14ac:dyDescent="0.2">
      <c r="A9" s="11"/>
      <c r="B9" s="12"/>
      <c r="C9" s="57"/>
      <c r="D9" s="57"/>
      <c r="E9" s="38" t="str">
        <f t="shared" ref="E9:E22" si="0">IF(O9&lt;0.1,"",O9)</f>
        <v/>
      </c>
      <c r="F9" s="13"/>
      <c r="G9" s="58" t="str">
        <f>IF(ISERROR(VLOOKUP(F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9" s="14"/>
      <c r="I9" s="39" t="str">
        <f t="shared" ref="I9:I22" si="1">IF(ISERROR(H9/(E9*(1720/12))),"",(H9/(E9*(1720/12))))</f>
        <v/>
      </c>
      <c r="J9" s="58" t="str">
        <f>IF(ISERROR(G9*H9),"",(G9*H9))</f>
        <v/>
      </c>
      <c r="L9" s="3">
        <f t="shared" ref="L9:L22" si="2">IF(ISERROR(DATEDIF(C9,D9+1,"y"))," ",(DATEDIF(C9,D9+1,"y")))</f>
        <v>0</v>
      </c>
      <c r="M9" s="3">
        <f t="shared" ref="M9:M22" si="3">IF(ISERROR(DATEDIF(C9,D9+1,"ym"))," ",(DATEDIF(C9,D9+1,"ym")))</f>
        <v>0</v>
      </c>
      <c r="N9" s="3">
        <f t="shared" ref="N9:N22" si="4">IF(ISERROR(DATEDIF(C9,D9+1,"md"))," ",(DATEDIF(C9,D9+1,"md")))</f>
        <v>1</v>
      </c>
      <c r="O9" s="4">
        <f>IF(ISERROR(SUM((L9*12),M9,(N9/30.42)))," ",SUM((L9*12),M9,(N9/30.42)))</f>
        <v>3.2873109796186718E-2</v>
      </c>
    </row>
    <row r="10" spans="1:15" ht="18" customHeight="1" x14ac:dyDescent="0.2">
      <c r="A10" s="11"/>
      <c r="B10" s="12"/>
      <c r="C10" s="57"/>
      <c r="D10" s="57"/>
      <c r="E10" s="38" t="str">
        <f t="shared" si="0"/>
        <v/>
      </c>
      <c r="F10" s="13"/>
      <c r="G10" s="58" t="str">
        <f>IF(ISERROR(VLOOKUP(F10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0" s="14"/>
      <c r="I10" s="39" t="str">
        <f t="shared" si="1"/>
        <v/>
      </c>
      <c r="J10" s="58" t="str">
        <f t="shared" ref="J10:J22" si="5">IF(ISERROR(G10*H10),"",(G10*H10))</f>
        <v/>
      </c>
      <c r="L10" s="3">
        <f t="shared" si="2"/>
        <v>0</v>
      </c>
      <c r="M10" s="3">
        <f t="shared" si="3"/>
        <v>0</v>
      </c>
      <c r="N10" s="3">
        <f t="shared" si="4"/>
        <v>1</v>
      </c>
      <c r="O10" s="4">
        <f t="shared" ref="O10:O22" si="6">IF(ISERROR(SUM((L10*12),M10,(N10/30.42)))," ",SUM((L10*12),M10,(N10/30.42)))</f>
        <v>3.2873109796186718E-2</v>
      </c>
    </row>
    <row r="11" spans="1:15" ht="18" customHeight="1" x14ac:dyDescent="0.2">
      <c r="A11" s="11"/>
      <c r="B11" s="12"/>
      <c r="C11" s="57"/>
      <c r="D11" s="57"/>
      <c r="E11" s="38" t="str">
        <f t="shared" si="0"/>
        <v/>
      </c>
      <c r="F11" s="13"/>
      <c r="G11" s="58" t="str">
        <f>IF(ISERROR(VLOOKUP(F11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1" s="14"/>
      <c r="I11" s="39" t="str">
        <f t="shared" si="1"/>
        <v/>
      </c>
      <c r="J11" s="58" t="str">
        <f t="shared" si="5"/>
        <v/>
      </c>
      <c r="L11" s="3">
        <f t="shared" si="2"/>
        <v>0</v>
      </c>
      <c r="M11" s="3">
        <f t="shared" si="3"/>
        <v>0</v>
      </c>
      <c r="N11" s="3">
        <f t="shared" si="4"/>
        <v>1</v>
      </c>
      <c r="O11" s="4">
        <f t="shared" si="6"/>
        <v>3.2873109796186718E-2</v>
      </c>
    </row>
    <row r="12" spans="1:15" ht="18" customHeight="1" x14ac:dyDescent="0.2">
      <c r="A12" s="11"/>
      <c r="B12" s="12"/>
      <c r="C12" s="57"/>
      <c r="D12" s="57"/>
      <c r="E12" s="38" t="str">
        <f t="shared" si="0"/>
        <v/>
      </c>
      <c r="F12" s="13"/>
      <c r="G12" s="58" t="str">
        <f>IF(ISERROR(VLOOKUP(F12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2" s="14"/>
      <c r="I12" s="39" t="str">
        <f t="shared" si="1"/>
        <v/>
      </c>
      <c r="J12" s="58" t="str">
        <f t="shared" si="5"/>
        <v/>
      </c>
      <c r="L12" s="3">
        <f t="shared" si="2"/>
        <v>0</v>
      </c>
      <c r="M12" s="3">
        <f t="shared" si="3"/>
        <v>0</v>
      </c>
      <c r="N12" s="3">
        <f t="shared" si="4"/>
        <v>1</v>
      </c>
      <c r="O12" s="4">
        <f t="shared" si="6"/>
        <v>3.2873109796186718E-2</v>
      </c>
    </row>
    <row r="13" spans="1:15" ht="18" customHeight="1" x14ac:dyDescent="0.2">
      <c r="A13" s="11"/>
      <c r="B13" s="12"/>
      <c r="C13" s="57"/>
      <c r="D13" s="57"/>
      <c r="E13" s="38" t="str">
        <f t="shared" si="0"/>
        <v/>
      </c>
      <c r="F13" s="13"/>
      <c r="G13" s="58" t="str">
        <f>IF(ISERROR(VLOOKUP(F13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13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3" s="14"/>
      <c r="I13" s="39" t="str">
        <f t="shared" si="1"/>
        <v/>
      </c>
      <c r="J13" s="58" t="str">
        <f t="shared" si="5"/>
        <v/>
      </c>
      <c r="L13" s="3">
        <f t="shared" si="2"/>
        <v>0</v>
      </c>
      <c r="M13" s="3">
        <f t="shared" si="3"/>
        <v>0</v>
      </c>
      <c r="N13" s="3">
        <f t="shared" si="4"/>
        <v>1</v>
      </c>
      <c r="O13" s="4">
        <f t="shared" si="6"/>
        <v>3.2873109796186718E-2</v>
      </c>
    </row>
    <row r="14" spans="1:15" ht="18" customHeight="1" x14ac:dyDescent="0.2">
      <c r="A14" s="11"/>
      <c r="B14" s="12"/>
      <c r="C14" s="57"/>
      <c r="D14" s="57"/>
      <c r="E14" s="38" t="str">
        <f t="shared" si="0"/>
        <v/>
      </c>
      <c r="F14" s="13"/>
      <c r="G14" s="58" t="str">
        <f>IF(ISERROR(VLOOKUP(F14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14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4" s="14"/>
      <c r="I14" s="39" t="str">
        <f t="shared" si="1"/>
        <v/>
      </c>
      <c r="J14" s="58" t="str">
        <f t="shared" si="5"/>
        <v/>
      </c>
      <c r="L14" s="3">
        <f t="shared" si="2"/>
        <v>0</v>
      </c>
      <c r="M14" s="3">
        <f t="shared" si="3"/>
        <v>0</v>
      </c>
      <c r="N14" s="3">
        <f t="shared" si="4"/>
        <v>1</v>
      </c>
      <c r="O14" s="4">
        <f t="shared" si="6"/>
        <v>3.2873109796186718E-2</v>
      </c>
    </row>
    <row r="15" spans="1:15" ht="18" customHeight="1" x14ac:dyDescent="0.2">
      <c r="A15" s="11"/>
      <c r="B15" s="12"/>
      <c r="C15" s="57"/>
      <c r="D15" s="57"/>
      <c r="E15" s="38" t="str">
        <f t="shared" si="0"/>
        <v/>
      </c>
      <c r="F15" s="13"/>
      <c r="G15" s="58" t="str">
        <f>IF(ISERROR(VLOOKUP(F15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15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5" s="14"/>
      <c r="I15" s="39" t="str">
        <f t="shared" si="1"/>
        <v/>
      </c>
      <c r="J15" s="58" t="str">
        <f t="shared" si="5"/>
        <v/>
      </c>
      <c r="L15" s="3">
        <f t="shared" si="2"/>
        <v>0</v>
      </c>
      <c r="M15" s="3">
        <f t="shared" si="3"/>
        <v>0</v>
      </c>
      <c r="N15" s="3">
        <f t="shared" si="4"/>
        <v>1</v>
      </c>
      <c r="O15" s="4">
        <f t="shared" si="6"/>
        <v>3.2873109796186718E-2</v>
      </c>
    </row>
    <row r="16" spans="1:15" ht="18" customHeight="1" x14ac:dyDescent="0.2">
      <c r="A16" s="11"/>
      <c r="B16" s="12"/>
      <c r="C16" s="57"/>
      <c r="D16" s="57"/>
      <c r="E16" s="38" t="str">
        <f t="shared" si="0"/>
        <v/>
      </c>
      <c r="F16" s="13"/>
      <c r="G16" s="58" t="str">
        <f>IF(ISERROR(VLOOKUP(F16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16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6" s="14"/>
      <c r="I16" s="39" t="str">
        <f t="shared" si="1"/>
        <v/>
      </c>
      <c r="J16" s="58" t="str">
        <f t="shared" si="5"/>
        <v/>
      </c>
      <c r="L16" s="3">
        <f t="shared" si="2"/>
        <v>0</v>
      </c>
      <c r="M16" s="3">
        <f t="shared" si="3"/>
        <v>0</v>
      </c>
      <c r="N16" s="3">
        <f t="shared" si="4"/>
        <v>1</v>
      </c>
      <c r="O16" s="4">
        <f t="shared" si="6"/>
        <v>3.2873109796186718E-2</v>
      </c>
    </row>
    <row r="17" spans="1:15" ht="18" customHeight="1" x14ac:dyDescent="0.2">
      <c r="A17" s="11"/>
      <c r="B17" s="12"/>
      <c r="C17" s="57"/>
      <c r="D17" s="57"/>
      <c r="E17" s="38" t="str">
        <f t="shared" si="0"/>
        <v/>
      </c>
      <c r="F17" s="13"/>
      <c r="G17" s="58" t="str">
        <f>IF(ISERROR(VLOOKUP(F17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17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7" s="14"/>
      <c r="I17" s="39" t="str">
        <f t="shared" si="1"/>
        <v/>
      </c>
      <c r="J17" s="58" t="str">
        <f t="shared" si="5"/>
        <v/>
      </c>
      <c r="L17" s="3">
        <f t="shared" si="2"/>
        <v>0</v>
      </c>
      <c r="M17" s="3">
        <f t="shared" si="3"/>
        <v>0</v>
      </c>
      <c r="N17" s="3">
        <f t="shared" si="4"/>
        <v>1</v>
      </c>
      <c r="O17" s="4">
        <f t="shared" si="6"/>
        <v>3.2873109796186718E-2</v>
      </c>
    </row>
    <row r="18" spans="1:15" ht="18" customHeight="1" x14ac:dyDescent="0.2">
      <c r="A18" s="11"/>
      <c r="B18" s="12"/>
      <c r="C18" s="57"/>
      <c r="D18" s="57"/>
      <c r="E18" s="38" t="str">
        <f t="shared" si="0"/>
        <v/>
      </c>
      <c r="F18" s="13"/>
      <c r="G18" s="58" t="str">
        <f>IF(ISERROR(VLOOKUP(F18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18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8" s="14"/>
      <c r="I18" s="39" t="str">
        <f t="shared" si="1"/>
        <v/>
      </c>
      <c r="J18" s="58" t="str">
        <f t="shared" si="5"/>
        <v/>
      </c>
      <c r="L18" s="3">
        <f t="shared" si="2"/>
        <v>0</v>
      </c>
      <c r="M18" s="3">
        <f t="shared" si="3"/>
        <v>0</v>
      </c>
      <c r="N18" s="3">
        <f t="shared" si="4"/>
        <v>1</v>
      </c>
      <c r="O18" s="4">
        <f t="shared" si="6"/>
        <v>3.2873109796186718E-2</v>
      </c>
    </row>
    <row r="19" spans="1:15" ht="18" customHeight="1" x14ac:dyDescent="0.2">
      <c r="A19" s="11"/>
      <c r="B19" s="12"/>
      <c r="C19" s="57"/>
      <c r="D19" s="57"/>
      <c r="E19" s="38" t="str">
        <f t="shared" si="0"/>
        <v/>
      </c>
      <c r="F19" s="13"/>
      <c r="G19" s="58" t="str">
        <f>IF(ISERROR(VLOOKUP(F19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9" s="14"/>
      <c r="I19" s="39" t="str">
        <f t="shared" si="1"/>
        <v/>
      </c>
      <c r="J19" s="58" t="str">
        <f t="shared" si="5"/>
        <v/>
      </c>
      <c r="L19" s="3">
        <f t="shared" si="2"/>
        <v>0</v>
      </c>
      <c r="M19" s="3">
        <f t="shared" si="3"/>
        <v>0</v>
      </c>
      <c r="N19" s="3">
        <f t="shared" si="4"/>
        <v>1</v>
      </c>
      <c r="O19" s="4">
        <f t="shared" si="6"/>
        <v>3.2873109796186718E-2</v>
      </c>
    </row>
    <row r="20" spans="1:15" ht="18" customHeight="1" x14ac:dyDescent="0.2">
      <c r="A20" s="11"/>
      <c r="B20" s="12"/>
      <c r="C20" s="57"/>
      <c r="D20" s="57"/>
      <c r="E20" s="38" t="str">
        <f t="shared" si="0"/>
        <v/>
      </c>
      <c r="F20" s="13"/>
      <c r="G20" s="58" t="str">
        <f>IF(ISERROR(VLOOKUP(F20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0" s="14"/>
      <c r="I20" s="39" t="str">
        <f t="shared" si="1"/>
        <v/>
      </c>
      <c r="J20" s="58" t="str">
        <f t="shared" si="5"/>
        <v/>
      </c>
      <c r="L20" s="3">
        <f t="shared" si="2"/>
        <v>0</v>
      </c>
      <c r="M20" s="3">
        <f t="shared" si="3"/>
        <v>0</v>
      </c>
      <c r="N20" s="3">
        <f t="shared" si="4"/>
        <v>1</v>
      </c>
      <c r="O20" s="4">
        <f t="shared" si="6"/>
        <v>3.2873109796186718E-2</v>
      </c>
    </row>
    <row r="21" spans="1:15" ht="18" customHeight="1" x14ac:dyDescent="0.2">
      <c r="A21" s="11"/>
      <c r="B21" s="12"/>
      <c r="C21" s="57"/>
      <c r="D21" s="57"/>
      <c r="E21" s="38" t="str">
        <f t="shared" si="0"/>
        <v/>
      </c>
      <c r="F21" s="13"/>
      <c r="G21" s="58" t="str">
        <f>IF(ISERROR(VLOOKUP(F21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1" s="14"/>
      <c r="I21" s="39" t="str">
        <f t="shared" si="1"/>
        <v/>
      </c>
      <c r="J21" s="58" t="str">
        <f t="shared" si="5"/>
        <v/>
      </c>
      <c r="L21" s="3">
        <f t="shared" si="2"/>
        <v>0</v>
      </c>
      <c r="M21" s="3">
        <f t="shared" si="3"/>
        <v>0</v>
      </c>
      <c r="N21" s="3">
        <f t="shared" si="4"/>
        <v>1</v>
      </c>
      <c r="O21" s="4">
        <f t="shared" si="6"/>
        <v>3.2873109796186718E-2</v>
      </c>
    </row>
    <row r="22" spans="1:15" ht="18" customHeight="1" thickBot="1" x14ac:dyDescent="0.25">
      <c r="A22" s="11"/>
      <c r="B22" s="12"/>
      <c r="C22" s="57"/>
      <c r="D22" s="57"/>
      <c r="E22" s="38" t="str">
        <f t="shared" si="0"/>
        <v/>
      </c>
      <c r="F22" s="13"/>
      <c r="G22" s="58" t="str">
        <f>IF(ISERROR(VLOOKUP(F22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2" s="14"/>
      <c r="I22" s="39" t="str">
        <f t="shared" si="1"/>
        <v/>
      </c>
      <c r="J22" s="59" t="str">
        <f t="shared" si="5"/>
        <v/>
      </c>
      <c r="L22" s="3">
        <f t="shared" si="2"/>
        <v>0</v>
      </c>
      <c r="M22" s="3">
        <f t="shared" si="3"/>
        <v>0</v>
      </c>
      <c r="N22" s="3">
        <f t="shared" si="4"/>
        <v>1</v>
      </c>
      <c r="O22" s="4">
        <f t="shared" si="6"/>
        <v>3.2873109796186718E-2</v>
      </c>
    </row>
    <row r="23" spans="1:15" ht="18.75" customHeight="1" x14ac:dyDescent="0.2">
      <c r="A23" s="34"/>
      <c r="B23" s="34"/>
      <c r="C23" s="34"/>
      <c r="D23" s="34"/>
      <c r="E23" s="34"/>
      <c r="F23" s="36"/>
      <c r="G23" s="34"/>
      <c r="H23" s="34"/>
      <c r="I23" s="34"/>
      <c r="J23" s="60">
        <f>SUM(J9:J22)</f>
        <v>0</v>
      </c>
    </row>
  </sheetData>
  <sheetProtection algorithmName="SHA-512" hashValue="hU9ibjD7AnN+Pg/cmX4s3r0Qr2uJw5QC+Lc6POhnSN8pxX11GVifuZb6Cln82MtYHYy/OD3gPixu/M5juDqMfg==" saltValue="uiIDgp/C+pCkggiD/Qy1CQ==" spinCount="100000" sheet="1" selectLockedCells="1"/>
  <mergeCells count="14">
    <mergeCell ref="N7:N8"/>
    <mergeCell ref="O7:O8"/>
    <mergeCell ref="A2:E2"/>
    <mergeCell ref="G7:G8"/>
    <mergeCell ref="H7:H8"/>
    <mergeCell ref="I7:I8"/>
    <mergeCell ref="J7:J8"/>
    <mergeCell ref="L7:L8"/>
    <mergeCell ref="M7:M8"/>
    <mergeCell ref="A6:B6"/>
    <mergeCell ref="A7:A8"/>
    <mergeCell ref="B7:B8"/>
    <mergeCell ref="C7:E7"/>
    <mergeCell ref="F7:F8"/>
  </mergeCells>
  <conditionalFormatting sqref="D3">
    <cfRule type="expression" dxfId="21" priority="8">
      <formula>"bitte auswählen"</formula>
    </cfRule>
  </conditionalFormatting>
  <conditionalFormatting sqref="E3">
    <cfRule type="cellIs" dxfId="20" priority="6" operator="equal">
      <formula>"&lt;0"</formula>
    </cfRule>
  </conditionalFormatting>
  <conditionalFormatting sqref="C3">
    <cfRule type="expression" dxfId="19" priority="2">
      <formula>" =C3&lt;&gt;"""" "</formula>
    </cfRule>
    <cfRule type="containsBlanks" dxfId="18" priority="3">
      <formula>LEN(TRIM(C3))=0</formula>
    </cfRule>
    <cfRule type="notContainsBlanks" dxfId="17" priority="9">
      <formula>LEN(TRIM(C3))&gt;0</formula>
    </cfRule>
  </conditionalFormatting>
  <conditionalFormatting sqref="B3">
    <cfRule type="expression" dxfId="16" priority="1">
      <formula>" =C3&lt;&gt;"""" "</formula>
    </cfRule>
  </conditionalFormatting>
  <dataValidations count="1">
    <dataValidation type="whole" operator="greaterThanOrEqual" allowBlank="1" showErrorMessage="1" sqref="A9:A22">
      <formula1>1</formula1>
    </dataValidation>
  </dataValidations>
  <printOptions horizontalCentered="1"/>
  <pageMargins left="0.31496062992125984" right="0.31496062992125984" top="0.98425196850393704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Tabelle_Volltext!$A$4:$A$45</xm:f>
          </x14:formula1>
          <xm:sqref>F9:F22</xm:sqref>
        </x14:dataValidation>
        <x14:dataValidation type="list" allowBlank="1" showInputMessage="1" showErrorMessage="1">
          <x14:formula1>
            <xm:f>Tabelle_Volltext!$M$14:$M$21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FF00"/>
  </sheetPr>
  <dimension ref="A1:N45"/>
  <sheetViews>
    <sheetView topLeftCell="B2" workbookViewId="0">
      <selection activeCell="M26" sqref="M26"/>
    </sheetView>
  </sheetViews>
  <sheetFormatPr baseColWidth="10" defaultRowHeight="14.25" x14ac:dyDescent="0.2"/>
  <cols>
    <col min="1" max="1" width="40" customWidth="1"/>
    <col min="2" max="2" width="13.375" customWidth="1"/>
    <col min="3" max="3" width="11.875" style="7" customWidth="1"/>
    <col min="4" max="5" width="12.375" style="7" customWidth="1"/>
    <col min="6" max="7" width="11.375" customWidth="1"/>
    <col min="8" max="8" width="11.375" style="17" customWidth="1"/>
    <col min="9" max="9" width="10.75" customWidth="1"/>
    <col min="10" max="10" width="10.75" style="17" customWidth="1"/>
    <col min="11" max="11" width="13.875" customWidth="1"/>
    <col min="12" max="12" width="3.625" customWidth="1"/>
    <col min="13" max="13" width="14.5" bestFit="1" customWidth="1"/>
  </cols>
  <sheetData>
    <row r="1" spans="1:14" x14ac:dyDescent="0.2">
      <c r="M1" t="s">
        <v>101</v>
      </c>
    </row>
    <row r="2" spans="1:14" ht="27.75" customHeight="1" x14ac:dyDescent="0.2">
      <c r="B2" s="17"/>
      <c r="C2" s="75" t="s">
        <v>61</v>
      </c>
      <c r="D2" s="76"/>
      <c r="E2" s="76"/>
      <c r="F2" s="76"/>
      <c r="G2" s="76"/>
      <c r="H2" s="76"/>
      <c r="I2" s="76"/>
      <c r="J2" s="76"/>
      <c r="K2" s="17"/>
      <c r="M2">
        <v>20150930</v>
      </c>
      <c r="N2" t="s">
        <v>45</v>
      </c>
    </row>
    <row r="3" spans="1:14" s="53" customFormat="1" ht="15" x14ac:dyDescent="0.25">
      <c r="A3" s="56" t="s">
        <v>10</v>
      </c>
      <c r="B3" s="46" t="s">
        <v>62</v>
      </c>
      <c r="C3" s="54" t="s">
        <v>107</v>
      </c>
      <c r="D3" s="47" t="s">
        <v>108</v>
      </c>
      <c r="E3" s="48" t="s">
        <v>109</v>
      </c>
      <c r="F3" s="49" t="s">
        <v>110</v>
      </c>
      <c r="G3" s="50" t="s">
        <v>111</v>
      </c>
      <c r="H3" s="50" t="s">
        <v>112</v>
      </c>
      <c r="I3" s="51" t="s">
        <v>113</v>
      </c>
      <c r="J3" s="52" t="s">
        <v>114</v>
      </c>
      <c r="M3" s="53">
        <v>20160930</v>
      </c>
      <c r="N3" s="53" t="s">
        <v>46</v>
      </c>
    </row>
    <row r="4" spans="1:14" x14ac:dyDescent="0.2">
      <c r="A4" s="55" t="s">
        <v>63</v>
      </c>
      <c r="B4" s="42" t="s">
        <v>11</v>
      </c>
      <c r="C4" s="6">
        <v>17.47</v>
      </c>
      <c r="D4" s="6">
        <v>18.23</v>
      </c>
      <c r="E4" s="16" t="s">
        <v>103</v>
      </c>
      <c r="F4" s="6">
        <v>18.46</v>
      </c>
      <c r="G4" s="6">
        <v>18.86</v>
      </c>
      <c r="H4" s="6">
        <v>18.86</v>
      </c>
      <c r="I4" s="6">
        <v>18.86</v>
      </c>
      <c r="J4" s="43">
        <v>19.82</v>
      </c>
      <c r="M4">
        <v>20170531</v>
      </c>
      <c r="N4" t="s">
        <v>45</v>
      </c>
    </row>
    <row r="5" spans="1:14" x14ac:dyDescent="0.2">
      <c r="A5" s="6" t="s">
        <v>64</v>
      </c>
      <c r="B5" s="42" t="s">
        <v>12</v>
      </c>
      <c r="C5" s="6">
        <v>18.21</v>
      </c>
      <c r="D5" s="6">
        <v>18.989999999999998</v>
      </c>
      <c r="E5" s="16" t="s">
        <v>103</v>
      </c>
      <c r="F5" s="6">
        <v>19.510000000000002</v>
      </c>
      <c r="G5" s="6">
        <v>19.93</v>
      </c>
      <c r="H5" s="6">
        <v>19.93</v>
      </c>
      <c r="I5" s="6">
        <v>19.93</v>
      </c>
      <c r="J5" s="43">
        <v>20.94</v>
      </c>
      <c r="M5">
        <v>20170930</v>
      </c>
      <c r="N5" t="s">
        <v>46</v>
      </c>
    </row>
    <row r="6" spans="1:14" x14ac:dyDescent="0.2">
      <c r="A6" s="6" t="s">
        <v>81</v>
      </c>
      <c r="B6" s="42" t="s">
        <v>12</v>
      </c>
      <c r="C6" s="6">
        <v>15.91</v>
      </c>
      <c r="D6" s="6">
        <v>16.84</v>
      </c>
      <c r="E6" s="16" t="s">
        <v>103</v>
      </c>
      <c r="F6" s="6">
        <v>16.920000000000002</v>
      </c>
      <c r="G6" s="6">
        <v>17.29</v>
      </c>
      <c r="H6" s="6">
        <v>17.29</v>
      </c>
      <c r="I6" s="6">
        <v>17.29</v>
      </c>
      <c r="J6" s="43">
        <v>17.57</v>
      </c>
      <c r="M6">
        <v>20180930</v>
      </c>
    </row>
    <row r="7" spans="1:14" x14ac:dyDescent="0.2">
      <c r="A7" s="6" t="s">
        <v>65</v>
      </c>
      <c r="B7" s="42" t="s">
        <v>13</v>
      </c>
      <c r="C7" s="6">
        <v>18.21</v>
      </c>
      <c r="D7" s="6">
        <v>19.239999999999998</v>
      </c>
      <c r="E7" s="16" t="s">
        <v>103</v>
      </c>
      <c r="F7" s="6">
        <v>19.850000000000001</v>
      </c>
      <c r="G7" s="6">
        <v>20.28</v>
      </c>
      <c r="H7" s="6">
        <v>20.28</v>
      </c>
      <c r="I7" s="6">
        <v>20.28</v>
      </c>
      <c r="J7" s="43">
        <v>21.2</v>
      </c>
      <c r="M7" s="20">
        <v>20181130</v>
      </c>
    </row>
    <row r="8" spans="1:14" x14ac:dyDescent="0.2">
      <c r="A8" s="6" t="s">
        <v>66</v>
      </c>
      <c r="B8" s="42" t="s">
        <v>14</v>
      </c>
      <c r="C8" s="6">
        <v>20.350000000000001</v>
      </c>
      <c r="D8" s="6">
        <v>21.35</v>
      </c>
      <c r="E8" s="16" t="s">
        <v>103</v>
      </c>
      <c r="F8" s="6">
        <v>21.86</v>
      </c>
      <c r="G8" s="6">
        <v>22.33</v>
      </c>
      <c r="H8" s="6">
        <v>22.33</v>
      </c>
      <c r="I8" s="6">
        <v>22.33</v>
      </c>
      <c r="J8" s="43">
        <v>23.13</v>
      </c>
      <c r="M8" s="20">
        <v>20190930</v>
      </c>
    </row>
    <row r="9" spans="1:14" x14ac:dyDescent="0.2">
      <c r="A9" s="6" t="s">
        <v>67</v>
      </c>
      <c r="B9" s="42" t="s">
        <v>15</v>
      </c>
      <c r="C9" s="6">
        <v>22.2</v>
      </c>
      <c r="D9" s="6">
        <v>23.32</v>
      </c>
      <c r="E9" s="16" t="s">
        <v>103</v>
      </c>
      <c r="F9" s="6">
        <v>23.82</v>
      </c>
      <c r="G9" s="6">
        <v>24.34</v>
      </c>
      <c r="H9" s="6">
        <v>24.34</v>
      </c>
      <c r="I9" s="6">
        <v>24.34</v>
      </c>
      <c r="J9" s="43">
        <v>25.09</v>
      </c>
    </row>
    <row r="10" spans="1:14" x14ac:dyDescent="0.2">
      <c r="A10" s="6" t="s">
        <v>82</v>
      </c>
      <c r="B10" s="42" t="s">
        <v>15</v>
      </c>
      <c r="C10" s="6">
        <v>18.46</v>
      </c>
      <c r="D10" s="6">
        <v>19.8</v>
      </c>
      <c r="E10" s="16" t="s">
        <v>103</v>
      </c>
      <c r="F10" s="6">
        <v>19.850000000000001</v>
      </c>
      <c r="G10" s="6">
        <v>20.29</v>
      </c>
      <c r="H10" s="6">
        <v>20.29</v>
      </c>
      <c r="I10" s="6">
        <v>20.29</v>
      </c>
      <c r="J10" s="43">
        <v>20.69</v>
      </c>
    </row>
    <row r="11" spans="1:14" x14ac:dyDescent="0.2">
      <c r="A11" s="6" t="s">
        <v>68</v>
      </c>
      <c r="B11" s="42" t="s">
        <v>16</v>
      </c>
      <c r="C11" s="6">
        <v>22.66</v>
      </c>
      <c r="D11" s="6">
        <v>24.35</v>
      </c>
      <c r="E11" s="16" t="s">
        <v>103</v>
      </c>
      <c r="F11" s="6">
        <v>24.96</v>
      </c>
      <c r="G11" s="6">
        <v>25.51</v>
      </c>
      <c r="H11" s="6">
        <v>25.51</v>
      </c>
      <c r="I11" s="6">
        <v>25.51</v>
      </c>
      <c r="J11" s="43">
        <v>26.05</v>
      </c>
    </row>
    <row r="12" spans="1:14" x14ac:dyDescent="0.2">
      <c r="A12" s="6" t="s">
        <v>69</v>
      </c>
      <c r="B12" s="42" t="s">
        <v>17</v>
      </c>
      <c r="C12" s="6">
        <v>26.61</v>
      </c>
      <c r="D12" s="6">
        <v>27.98</v>
      </c>
      <c r="E12" s="16" t="s">
        <v>103</v>
      </c>
      <c r="F12" s="6">
        <v>28.64</v>
      </c>
      <c r="G12" s="6">
        <v>29.27</v>
      </c>
      <c r="H12" s="6">
        <v>29.27</v>
      </c>
      <c r="I12" s="6">
        <v>29.27</v>
      </c>
      <c r="J12" s="43">
        <v>30.24</v>
      </c>
    </row>
    <row r="13" spans="1:14" x14ac:dyDescent="0.2">
      <c r="A13" s="6" t="s">
        <v>70</v>
      </c>
      <c r="B13" s="42" t="s">
        <v>18</v>
      </c>
      <c r="C13" s="6">
        <v>29.41</v>
      </c>
      <c r="D13" s="6">
        <v>30.95</v>
      </c>
      <c r="E13" s="16" t="s">
        <v>103</v>
      </c>
      <c r="F13" s="6">
        <v>31.63</v>
      </c>
      <c r="G13" s="6">
        <v>32.33</v>
      </c>
      <c r="H13" s="6">
        <v>32.33</v>
      </c>
      <c r="I13" s="6">
        <v>32.33</v>
      </c>
      <c r="J13" s="43">
        <v>33.58</v>
      </c>
      <c r="M13" s="15" t="s">
        <v>115</v>
      </c>
    </row>
    <row r="14" spans="1:14" x14ac:dyDescent="0.2">
      <c r="A14" s="6" t="s">
        <v>71</v>
      </c>
      <c r="B14" s="42" t="s">
        <v>19</v>
      </c>
      <c r="C14" s="6">
        <v>33.06</v>
      </c>
      <c r="D14" s="6">
        <v>34.729999999999997</v>
      </c>
      <c r="E14" s="16" t="s">
        <v>103</v>
      </c>
      <c r="F14" s="6">
        <v>35.44</v>
      </c>
      <c r="G14" s="6">
        <v>36.22</v>
      </c>
      <c r="H14" s="6">
        <v>36.22</v>
      </c>
      <c r="I14" s="6">
        <v>36.22</v>
      </c>
      <c r="J14" s="43">
        <v>37.46</v>
      </c>
      <c r="M14" s="15">
        <v>42277</v>
      </c>
    </row>
    <row r="15" spans="1:14" x14ac:dyDescent="0.2">
      <c r="A15" s="6" t="s">
        <v>83</v>
      </c>
      <c r="B15" s="42" t="s">
        <v>19</v>
      </c>
      <c r="C15" s="6">
        <v>30.71</v>
      </c>
      <c r="D15" s="6">
        <v>32.299999999999997</v>
      </c>
      <c r="E15" s="16" t="s">
        <v>103</v>
      </c>
      <c r="F15" s="6">
        <v>33</v>
      </c>
      <c r="G15" s="6">
        <v>33.729999999999997</v>
      </c>
      <c r="H15" s="6">
        <v>33.729999999999997</v>
      </c>
      <c r="I15" s="6">
        <v>33.729999999999997</v>
      </c>
      <c r="J15" s="43">
        <v>34.71</v>
      </c>
      <c r="M15" s="15">
        <v>42643</v>
      </c>
    </row>
    <row r="16" spans="1:14" x14ac:dyDescent="0.2">
      <c r="A16" s="6" t="s">
        <v>72</v>
      </c>
      <c r="B16" s="42" t="s">
        <v>20</v>
      </c>
      <c r="C16" s="6">
        <v>35.409999999999997</v>
      </c>
      <c r="D16" s="6">
        <v>37.159999999999997</v>
      </c>
      <c r="E16" s="16" t="s">
        <v>103</v>
      </c>
      <c r="F16" s="6">
        <v>38.01</v>
      </c>
      <c r="G16" s="6">
        <v>38.840000000000003</v>
      </c>
      <c r="H16" s="6">
        <v>38.840000000000003</v>
      </c>
      <c r="I16" s="6">
        <v>38.840000000000003</v>
      </c>
      <c r="J16" s="43">
        <v>39.979999999999997</v>
      </c>
      <c r="M16" s="15">
        <v>42886</v>
      </c>
    </row>
    <row r="17" spans="1:13" x14ac:dyDescent="0.2">
      <c r="A17" s="6" t="s">
        <v>73</v>
      </c>
      <c r="B17" s="42" t="s">
        <v>21</v>
      </c>
      <c r="C17" s="6">
        <v>40.25</v>
      </c>
      <c r="D17" s="6">
        <v>42.16</v>
      </c>
      <c r="E17" s="16" t="s">
        <v>103</v>
      </c>
      <c r="F17" s="6">
        <v>43.14</v>
      </c>
      <c r="G17" s="6">
        <v>44.08</v>
      </c>
      <c r="H17" s="6">
        <v>44.08</v>
      </c>
      <c r="I17" s="6">
        <v>44.08</v>
      </c>
      <c r="J17" s="43">
        <v>45.54</v>
      </c>
      <c r="M17" s="15">
        <v>43008</v>
      </c>
    </row>
    <row r="18" spans="1:13" x14ac:dyDescent="0.2">
      <c r="A18" s="6" t="s">
        <v>74</v>
      </c>
      <c r="B18" s="42" t="s">
        <v>22</v>
      </c>
      <c r="C18" s="6">
        <v>44.97</v>
      </c>
      <c r="D18" s="6">
        <v>47.38</v>
      </c>
      <c r="E18" s="16" t="s">
        <v>103</v>
      </c>
      <c r="F18" s="6">
        <v>48.35</v>
      </c>
      <c r="G18" s="6">
        <v>49.41</v>
      </c>
      <c r="H18" s="6">
        <v>49.41</v>
      </c>
      <c r="I18" s="6">
        <v>49.41</v>
      </c>
      <c r="J18" s="43">
        <v>51.17</v>
      </c>
      <c r="M18" s="15">
        <v>43373</v>
      </c>
    </row>
    <row r="19" spans="1:13" x14ac:dyDescent="0.2">
      <c r="A19" s="6" t="s">
        <v>75</v>
      </c>
      <c r="B19" s="42" t="s">
        <v>23</v>
      </c>
      <c r="C19" s="6">
        <v>40.43</v>
      </c>
      <c r="D19" s="6">
        <v>42.45</v>
      </c>
      <c r="E19" s="16" t="s">
        <v>103</v>
      </c>
      <c r="F19" s="6">
        <v>43.49</v>
      </c>
      <c r="G19" s="6">
        <v>44.44</v>
      </c>
      <c r="H19" s="6">
        <v>44.44</v>
      </c>
      <c r="I19" s="6">
        <v>44.44</v>
      </c>
      <c r="J19" s="43">
        <v>45.91</v>
      </c>
      <c r="M19" s="19">
        <v>43434</v>
      </c>
    </row>
    <row r="20" spans="1:13" x14ac:dyDescent="0.2">
      <c r="A20" s="6" t="s">
        <v>76</v>
      </c>
      <c r="B20" s="42" t="s">
        <v>24</v>
      </c>
      <c r="C20" s="6">
        <v>44.94</v>
      </c>
      <c r="D20" s="6">
        <v>47.15</v>
      </c>
      <c r="E20" s="16" t="s">
        <v>103</v>
      </c>
      <c r="F20" s="6">
        <v>48.17</v>
      </c>
      <c r="G20" s="6">
        <v>49.23</v>
      </c>
      <c r="H20" s="6">
        <v>49.23</v>
      </c>
      <c r="I20" s="6">
        <v>49.23</v>
      </c>
      <c r="J20" s="43">
        <v>50.79</v>
      </c>
      <c r="M20" s="19">
        <v>43738</v>
      </c>
    </row>
    <row r="21" spans="1:13" x14ac:dyDescent="0.2">
      <c r="A21" s="6" t="s">
        <v>77</v>
      </c>
      <c r="B21" s="42" t="s">
        <v>25</v>
      </c>
      <c r="C21" s="6">
        <v>54.49</v>
      </c>
      <c r="D21" s="6">
        <v>56.87</v>
      </c>
      <c r="E21" s="16" t="s">
        <v>103</v>
      </c>
      <c r="F21" s="6">
        <v>58.3</v>
      </c>
      <c r="G21" s="6">
        <v>59.58</v>
      </c>
      <c r="H21" s="6">
        <v>59.58</v>
      </c>
      <c r="I21" s="6">
        <v>59.58</v>
      </c>
      <c r="J21" s="43">
        <v>61.87</v>
      </c>
      <c r="M21" s="15">
        <v>44104</v>
      </c>
    </row>
    <row r="22" spans="1:13" x14ac:dyDescent="0.2">
      <c r="A22" s="6" t="s">
        <v>78</v>
      </c>
      <c r="B22" s="42" t="s">
        <v>26</v>
      </c>
      <c r="C22" s="6">
        <v>29.75</v>
      </c>
      <c r="D22" s="6">
        <v>31.08</v>
      </c>
      <c r="E22" s="16" t="s">
        <v>103</v>
      </c>
      <c r="F22" s="6">
        <v>31.88</v>
      </c>
      <c r="G22" s="6">
        <v>32.56</v>
      </c>
      <c r="H22" s="6">
        <v>32.56</v>
      </c>
      <c r="I22" s="6">
        <v>32.56</v>
      </c>
      <c r="J22" s="43">
        <v>33.79</v>
      </c>
      <c r="M22" s="15"/>
    </row>
    <row r="23" spans="1:13" x14ac:dyDescent="0.2">
      <c r="A23" s="6" t="s">
        <v>79</v>
      </c>
      <c r="B23" s="42" t="s">
        <v>27</v>
      </c>
      <c r="C23" s="6">
        <v>41.63</v>
      </c>
      <c r="D23" s="6">
        <v>43.6</v>
      </c>
      <c r="E23" s="16" t="s">
        <v>103</v>
      </c>
      <c r="F23" s="6">
        <v>46.3</v>
      </c>
      <c r="G23" s="6">
        <v>47.31</v>
      </c>
      <c r="H23" s="6">
        <v>47.31</v>
      </c>
      <c r="I23" s="6">
        <v>47.31</v>
      </c>
      <c r="J23" s="43">
        <v>49.05</v>
      </c>
    </row>
    <row r="24" spans="1:13" x14ac:dyDescent="0.2">
      <c r="A24" s="6" t="s">
        <v>80</v>
      </c>
      <c r="B24" s="42" t="s">
        <v>28</v>
      </c>
      <c r="C24" s="6">
        <v>52.98</v>
      </c>
      <c r="D24" s="6">
        <v>55.56</v>
      </c>
      <c r="E24" s="16" t="s">
        <v>103</v>
      </c>
      <c r="F24" s="6">
        <v>56.81</v>
      </c>
      <c r="G24" s="6">
        <v>58.06</v>
      </c>
      <c r="H24" s="6">
        <v>58.06</v>
      </c>
      <c r="I24" s="6">
        <v>58.06</v>
      </c>
      <c r="J24" s="43">
        <v>60.4</v>
      </c>
    </row>
    <row r="25" spans="1:13" x14ac:dyDescent="0.2">
      <c r="A25" s="6" t="s">
        <v>84</v>
      </c>
      <c r="B25" s="42" t="s">
        <v>29</v>
      </c>
      <c r="C25" s="6">
        <v>20.81</v>
      </c>
      <c r="D25" s="6">
        <v>21.77</v>
      </c>
      <c r="E25" s="16" t="s">
        <v>103</v>
      </c>
      <c r="F25" s="6">
        <v>22.35</v>
      </c>
      <c r="G25" s="6">
        <v>22.87</v>
      </c>
      <c r="H25" s="6">
        <v>22.87</v>
      </c>
      <c r="I25" s="6">
        <v>22.87</v>
      </c>
      <c r="J25" s="43">
        <v>23.44</v>
      </c>
    </row>
    <row r="26" spans="1:13" x14ac:dyDescent="0.2">
      <c r="A26" s="6" t="s">
        <v>85</v>
      </c>
      <c r="B26" s="42" t="s">
        <v>30</v>
      </c>
      <c r="C26" s="6">
        <v>21.96</v>
      </c>
      <c r="D26" s="6">
        <v>22.85</v>
      </c>
      <c r="E26" s="16" t="s">
        <v>103</v>
      </c>
      <c r="F26" s="6">
        <v>23.31</v>
      </c>
      <c r="G26" s="6">
        <v>23.86</v>
      </c>
      <c r="H26" s="6">
        <v>23.86</v>
      </c>
      <c r="I26" s="6">
        <v>23.86</v>
      </c>
      <c r="J26" s="43">
        <v>24.75</v>
      </c>
    </row>
    <row r="27" spans="1:13" x14ac:dyDescent="0.2">
      <c r="A27" s="6" t="s">
        <v>86</v>
      </c>
      <c r="B27" s="42" t="s">
        <v>31</v>
      </c>
      <c r="C27" s="6">
        <v>23.4</v>
      </c>
      <c r="D27" s="6">
        <v>23.97</v>
      </c>
      <c r="E27" s="16" t="s">
        <v>103</v>
      </c>
      <c r="F27" s="6">
        <v>24.34</v>
      </c>
      <c r="G27" s="6">
        <v>24.91</v>
      </c>
      <c r="H27" s="6">
        <v>24.91</v>
      </c>
      <c r="I27" s="6">
        <v>24.91</v>
      </c>
      <c r="J27" s="43">
        <v>26.23</v>
      </c>
    </row>
    <row r="28" spans="1:13" x14ac:dyDescent="0.2">
      <c r="A28" s="6" t="s">
        <v>87</v>
      </c>
      <c r="B28" s="42" t="s">
        <v>32</v>
      </c>
      <c r="C28" s="6">
        <v>24.61</v>
      </c>
      <c r="D28" s="6">
        <v>25.71</v>
      </c>
      <c r="E28" s="16" t="s">
        <v>103</v>
      </c>
      <c r="F28" s="6">
        <v>25.98</v>
      </c>
      <c r="G28" s="6">
        <v>26.59</v>
      </c>
      <c r="H28" s="6">
        <v>26.59</v>
      </c>
      <c r="I28" s="6">
        <v>26.59</v>
      </c>
      <c r="J28" s="43">
        <v>27.58</v>
      </c>
    </row>
    <row r="29" spans="1:13" x14ac:dyDescent="0.2">
      <c r="A29" s="6" t="s">
        <v>88</v>
      </c>
      <c r="B29" s="42" t="s">
        <v>33</v>
      </c>
      <c r="C29" s="6">
        <v>26.51</v>
      </c>
      <c r="D29" s="6">
        <v>27.53</v>
      </c>
      <c r="E29" s="16" t="s">
        <v>103</v>
      </c>
      <c r="F29" s="6">
        <v>27.8</v>
      </c>
      <c r="G29" s="6">
        <v>28.45</v>
      </c>
      <c r="H29" s="6">
        <v>28.45</v>
      </c>
      <c r="I29" s="6">
        <v>28.45</v>
      </c>
      <c r="J29" s="43">
        <v>29.47</v>
      </c>
    </row>
    <row r="30" spans="1:13" x14ac:dyDescent="0.2">
      <c r="A30" s="6" t="s">
        <v>89</v>
      </c>
      <c r="B30" s="42" t="s">
        <v>34</v>
      </c>
      <c r="C30" s="6">
        <v>26.97</v>
      </c>
      <c r="D30" s="6">
        <v>27.73</v>
      </c>
      <c r="E30" s="16" t="s">
        <v>103</v>
      </c>
      <c r="F30" s="6">
        <v>28.25</v>
      </c>
      <c r="G30" s="6">
        <v>28.91</v>
      </c>
      <c r="H30" s="6">
        <v>28.91</v>
      </c>
      <c r="I30" s="6">
        <v>28.91</v>
      </c>
      <c r="J30" s="43">
        <v>30.12</v>
      </c>
    </row>
    <row r="31" spans="1:13" x14ac:dyDescent="0.2">
      <c r="A31" s="6" t="s">
        <v>90</v>
      </c>
      <c r="B31" s="42" t="s">
        <v>35</v>
      </c>
      <c r="C31" s="6">
        <v>28.34</v>
      </c>
      <c r="D31" s="6">
        <v>29.51</v>
      </c>
      <c r="E31" s="16" t="s">
        <v>103</v>
      </c>
      <c r="F31" s="6">
        <v>29.86</v>
      </c>
      <c r="G31" s="6">
        <v>30.56</v>
      </c>
      <c r="H31" s="6">
        <v>30.56</v>
      </c>
      <c r="I31" s="6">
        <v>30.56</v>
      </c>
      <c r="J31" s="43">
        <v>31.61</v>
      </c>
    </row>
    <row r="32" spans="1:13" x14ac:dyDescent="0.2">
      <c r="A32" s="6" t="s">
        <v>91</v>
      </c>
      <c r="B32" s="42" t="s">
        <v>36</v>
      </c>
      <c r="C32" s="6">
        <v>31.1</v>
      </c>
      <c r="D32" s="6">
        <v>32.11</v>
      </c>
      <c r="E32" s="16" t="s">
        <v>103</v>
      </c>
      <c r="F32" s="6">
        <v>32.15</v>
      </c>
      <c r="G32" s="6">
        <v>32.9</v>
      </c>
      <c r="H32" s="6">
        <v>32.9</v>
      </c>
      <c r="I32" s="6">
        <v>32.9</v>
      </c>
      <c r="J32" s="43">
        <v>4.25</v>
      </c>
    </row>
    <row r="33" spans="1:11" x14ac:dyDescent="0.2">
      <c r="A33" s="6" t="s">
        <v>92</v>
      </c>
      <c r="B33" s="42" t="s">
        <v>37</v>
      </c>
      <c r="C33" s="6">
        <v>35.369999999999997</v>
      </c>
      <c r="D33" s="6">
        <v>36.44</v>
      </c>
      <c r="E33" s="16" t="s">
        <v>103</v>
      </c>
      <c r="F33" s="6">
        <v>36.659999999999997</v>
      </c>
      <c r="G33" s="6">
        <v>37.51</v>
      </c>
      <c r="H33" s="6">
        <v>37.51</v>
      </c>
      <c r="I33" s="6">
        <v>37.51</v>
      </c>
      <c r="J33" s="43">
        <v>38.32</v>
      </c>
    </row>
    <row r="34" spans="1:11" x14ac:dyDescent="0.2">
      <c r="A34" s="6" t="s">
        <v>93</v>
      </c>
      <c r="B34" s="42" t="s">
        <v>38</v>
      </c>
      <c r="C34" s="6">
        <v>38.17</v>
      </c>
      <c r="D34" s="6">
        <v>39.56</v>
      </c>
      <c r="E34" s="16" t="s">
        <v>103</v>
      </c>
      <c r="F34" s="6">
        <v>39.47</v>
      </c>
      <c r="G34" s="6">
        <v>40.39</v>
      </c>
      <c r="H34" s="6">
        <v>40.39</v>
      </c>
      <c r="I34" s="6">
        <v>40.39</v>
      </c>
      <c r="J34" s="43">
        <v>42.09</v>
      </c>
    </row>
    <row r="35" spans="1:11" x14ac:dyDescent="0.2">
      <c r="A35" s="6" t="s">
        <v>94</v>
      </c>
      <c r="B35" s="42" t="s">
        <v>39</v>
      </c>
      <c r="C35" s="6">
        <v>42.5</v>
      </c>
      <c r="D35" s="6">
        <v>44.11</v>
      </c>
      <c r="E35" s="16" t="s">
        <v>103</v>
      </c>
      <c r="F35" s="6">
        <v>44.9</v>
      </c>
      <c r="G35" s="6">
        <v>45.95</v>
      </c>
      <c r="H35" s="6">
        <v>45.95</v>
      </c>
      <c r="I35" s="6">
        <v>45.95</v>
      </c>
      <c r="J35" s="43">
        <v>57.58</v>
      </c>
    </row>
    <row r="36" spans="1:11" x14ac:dyDescent="0.2">
      <c r="A36" s="6" t="s">
        <v>95</v>
      </c>
      <c r="B36" s="42" t="s">
        <v>40</v>
      </c>
      <c r="C36" s="6">
        <v>35.74</v>
      </c>
      <c r="D36" s="6">
        <v>37.450000000000003</v>
      </c>
      <c r="E36" s="16" t="s">
        <v>103</v>
      </c>
      <c r="F36" s="6">
        <v>38.450000000000003</v>
      </c>
      <c r="G36" s="6">
        <v>39.35</v>
      </c>
      <c r="H36" s="6">
        <v>39.35</v>
      </c>
      <c r="I36" s="6">
        <v>39.35</v>
      </c>
      <c r="J36" s="43">
        <v>41.24</v>
      </c>
    </row>
    <row r="37" spans="1:11" x14ac:dyDescent="0.2">
      <c r="A37" s="6" t="s">
        <v>96</v>
      </c>
      <c r="B37" s="42" t="s">
        <v>41</v>
      </c>
      <c r="C37" s="6">
        <v>46.23</v>
      </c>
      <c r="D37" s="6">
        <v>48.52</v>
      </c>
      <c r="E37" s="16" t="s">
        <v>103</v>
      </c>
      <c r="F37" s="6">
        <v>50.07</v>
      </c>
      <c r="G37" s="6">
        <v>51.24</v>
      </c>
      <c r="H37" s="6">
        <v>51.24</v>
      </c>
      <c r="I37" s="6">
        <v>51.24</v>
      </c>
      <c r="J37" s="43">
        <v>54.42</v>
      </c>
    </row>
    <row r="38" spans="1:11" x14ac:dyDescent="0.2">
      <c r="A38" s="6" t="s">
        <v>97</v>
      </c>
      <c r="B38" s="42" t="s">
        <v>42</v>
      </c>
      <c r="C38" s="6">
        <v>44.26</v>
      </c>
      <c r="D38" s="6">
        <v>46.14</v>
      </c>
      <c r="E38" s="16" t="s">
        <v>103</v>
      </c>
      <c r="F38" s="6">
        <v>46.41</v>
      </c>
      <c r="G38" s="6">
        <v>47.5</v>
      </c>
      <c r="H38" s="6">
        <v>47.5</v>
      </c>
      <c r="I38" s="6">
        <v>47.5</v>
      </c>
      <c r="J38" s="43">
        <v>49.05</v>
      </c>
    </row>
    <row r="39" spans="1:11" x14ac:dyDescent="0.2">
      <c r="A39" s="6" t="s">
        <v>98</v>
      </c>
      <c r="B39" s="42" t="s">
        <v>43</v>
      </c>
      <c r="C39" s="6">
        <v>49.51</v>
      </c>
      <c r="D39" s="6">
        <v>51.63</v>
      </c>
      <c r="E39" s="16" t="s">
        <v>103</v>
      </c>
      <c r="F39" s="6">
        <v>51.96</v>
      </c>
      <c r="G39" s="6">
        <v>53.17</v>
      </c>
      <c r="H39" s="6">
        <v>53.17</v>
      </c>
      <c r="I39" s="6">
        <v>53.17</v>
      </c>
      <c r="J39" s="43">
        <v>55.86</v>
      </c>
    </row>
    <row r="40" spans="1:11" x14ac:dyDescent="0.2">
      <c r="A40" s="6" t="s">
        <v>99</v>
      </c>
      <c r="B40" s="42" t="s">
        <v>44</v>
      </c>
      <c r="C40" s="6">
        <v>59.1</v>
      </c>
      <c r="D40" s="6">
        <v>62.23</v>
      </c>
      <c r="E40" s="16" t="s">
        <v>103</v>
      </c>
      <c r="F40" s="6">
        <v>62.52</v>
      </c>
      <c r="G40" s="6">
        <v>63.99</v>
      </c>
      <c r="H40" s="6">
        <v>63.99</v>
      </c>
      <c r="I40" s="6">
        <v>63.99</v>
      </c>
      <c r="J40" s="43">
        <v>0</v>
      </c>
    </row>
    <row r="41" spans="1:11" x14ac:dyDescent="0.2">
      <c r="A41" s="6" t="s">
        <v>51</v>
      </c>
      <c r="B41" s="42" t="s">
        <v>52</v>
      </c>
      <c r="C41" s="6">
        <v>50</v>
      </c>
      <c r="D41" s="6">
        <v>50</v>
      </c>
      <c r="E41" s="16" t="s">
        <v>103</v>
      </c>
      <c r="F41" s="6">
        <v>53</v>
      </c>
      <c r="G41" s="6">
        <v>53</v>
      </c>
      <c r="H41" s="6">
        <v>53</v>
      </c>
      <c r="I41" s="6">
        <v>53</v>
      </c>
      <c r="J41" s="43">
        <v>56</v>
      </c>
    </row>
    <row r="42" spans="1:11" x14ac:dyDescent="0.2">
      <c r="A42" s="6" t="s">
        <v>54</v>
      </c>
      <c r="B42" s="42" t="s">
        <v>53</v>
      </c>
      <c r="C42" s="6">
        <v>33</v>
      </c>
      <c r="D42" s="6">
        <v>33</v>
      </c>
      <c r="E42" s="16" t="s">
        <v>103</v>
      </c>
      <c r="F42" s="6">
        <v>35</v>
      </c>
      <c r="G42" s="6">
        <v>35</v>
      </c>
      <c r="H42" s="6">
        <v>35</v>
      </c>
      <c r="I42" s="6">
        <v>35</v>
      </c>
      <c r="J42" s="43">
        <v>37</v>
      </c>
    </row>
    <row r="43" spans="1:11" x14ac:dyDescent="0.2">
      <c r="A43" s="6" t="s">
        <v>56</v>
      </c>
      <c r="B43" s="42" t="s">
        <v>55</v>
      </c>
      <c r="C43" s="6">
        <v>24</v>
      </c>
      <c r="D43" s="6">
        <v>24</v>
      </c>
      <c r="E43" s="16" t="s">
        <v>103</v>
      </c>
      <c r="F43" s="6">
        <v>25</v>
      </c>
      <c r="G43" s="6">
        <v>25</v>
      </c>
      <c r="H43" s="6">
        <v>25</v>
      </c>
      <c r="I43" s="6">
        <v>25</v>
      </c>
      <c r="J43" s="43">
        <v>27</v>
      </c>
    </row>
    <row r="44" spans="1:11" x14ac:dyDescent="0.2">
      <c r="A44" s="6" t="s">
        <v>58</v>
      </c>
      <c r="B44" s="42" t="s">
        <v>57</v>
      </c>
      <c r="C44" s="6">
        <v>20</v>
      </c>
      <c r="D44" s="6">
        <v>20</v>
      </c>
      <c r="E44" s="16" t="s">
        <v>103</v>
      </c>
      <c r="F44" s="6">
        <v>21</v>
      </c>
      <c r="G44" s="6">
        <v>21</v>
      </c>
      <c r="H44" s="6">
        <v>21</v>
      </c>
      <c r="I44" s="6">
        <v>21</v>
      </c>
      <c r="J44" s="43">
        <v>22</v>
      </c>
    </row>
    <row r="45" spans="1:11" x14ac:dyDescent="0.2">
      <c r="A45" s="40" t="s">
        <v>60</v>
      </c>
      <c r="B45" s="44" t="s">
        <v>59</v>
      </c>
      <c r="C45" s="40">
        <v>15</v>
      </c>
      <c r="D45" s="40">
        <v>15</v>
      </c>
      <c r="E45" s="41" t="s">
        <v>103</v>
      </c>
      <c r="F45" s="40">
        <v>17</v>
      </c>
      <c r="G45" s="40">
        <v>17</v>
      </c>
      <c r="H45" s="40">
        <v>17</v>
      </c>
      <c r="I45" s="40">
        <v>17</v>
      </c>
      <c r="J45" s="45">
        <v>18</v>
      </c>
      <c r="K45" t="s">
        <v>102</v>
      </c>
    </row>
  </sheetData>
  <mergeCells count="1">
    <mergeCell ref="C2:J2"/>
  </mergeCells>
  <printOptions horizontalCentered="1"/>
  <pageMargins left="0.31496062992125984" right="0.11811023622047245" top="0.39370078740157483" bottom="0.39370078740157483" header="0.31496062992125984" footer="0.31496062992125984"/>
  <pageSetup paperSize="9" scale="8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</sheetPr>
  <dimension ref="A1:M45"/>
  <sheetViews>
    <sheetView workbookViewId="0">
      <selection activeCell="L7" sqref="L7"/>
    </sheetView>
  </sheetViews>
  <sheetFormatPr baseColWidth="10" defaultRowHeight="14.25" x14ac:dyDescent="0.2"/>
  <cols>
    <col min="1" max="1" width="40" style="17" customWidth="1"/>
    <col min="2" max="2" width="10.125" style="17" bestFit="1" customWidth="1"/>
    <col min="3" max="5" width="12.375" style="7" customWidth="1"/>
    <col min="6" max="7" width="11.375" style="17" customWidth="1"/>
    <col min="8" max="8" width="9.875" style="17" customWidth="1"/>
    <col min="9" max="11" width="3.625" style="17" customWidth="1"/>
    <col min="12" max="12" width="14.5" style="17" bestFit="1" customWidth="1"/>
    <col min="13" max="16384" width="11" style="17"/>
  </cols>
  <sheetData>
    <row r="1" spans="1:13" x14ac:dyDescent="0.2">
      <c r="L1" s="17" t="s">
        <v>101</v>
      </c>
    </row>
    <row r="2" spans="1:13" ht="27.75" customHeight="1" x14ac:dyDescent="0.2">
      <c r="C2" s="77" t="s">
        <v>61</v>
      </c>
      <c r="D2" s="77"/>
      <c r="E2" s="77"/>
      <c r="F2" s="77"/>
      <c r="G2" s="77"/>
      <c r="H2" s="77"/>
      <c r="L2" s="17">
        <v>20150930</v>
      </c>
      <c r="M2" s="17" t="s">
        <v>45</v>
      </c>
    </row>
    <row r="3" spans="1:13" x14ac:dyDescent="0.2">
      <c r="A3" s="2" t="s">
        <v>10</v>
      </c>
      <c r="B3" s="2" t="s">
        <v>62</v>
      </c>
      <c r="C3" s="5">
        <v>20150930</v>
      </c>
      <c r="D3" s="5">
        <v>20160930</v>
      </c>
      <c r="E3" s="8">
        <v>20170531</v>
      </c>
      <c r="F3" s="9">
        <v>20170930</v>
      </c>
      <c r="G3" s="10">
        <v>20180930</v>
      </c>
      <c r="H3" s="10">
        <v>20190930</v>
      </c>
      <c r="L3" s="17">
        <v>20160930</v>
      </c>
      <c r="M3" s="17" t="s">
        <v>46</v>
      </c>
    </row>
    <row r="4" spans="1:13" x14ac:dyDescent="0.2">
      <c r="A4" s="1" t="s">
        <v>63</v>
      </c>
      <c r="B4" s="1" t="s">
        <v>11</v>
      </c>
      <c r="C4" s="6">
        <v>17.47</v>
      </c>
      <c r="D4" s="6">
        <v>18.23</v>
      </c>
      <c r="E4" s="16" t="s">
        <v>103</v>
      </c>
      <c r="F4" s="6">
        <v>18.46</v>
      </c>
      <c r="G4" s="6">
        <v>18.86</v>
      </c>
      <c r="H4" s="6" t="s">
        <v>100</v>
      </c>
      <c r="L4" s="17">
        <v>20170531</v>
      </c>
      <c r="M4" s="17" t="s">
        <v>45</v>
      </c>
    </row>
    <row r="5" spans="1:13" x14ac:dyDescent="0.2">
      <c r="A5" s="1" t="s">
        <v>64</v>
      </c>
      <c r="B5" s="1" t="s">
        <v>12</v>
      </c>
      <c r="C5" s="6">
        <v>18.21</v>
      </c>
      <c r="D5" s="6">
        <v>18.989999999999998</v>
      </c>
      <c r="E5" s="16" t="s">
        <v>103</v>
      </c>
      <c r="F5" s="6">
        <v>19.510000000000002</v>
      </c>
      <c r="G5" s="6">
        <v>19.93</v>
      </c>
      <c r="H5" s="6" t="s">
        <v>100</v>
      </c>
      <c r="L5" s="17">
        <v>20170930</v>
      </c>
      <c r="M5" s="17" t="s">
        <v>46</v>
      </c>
    </row>
    <row r="6" spans="1:13" x14ac:dyDescent="0.2">
      <c r="A6" s="1" t="s">
        <v>81</v>
      </c>
      <c r="B6" s="1" t="s">
        <v>12</v>
      </c>
      <c r="C6" s="6">
        <v>15.91</v>
      </c>
      <c r="D6" s="6">
        <v>16.84</v>
      </c>
      <c r="E6" s="16" t="s">
        <v>103</v>
      </c>
      <c r="F6" s="6">
        <v>16.920000000000002</v>
      </c>
      <c r="G6" s="6">
        <v>17.29</v>
      </c>
      <c r="H6" s="6" t="s">
        <v>100</v>
      </c>
      <c r="L6" s="17">
        <v>20180930</v>
      </c>
    </row>
    <row r="7" spans="1:13" x14ac:dyDescent="0.2">
      <c r="A7" s="1" t="s">
        <v>65</v>
      </c>
      <c r="B7" s="1" t="s">
        <v>13</v>
      </c>
      <c r="C7" s="6">
        <v>18.21</v>
      </c>
      <c r="D7" s="6">
        <v>19.239999999999998</v>
      </c>
      <c r="E7" s="16" t="s">
        <v>103</v>
      </c>
      <c r="F7" s="6">
        <v>19.850000000000001</v>
      </c>
      <c r="G7" s="6">
        <v>20.28</v>
      </c>
      <c r="H7" s="6" t="s">
        <v>100</v>
      </c>
      <c r="L7" s="20"/>
    </row>
    <row r="8" spans="1:13" x14ac:dyDescent="0.2">
      <c r="A8" s="1" t="s">
        <v>66</v>
      </c>
      <c r="B8" s="1" t="s">
        <v>14</v>
      </c>
      <c r="C8" s="6">
        <v>20.350000000000001</v>
      </c>
      <c r="D8" s="6">
        <v>21.35</v>
      </c>
      <c r="E8" s="16" t="s">
        <v>103</v>
      </c>
      <c r="F8" s="6">
        <v>21.86</v>
      </c>
      <c r="G8" s="6">
        <v>22.33</v>
      </c>
      <c r="H8" s="6" t="s">
        <v>100</v>
      </c>
      <c r="L8" s="20"/>
    </row>
    <row r="9" spans="1:13" x14ac:dyDescent="0.2">
      <c r="A9" s="1" t="s">
        <v>67</v>
      </c>
      <c r="B9" s="1" t="s">
        <v>15</v>
      </c>
      <c r="C9" s="6">
        <v>22.2</v>
      </c>
      <c r="D9" s="6">
        <v>23.32</v>
      </c>
      <c r="E9" s="16" t="s">
        <v>103</v>
      </c>
      <c r="F9" s="6">
        <v>23.82</v>
      </c>
      <c r="G9" s="6">
        <v>24.34</v>
      </c>
      <c r="H9" s="6" t="s">
        <v>100</v>
      </c>
    </row>
    <row r="10" spans="1:13" x14ac:dyDescent="0.2">
      <c r="A10" s="1" t="s">
        <v>82</v>
      </c>
      <c r="B10" s="1" t="s">
        <v>15</v>
      </c>
      <c r="C10" s="6">
        <v>18.46</v>
      </c>
      <c r="D10" s="6">
        <v>19.8</v>
      </c>
      <c r="E10" s="16" t="s">
        <v>103</v>
      </c>
      <c r="F10" s="6">
        <v>19.850000000000001</v>
      </c>
      <c r="G10" s="6">
        <v>20.29</v>
      </c>
      <c r="H10" s="6" t="s">
        <v>100</v>
      </c>
    </row>
    <row r="11" spans="1:13" x14ac:dyDescent="0.2">
      <c r="A11" s="1" t="s">
        <v>68</v>
      </c>
      <c r="B11" s="1" t="s">
        <v>16</v>
      </c>
      <c r="C11" s="6">
        <v>22.66</v>
      </c>
      <c r="D11" s="6">
        <v>24.35</v>
      </c>
      <c r="E11" s="16" t="s">
        <v>103</v>
      </c>
      <c r="F11" s="6">
        <v>24.96</v>
      </c>
      <c r="G11" s="6">
        <v>25.51</v>
      </c>
      <c r="H11" s="6" t="s">
        <v>100</v>
      </c>
    </row>
    <row r="12" spans="1:13" x14ac:dyDescent="0.2">
      <c r="A12" s="1" t="s">
        <v>69</v>
      </c>
      <c r="B12" s="1" t="s">
        <v>17</v>
      </c>
      <c r="C12" s="6">
        <v>26.61</v>
      </c>
      <c r="D12" s="6">
        <v>27.98</v>
      </c>
      <c r="E12" s="16" t="s">
        <v>103</v>
      </c>
      <c r="F12" s="6">
        <v>28.64</v>
      </c>
      <c r="G12" s="6">
        <v>29.27</v>
      </c>
      <c r="H12" s="6" t="s">
        <v>100</v>
      </c>
    </row>
    <row r="13" spans="1:13" x14ac:dyDescent="0.2">
      <c r="A13" s="1" t="s">
        <v>70</v>
      </c>
      <c r="B13" s="1" t="s">
        <v>18</v>
      </c>
      <c r="C13" s="6">
        <v>29.41</v>
      </c>
      <c r="D13" s="6">
        <v>30.95</v>
      </c>
      <c r="E13" s="16" t="s">
        <v>103</v>
      </c>
      <c r="F13" s="6">
        <v>31.63</v>
      </c>
      <c r="G13" s="6">
        <v>32.33</v>
      </c>
      <c r="H13" s="6" t="s">
        <v>100</v>
      </c>
      <c r="L13" s="15">
        <v>42277</v>
      </c>
    </row>
    <row r="14" spans="1:13" x14ac:dyDescent="0.2">
      <c r="A14" s="1" t="s">
        <v>71</v>
      </c>
      <c r="B14" s="1" t="s">
        <v>19</v>
      </c>
      <c r="C14" s="6">
        <v>33.06</v>
      </c>
      <c r="D14" s="6">
        <v>34.729999999999997</v>
      </c>
      <c r="E14" s="16" t="s">
        <v>103</v>
      </c>
      <c r="F14" s="6">
        <v>35.44</v>
      </c>
      <c r="G14" s="6">
        <v>36.22</v>
      </c>
      <c r="H14" s="6" t="s">
        <v>100</v>
      </c>
      <c r="L14" s="15">
        <v>42643</v>
      </c>
    </row>
    <row r="15" spans="1:13" x14ac:dyDescent="0.2">
      <c r="A15" s="1" t="s">
        <v>83</v>
      </c>
      <c r="B15" s="1" t="s">
        <v>19</v>
      </c>
      <c r="C15" s="6">
        <v>30.71</v>
      </c>
      <c r="D15" s="6">
        <v>32.299999999999997</v>
      </c>
      <c r="E15" s="16" t="s">
        <v>103</v>
      </c>
      <c r="F15" s="6">
        <v>33</v>
      </c>
      <c r="G15" s="6">
        <v>33.729999999999997</v>
      </c>
      <c r="H15" s="6" t="s">
        <v>100</v>
      </c>
      <c r="L15" s="15">
        <v>42886</v>
      </c>
    </row>
    <row r="16" spans="1:13" x14ac:dyDescent="0.2">
      <c r="A16" s="1" t="s">
        <v>72</v>
      </c>
      <c r="B16" s="1" t="s">
        <v>20</v>
      </c>
      <c r="C16" s="6">
        <v>35.409999999999997</v>
      </c>
      <c r="D16" s="6">
        <v>37.159999999999997</v>
      </c>
      <c r="E16" s="16" t="s">
        <v>103</v>
      </c>
      <c r="F16" s="6">
        <v>38.01</v>
      </c>
      <c r="G16" s="6">
        <v>38.840000000000003</v>
      </c>
      <c r="H16" s="6" t="s">
        <v>100</v>
      </c>
      <c r="L16" s="15">
        <v>43008</v>
      </c>
    </row>
    <row r="17" spans="1:12" x14ac:dyDescent="0.2">
      <c r="A17" s="1" t="s">
        <v>73</v>
      </c>
      <c r="B17" s="1" t="s">
        <v>21</v>
      </c>
      <c r="C17" s="6">
        <v>40.25</v>
      </c>
      <c r="D17" s="6">
        <v>42.16</v>
      </c>
      <c r="E17" s="16" t="s">
        <v>103</v>
      </c>
      <c r="F17" s="6">
        <v>43.14</v>
      </c>
      <c r="G17" s="6">
        <v>44.08</v>
      </c>
      <c r="H17" s="6" t="s">
        <v>100</v>
      </c>
      <c r="L17" s="15">
        <v>43373</v>
      </c>
    </row>
    <row r="18" spans="1:12" x14ac:dyDescent="0.2">
      <c r="A18" s="1" t="s">
        <v>74</v>
      </c>
      <c r="B18" s="1" t="s">
        <v>22</v>
      </c>
      <c r="C18" s="6">
        <v>44.97</v>
      </c>
      <c r="D18" s="6">
        <v>47.38</v>
      </c>
      <c r="E18" s="16" t="s">
        <v>103</v>
      </c>
      <c r="F18" s="6">
        <v>48.35</v>
      </c>
      <c r="G18" s="6">
        <v>49.41</v>
      </c>
      <c r="H18" s="6" t="s">
        <v>100</v>
      </c>
      <c r="L18" s="19"/>
    </row>
    <row r="19" spans="1:12" x14ac:dyDescent="0.2">
      <c r="A19" s="1" t="s">
        <v>75</v>
      </c>
      <c r="B19" s="1" t="s">
        <v>23</v>
      </c>
      <c r="C19" s="6">
        <v>40.43</v>
      </c>
      <c r="D19" s="6">
        <v>42.45</v>
      </c>
      <c r="E19" s="16" t="s">
        <v>103</v>
      </c>
      <c r="F19" s="6">
        <v>43.49</v>
      </c>
      <c r="G19" s="6">
        <v>44.44</v>
      </c>
      <c r="H19" s="6" t="s">
        <v>100</v>
      </c>
      <c r="L19" s="19"/>
    </row>
    <row r="20" spans="1:12" x14ac:dyDescent="0.2">
      <c r="A20" s="1" t="s">
        <v>76</v>
      </c>
      <c r="B20" s="1" t="s">
        <v>24</v>
      </c>
      <c r="C20" s="6">
        <v>44.94</v>
      </c>
      <c r="D20" s="6">
        <v>47.15</v>
      </c>
      <c r="E20" s="16" t="s">
        <v>103</v>
      </c>
      <c r="F20" s="6">
        <v>48.17</v>
      </c>
      <c r="G20" s="6">
        <v>49.23</v>
      </c>
      <c r="H20" s="6" t="s">
        <v>100</v>
      </c>
    </row>
    <row r="21" spans="1:12" x14ac:dyDescent="0.2">
      <c r="A21" s="1" t="s">
        <v>77</v>
      </c>
      <c r="B21" s="1" t="s">
        <v>25</v>
      </c>
      <c r="C21" s="6">
        <v>54.49</v>
      </c>
      <c r="D21" s="6">
        <v>56.87</v>
      </c>
      <c r="E21" s="16" t="s">
        <v>103</v>
      </c>
      <c r="F21" s="6">
        <v>58.3</v>
      </c>
      <c r="G21" s="6">
        <v>59.58</v>
      </c>
      <c r="H21" s="6" t="s">
        <v>100</v>
      </c>
    </row>
    <row r="22" spans="1:12" x14ac:dyDescent="0.2">
      <c r="A22" s="1" t="s">
        <v>78</v>
      </c>
      <c r="B22" s="1" t="s">
        <v>26</v>
      </c>
      <c r="C22" s="6">
        <v>29.75</v>
      </c>
      <c r="D22" s="6">
        <v>31.08</v>
      </c>
      <c r="E22" s="16" t="s">
        <v>103</v>
      </c>
      <c r="F22" s="6">
        <v>31.88</v>
      </c>
      <c r="G22" s="6">
        <v>32.56</v>
      </c>
      <c r="H22" s="6" t="s">
        <v>100</v>
      </c>
    </row>
    <row r="23" spans="1:12" x14ac:dyDescent="0.2">
      <c r="A23" s="1" t="s">
        <v>79</v>
      </c>
      <c r="B23" s="1" t="s">
        <v>27</v>
      </c>
      <c r="C23" s="6">
        <v>41.63</v>
      </c>
      <c r="D23" s="6">
        <v>43.6</v>
      </c>
      <c r="E23" s="16" t="s">
        <v>103</v>
      </c>
      <c r="F23" s="6">
        <v>46.3</v>
      </c>
      <c r="G23" s="6">
        <v>47.31</v>
      </c>
      <c r="H23" s="6" t="s">
        <v>100</v>
      </c>
    </row>
    <row r="24" spans="1:12" x14ac:dyDescent="0.2">
      <c r="A24" s="1" t="s">
        <v>80</v>
      </c>
      <c r="B24" s="1" t="s">
        <v>28</v>
      </c>
      <c r="C24" s="6">
        <v>52.98</v>
      </c>
      <c r="D24" s="6">
        <v>55.56</v>
      </c>
      <c r="E24" s="16" t="s">
        <v>103</v>
      </c>
      <c r="F24" s="6">
        <v>56.81</v>
      </c>
      <c r="G24" s="6">
        <v>58.06</v>
      </c>
      <c r="H24" s="6" t="s">
        <v>100</v>
      </c>
    </row>
    <row r="25" spans="1:12" x14ac:dyDescent="0.2">
      <c r="A25" s="1" t="s">
        <v>84</v>
      </c>
      <c r="B25" s="1" t="s">
        <v>29</v>
      </c>
      <c r="C25" s="6">
        <v>20.81</v>
      </c>
      <c r="D25" s="6">
        <v>21.77</v>
      </c>
      <c r="E25" s="16" t="s">
        <v>103</v>
      </c>
      <c r="F25" s="6">
        <v>22.35</v>
      </c>
      <c r="G25" s="6">
        <v>22.87</v>
      </c>
      <c r="H25" s="6" t="s">
        <v>100</v>
      </c>
    </row>
    <row r="26" spans="1:12" x14ac:dyDescent="0.2">
      <c r="A26" s="1" t="s">
        <v>85</v>
      </c>
      <c r="B26" s="1" t="s">
        <v>30</v>
      </c>
      <c r="C26" s="6">
        <v>21.96</v>
      </c>
      <c r="D26" s="6">
        <v>22.85</v>
      </c>
      <c r="E26" s="16" t="s">
        <v>103</v>
      </c>
      <c r="F26" s="6">
        <v>23.31</v>
      </c>
      <c r="G26" s="6">
        <v>23.86</v>
      </c>
      <c r="H26" s="6" t="s">
        <v>100</v>
      </c>
    </row>
    <row r="27" spans="1:12" x14ac:dyDescent="0.2">
      <c r="A27" s="1" t="s">
        <v>86</v>
      </c>
      <c r="B27" s="1" t="s">
        <v>31</v>
      </c>
      <c r="C27" s="6">
        <v>23.4</v>
      </c>
      <c r="D27" s="6">
        <v>23.97</v>
      </c>
      <c r="E27" s="16" t="s">
        <v>103</v>
      </c>
      <c r="F27" s="6">
        <v>24.34</v>
      </c>
      <c r="G27" s="6">
        <v>24.91</v>
      </c>
      <c r="H27" s="6" t="s">
        <v>100</v>
      </c>
    </row>
    <row r="28" spans="1:12" x14ac:dyDescent="0.2">
      <c r="A28" s="1" t="s">
        <v>87</v>
      </c>
      <c r="B28" s="1" t="s">
        <v>32</v>
      </c>
      <c r="C28" s="6">
        <v>24.61</v>
      </c>
      <c r="D28" s="6">
        <v>25.71</v>
      </c>
      <c r="E28" s="16" t="s">
        <v>103</v>
      </c>
      <c r="F28" s="6">
        <v>25.98</v>
      </c>
      <c r="G28" s="6">
        <v>26.59</v>
      </c>
      <c r="H28" s="6" t="s">
        <v>100</v>
      </c>
    </row>
    <row r="29" spans="1:12" x14ac:dyDescent="0.2">
      <c r="A29" s="1" t="s">
        <v>88</v>
      </c>
      <c r="B29" s="1" t="s">
        <v>33</v>
      </c>
      <c r="C29" s="6">
        <v>26.51</v>
      </c>
      <c r="D29" s="6">
        <v>27.53</v>
      </c>
      <c r="E29" s="16" t="s">
        <v>103</v>
      </c>
      <c r="F29" s="6">
        <v>27.8</v>
      </c>
      <c r="G29" s="6">
        <v>28.45</v>
      </c>
      <c r="H29" s="6" t="s">
        <v>100</v>
      </c>
    </row>
    <row r="30" spans="1:12" x14ac:dyDescent="0.2">
      <c r="A30" s="1" t="s">
        <v>89</v>
      </c>
      <c r="B30" s="1" t="s">
        <v>34</v>
      </c>
      <c r="C30" s="6">
        <v>26.97</v>
      </c>
      <c r="D30" s="6">
        <v>27.73</v>
      </c>
      <c r="E30" s="16" t="s">
        <v>103</v>
      </c>
      <c r="F30" s="6">
        <v>28.25</v>
      </c>
      <c r="G30" s="6">
        <v>28.91</v>
      </c>
      <c r="H30" s="6" t="s">
        <v>100</v>
      </c>
    </row>
    <row r="31" spans="1:12" x14ac:dyDescent="0.2">
      <c r="A31" s="1" t="s">
        <v>90</v>
      </c>
      <c r="B31" s="1" t="s">
        <v>35</v>
      </c>
      <c r="C31" s="6">
        <v>28.34</v>
      </c>
      <c r="D31" s="6">
        <v>29.51</v>
      </c>
      <c r="E31" s="16" t="s">
        <v>103</v>
      </c>
      <c r="F31" s="6">
        <v>29.86</v>
      </c>
      <c r="G31" s="6">
        <v>30.56</v>
      </c>
      <c r="H31" s="6" t="s">
        <v>100</v>
      </c>
    </row>
    <row r="32" spans="1:12" x14ac:dyDescent="0.2">
      <c r="A32" s="1" t="s">
        <v>91</v>
      </c>
      <c r="B32" s="1" t="s">
        <v>36</v>
      </c>
      <c r="C32" s="6">
        <v>31.1</v>
      </c>
      <c r="D32" s="6">
        <v>32.11</v>
      </c>
      <c r="E32" s="16" t="s">
        <v>103</v>
      </c>
      <c r="F32" s="6">
        <v>32.15</v>
      </c>
      <c r="G32" s="6">
        <v>32.9</v>
      </c>
      <c r="H32" s="6" t="s">
        <v>100</v>
      </c>
    </row>
    <row r="33" spans="1:10" x14ac:dyDescent="0.2">
      <c r="A33" s="1" t="s">
        <v>92</v>
      </c>
      <c r="B33" s="1" t="s">
        <v>37</v>
      </c>
      <c r="C33" s="6">
        <v>35.369999999999997</v>
      </c>
      <c r="D33" s="6">
        <v>36.44</v>
      </c>
      <c r="E33" s="16" t="s">
        <v>103</v>
      </c>
      <c r="F33" s="6">
        <v>36.659999999999997</v>
      </c>
      <c r="G33" s="6">
        <v>37.51</v>
      </c>
      <c r="H33" s="6" t="s">
        <v>100</v>
      </c>
    </row>
    <row r="34" spans="1:10" x14ac:dyDescent="0.2">
      <c r="A34" s="1" t="s">
        <v>93</v>
      </c>
      <c r="B34" s="1" t="s">
        <v>38</v>
      </c>
      <c r="C34" s="6">
        <v>38.17</v>
      </c>
      <c r="D34" s="6">
        <v>39.56</v>
      </c>
      <c r="E34" s="16" t="s">
        <v>103</v>
      </c>
      <c r="F34" s="6">
        <v>39.47</v>
      </c>
      <c r="G34" s="6">
        <v>40.39</v>
      </c>
      <c r="H34" s="6" t="s">
        <v>100</v>
      </c>
    </row>
    <row r="35" spans="1:10" x14ac:dyDescent="0.2">
      <c r="A35" s="1" t="s">
        <v>94</v>
      </c>
      <c r="B35" s="1" t="s">
        <v>39</v>
      </c>
      <c r="C35" s="6">
        <v>42.5</v>
      </c>
      <c r="D35" s="6">
        <v>44.11</v>
      </c>
      <c r="E35" s="16" t="s">
        <v>103</v>
      </c>
      <c r="F35" s="6">
        <v>44.9</v>
      </c>
      <c r="G35" s="6">
        <v>45.95</v>
      </c>
      <c r="H35" s="6" t="s">
        <v>100</v>
      </c>
    </row>
    <row r="36" spans="1:10" x14ac:dyDescent="0.2">
      <c r="A36" s="1" t="s">
        <v>95</v>
      </c>
      <c r="B36" s="1" t="s">
        <v>40</v>
      </c>
      <c r="C36" s="6">
        <v>35.74</v>
      </c>
      <c r="D36" s="6">
        <v>37.450000000000003</v>
      </c>
      <c r="E36" s="16" t="s">
        <v>103</v>
      </c>
      <c r="F36" s="6">
        <v>38.450000000000003</v>
      </c>
      <c r="G36" s="6">
        <v>39.35</v>
      </c>
      <c r="H36" s="6" t="s">
        <v>100</v>
      </c>
    </row>
    <row r="37" spans="1:10" x14ac:dyDescent="0.2">
      <c r="A37" s="1" t="s">
        <v>96</v>
      </c>
      <c r="B37" s="1" t="s">
        <v>41</v>
      </c>
      <c r="C37" s="6">
        <v>46.23</v>
      </c>
      <c r="D37" s="6">
        <v>48.52</v>
      </c>
      <c r="E37" s="16" t="s">
        <v>103</v>
      </c>
      <c r="F37" s="6">
        <v>50.07</v>
      </c>
      <c r="G37" s="6">
        <v>51.24</v>
      </c>
      <c r="H37" s="6" t="s">
        <v>100</v>
      </c>
    </row>
    <row r="38" spans="1:10" x14ac:dyDescent="0.2">
      <c r="A38" s="1" t="s">
        <v>97</v>
      </c>
      <c r="B38" s="1" t="s">
        <v>42</v>
      </c>
      <c r="C38" s="6">
        <v>44.26</v>
      </c>
      <c r="D38" s="6">
        <v>46.14</v>
      </c>
      <c r="E38" s="16" t="s">
        <v>103</v>
      </c>
      <c r="F38" s="6">
        <v>46.41</v>
      </c>
      <c r="G38" s="6">
        <v>47.5</v>
      </c>
      <c r="H38" s="6" t="s">
        <v>100</v>
      </c>
    </row>
    <row r="39" spans="1:10" x14ac:dyDescent="0.2">
      <c r="A39" s="1" t="s">
        <v>98</v>
      </c>
      <c r="B39" s="1" t="s">
        <v>43</v>
      </c>
      <c r="C39" s="6">
        <v>49.51</v>
      </c>
      <c r="D39" s="6">
        <v>51.63</v>
      </c>
      <c r="E39" s="16" t="s">
        <v>103</v>
      </c>
      <c r="F39" s="6">
        <v>51.96</v>
      </c>
      <c r="G39" s="6">
        <v>53.17</v>
      </c>
      <c r="H39" s="6" t="s">
        <v>100</v>
      </c>
    </row>
    <row r="40" spans="1:10" x14ac:dyDescent="0.2">
      <c r="A40" s="1" t="s">
        <v>99</v>
      </c>
      <c r="B40" s="1" t="s">
        <v>44</v>
      </c>
      <c r="C40" s="6">
        <v>59.1</v>
      </c>
      <c r="D40" s="6">
        <v>62.23</v>
      </c>
      <c r="E40" s="16" t="s">
        <v>103</v>
      </c>
      <c r="F40" s="6">
        <v>62.52</v>
      </c>
      <c r="G40" s="6">
        <v>63.99</v>
      </c>
      <c r="H40" s="6" t="s">
        <v>100</v>
      </c>
    </row>
    <row r="41" spans="1:10" x14ac:dyDescent="0.2">
      <c r="A41" s="1" t="s">
        <v>51</v>
      </c>
      <c r="B41" s="1" t="s">
        <v>52</v>
      </c>
      <c r="C41" s="6">
        <v>50</v>
      </c>
      <c r="D41" s="6">
        <v>50</v>
      </c>
      <c r="E41" s="16" t="s">
        <v>103</v>
      </c>
      <c r="F41" s="6">
        <v>53</v>
      </c>
      <c r="G41" s="6">
        <v>53</v>
      </c>
      <c r="H41" s="6" t="s">
        <v>100</v>
      </c>
    </row>
    <row r="42" spans="1:10" x14ac:dyDescent="0.2">
      <c r="A42" s="1" t="s">
        <v>54</v>
      </c>
      <c r="B42" s="1" t="s">
        <v>53</v>
      </c>
      <c r="C42" s="6">
        <v>33</v>
      </c>
      <c r="D42" s="6">
        <v>33</v>
      </c>
      <c r="E42" s="16" t="s">
        <v>103</v>
      </c>
      <c r="F42" s="6">
        <v>35</v>
      </c>
      <c r="G42" s="6">
        <v>35</v>
      </c>
      <c r="H42" s="6" t="s">
        <v>100</v>
      </c>
    </row>
    <row r="43" spans="1:10" x14ac:dyDescent="0.2">
      <c r="A43" s="1" t="s">
        <v>56</v>
      </c>
      <c r="B43" s="1" t="s">
        <v>55</v>
      </c>
      <c r="C43" s="6">
        <v>24</v>
      </c>
      <c r="D43" s="6">
        <v>24</v>
      </c>
      <c r="E43" s="16" t="s">
        <v>103</v>
      </c>
      <c r="F43" s="6">
        <v>25</v>
      </c>
      <c r="G43" s="6">
        <v>25</v>
      </c>
      <c r="H43" s="6" t="s">
        <v>100</v>
      </c>
    </row>
    <row r="44" spans="1:10" x14ac:dyDescent="0.2">
      <c r="A44" s="1" t="s">
        <v>58</v>
      </c>
      <c r="B44" s="1" t="s">
        <v>57</v>
      </c>
      <c r="C44" s="6">
        <v>20</v>
      </c>
      <c r="D44" s="6">
        <v>20</v>
      </c>
      <c r="E44" s="16" t="s">
        <v>103</v>
      </c>
      <c r="F44" s="6">
        <v>21</v>
      </c>
      <c r="G44" s="6">
        <v>21</v>
      </c>
      <c r="H44" s="6" t="s">
        <v>100</v>
      </c>
    </row>
    <row r="45" spans="1:10" x14ac:dyDescent="0.2">
      <c r="A45" s="1" t="s">
        <v>60</v>
      </c>
      <c r="B45" s="1" t="s">
        <v>59</v>
      </c>
      <c r="C45" s="6">
        <v>15</v>
      </c>
      <c r="D45" s="6">
        <v>15</v>
      </c>
      <c r="E45" s="16" t="s">
        <v>103</v>
      </c>
      <c r="F45" s="6">
        <v>17</v>
      </c>
      <c r="G45" s="6">
        <v>17</v>
      </c>
      <c r="H45" s="6" t="s">
        <v>100</v>
      </c>
      <c r="J45" s="17" t="s">
        <v>102</v>
      </c>
    </row>
  </sheetData>
  <mergeCells count="1">
    <mergeCell ref="C2:H2"/>
  </mergeCells>
  <printOptions horizontalCentered="1"/>
  <pageMargins left="0.31496062992125984" right="0.11811023622047245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21">
        <v>43738</v>
      </c>
    </row>
    <row r="2" spans="1:1" x14ac:dyDescent="0.2">
      <c r="A2" s="21">
        <v>43434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Personalausgaben</vt:lpstr>
      <vt:lpstr>Tabelle1</vt:lpstr>
      <vt:lpstr>Tabelle_Volltext</vt:lpstr>
      <vt:lpstr>Tabelle_NEU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Wiesner, Matthias;wilfried.grefe@nbank.de</dc:creator>
  <cp:lastModifiedBy>Hamouda, Sabrina</cp:lastModifiedBy>
  <cp:lastPrinted>2017-09-12T10:07:19Z</cp:lastPrinted>
  <dcterms:created xsi:type="dcterms:W3CDTF">2015-01-28T10:11:31Z</dcterms:created>
  <dcterms:modified xsi:type="dcterms:W3CDTF">2020-01-23T07:37:29Z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2/16/2016 3:13:25 PM</vt:lpwstr>
  </property>
  <property fmtid="{D5CDD505-2E9C-101B-9397-08002B2CF9AE}" pid="3" name="OS_LastOpenUser">
    <vt:lpwstr>JANA.SCHUETZE</vt:lpwstr>
  </property>
  <property fmtid="{D5CDD505-2E9C-101B-9397-08002B2CF9AE}" pid="4" name="os_autosavelastposition83026">
    <vt:lpwstr>Tabelle1|30|2</vt:lpwstr>
  </property>
  <property fmtid="{D5CDD505-2E9C-101B-9397-08002B2CF9AE}" pid="5" name="OS_LastSave">
    <vt:lpwstr>2/16/2016 2:16:14 PM</vt:lpwstr>
  </property>
  <property fmtid="{D5CDD505-2E9C-101B-9397-08002B2CF9AE}" pid="6" name="OS_LastSaveUser">
    <vt:lpwstr>JOHANNES.HERZOG</vt:lpwstr>
  </property>
  <property fmtid="{D5CDD505-2E9C-101B-9397-08002B2CF9AE}" pid="7" name="OS_LastDocumentSaved">
    <vt:bool>false</vt:bool>
  </property>
  <property fmtid="{D5CDD505-2E9C-101B-9397-08002B2CF9AE}" pid="8" name="MustSave">
    <vt:bool>false</vt:bool>
  </property>
</Properties>
</file>