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kadi.beneke\Desktop\"/>
    </mc:Choice>
  </mc:AlternateContent>
  <bookViews>
    <workbookView xWindow="0" yWindow="0" windowWidth="19200" windowHeight="12150" tabRatio="468"/>
  </bookViews>
  <sheets>
    <sheet name="Sammelbescheinigung" sheetId="1" r:id="rId1"/>
    <sheet name="Einverständnis TN Version 1" sheetId="2" r:id="rId2"/>
    <sheet name="Einverständnis TN Version 2" sheetId="5" r:id="rId3"/>
    <sheet name="Daten für die Sammelbesch" sheetId="3" r:id="rId4"/>
  </sheets>
  <definedNames>
    <definedName name="_xlnm.Print_Area" localSheetId="1">'Einverständnis TN Version 1'!$A$1:$F$35</definedName>
    <definedName name="_xlnm.Print_Area" localSheetId="0">Sammelbescheinigung!$A$1:$AN$46</definedName>
  </definedNames>
  <calcPr calcId="162913"/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O30" i="1" s="1"/>
  <c r="T30" i="1" s="1"/>
  <c r="N29" i="1"/>
  <c r="N28" i="1"/>
  <c r="N27" i="1"/>
  <c r="O27" i="1" s="1"/>
  <c r="N26" i="1"/>
  <c r="O26" i="1" s="1"/>
  <c r="N25" i="1"/>
  <c r="N24" i="1"/>
  <c r="N23" i="1"/>
  <c r="N22" i="1"/>
  <c r="O22" i="1" s="1"/>
  <c r="N21" i="1"/>
  <c r="N20" i="1"/>
  <c r="N19" i="1"/>
  <c r="O19" i="1" s="1"/>
  <c r="N18" i="1"/>
  <c r="O18" i="1" s="1"/>
  <c r="N17" i="1"/>
  <c r="N16" i="1"/>
  <c r="N15" i="1"/>
  <c r="O15" i="1" s="1"/>
  <c r="N14" i="1"/>
  <c r="O14" i="1" s="1"/>
  <c r="N13" i="1"/>
  <c r="O13" i="1" s="1"/>
  <c r="S13" i="1" s="1"/>
  <c r="G13" i="1"/>
  <c r="AI38" i="1"/>
  <c r="AI50" i="1" s="1"/>
  <c r="AI76" i="1" s="1"/>
  <c r="AI88" i="1" s="1"/>
  <c r="AI114" i="1" s="1"/>
  <c r="AI126" i="1" s="1"/>
  <c r="AI152" i="1" s="1"/>
  <c r="A1" i="3"/>
  <c r="AF151" i="1"/>
  <c r="AE151" i="1"/>
  <c r="AD151" i="1"/>
  <c r="AC151" i="1"/>
  <c r="N151" i="1"/>
  <c r="O151" i="1"/>
  <c r="U151" i="1" s="1"/>
  <c r="L151" i="1"/>
  <c r="M151" i="1" s="1"/>
  <c r="P151" i="1" s="1"/>
  <c r="K151" i="1"/>
  <c r="G151" i="1"/>
  <c r="AF150" i="1"/>
  <c r="AE150" i="1"/>
  <c r="AD150" i="1"/>
  <c r="AC150" i="1"/>
  <c r="N150" i="1"/>
  <c r="O150" i="1"/>
  <c r="L150" i="1"/>
  <c r="M150" i="1" s="1"/>
  <c r="P150" i="1" s="1"/>
  <c r="Q150" i="1" s="1"/>
  <c r="K150" i="1"/>
  <c r="G150" i="1"/>
  <c r="AF149" i="1"/>
  <c r="AE149" i="1"/>
  <c r="AD149" i="1"/>
  <c r="AC149" i="1"/>
  <c r="N149" i="1"/>
  <c r="O149" i="1" s="1"/>
  <c r="L149" i="1"/>
  <c r="M149" i="1"/>
  <c r="K149" i="1"/>
  <c r="G149" i="1"/>
  <c r="AF148" i="1"/>
  <c r="AE148" i="1"/>
  <c r="AD148" i="1"/>
  <c r="AC148" i="1"/>
  <c r="N148" i="1"/>
  <c r="O148" i="1" s="1"/>
  <c r="V148" i="1" s="1"/>
  <c r="L148" i="1"/>
  <c r="M148" i="1"/>
  <c r="K148" i="1"/>
  <c r="G148" i="1"/>
  <c r="AF147" i="1"/>
  <c r="AE147" i="1"/>
  <c r="AD147" i="1"/>
  <c r="AC147" i="1"/>
  <c r="N147" i="1"/>
  <c r="O147" i="1"/>
  <c r="X147" i="1" s="1"/>
  <c r="L147" i="1"/>
  <c r="M147" i="1" s="1"/>
  <c r="P147" i="1" s="1"/>
  <c r="K147" i="1"/>
  <c r="G147" i="1"/>
  <c r="AF146" i="1"/>
  <c r="AE146" i="1"/>
  <c r="AD146" i="1"/>
  <c r="AC146" i="1"/>
  <c r="N146" i="1"/>
  <c r="O146" i="1"/>
  <c r="T146" i="1" s="1"/>
  <c r="L146" i="1"/>
  <c r="M146" i="1" s="1"/>
  <c r="K146" i="1"/>
  <c r="G146" i="1"/>
  <c r="AF145" i="1"/>
  <c r="AE145" i="1"/>
  <c r="AD145" i="1"/>
  <c r="AC145" i="1"/>
  <c r="N145" i="1"/>
  <c r="O145" i="1" s="1"/>
  <c r="T145" i="1" s="1"/>
  <c r="L145" i="1"/>
  <c r="M145" i="1"/>
  <c r="K145" i="1"/>
  <c r="G145" i="1"/>
  <c r="AF144" i="1"/>
  <c r="AE144" i="1"/>
  <c r="AD144" i="1"/>
  <c r="AC144" i="1"/>
  <c r="N144" i="1"/>
  <c r="O144" i="1" s="1"/>
  <c r="W144" i="1" s="1"/>
  <c r="L144" i="1"/>
  <c r="M144" i="1"/>
  <c r="K144" i="1"/>
  <c r="G144" i="1"/>
  <c r="AF143" i="1"/>
  <c r="AE143" i="1"/>
  <c r="AD143" i="1"/>
  <c r="AC143" i="1"/>
  <c r="N143" i="1"/>
  <c r="O143" i="1"/>
  <c r="V143" i="1" s="1"/>
  <c r="L143" i="1"/>
  <c r="M143" i="1" s="1"/>
  <c r="P143" i="1" s="1"/>
  <c r="AA143" i="1" s="1"/>
  <c r="K143" i="1"/>
  <c r="G143" i="1"/>
  <c r="AF142" i="1"/>
  <c r="AE142" i="1"/>
  <c r="AD142" i="1"/>
  <c r="AC142" i="1"/>
  <c r="N142" i="1"/>
  <c r="O142" i="1"/>
  <c r="V142" i="1" s="1"/>
  <c r="L142" i="1"/>
  <c r="M142" i="1" s="1"/>
  <c r="K142" i="1"/>
  <c r="G142" i="1"/>
  <c r="AF141" i="1"/>
  <c r="AE141" i="1"/>
  <c r="AD141" i="1"/>
  <c r="AC141" i="1"/>
  <c r="N141" i="1"/>
  <c r="O141" i="1" s="1"/>
  <c r="X141" i="1" s="1"/>
  <c r="L141" i="1"/>
  <c r="M141" i="1"/>
  <c r="K141" i="1"/>
  <c r="G141" i="1"/>
  <c r="AF140" i="1"/>
  <c r="AE140" i="1"/>
  <c r="AD140" i="1"/>
  <c r="AC140" i="1"/>
  <c r="N140" i="1"/>
  <c r="O140" i="1" s="1"/>
  <c r="L140" i="1"/>
  <c r="M140" i="1"/>
  <c r="K140" i="1"/>
  <c r="G140" i="1"/>
  <c r="AF139" i="1"/>
  <c r="AE139" i="1"/>
  <c r="AD139" i="1"/>
  <c r="AC139" i="1"/>
  <c r="N139" i="1"/>
  <c r="O139" i="1"/>
  <c r="W139" i="1" s="1"/>
  <c r="L139" i="1"/>
  <c r="M139" i="1" s="1"/>
  <c r="P139" i="1" s="1"/>
  <c r="AA139" i="1" s="1"/>
  <c r="K139" i="1"/>
  <c r="G139" i="1"/>
  <c r="AF138" i="1"/>
  <c r="AE138" i="1"/>
  <c r="AD138" i="1"/>
  <c r="AC138" i="1"/>
  <c r="N138" i="1"/>
  <c r="O138" i="1"/>
  <c r="L138" i="1"/>
  <c r="M138" i="1" s="1"/>
  <c r="P138" i="1" s="1"/>
  <c r="S138" i="1" s="1"/>
  <c r="K138" i="1"/>
  <c r="G138" i="1"/>
  <c r="AF137" i="1"/>
  <c r="AE137" i="1"/>
  <c r="AD137" i="1"/>
  <c r="AC137" i="1"/>
  <c r="N137" i="1"/>
  <c r="O137" i="1" s="1"/>
  <c r="L137" i="1"/>
  <c r="M137" i="1"/>
  <c r="K137" i="1"/>
  <c r="G137" i="1"/>
  <c r="AF136" i="1"/>
  <c r="AE136" i="1"/>
  <c r="AD136" i="1"/>
  <c r="AC136" i="1"/>
  <c r="N136" i="1"/>
  <c r="O136" i="1" s="1"/>
  <c r="W136" i="1" s="1"/>
  <c r="L136" i="1"/>
  <c r="M136" i="1"/>
  <c r="K136" i="1"/>
  <c r="G136" i="1"/>
  <c r="AF135" i="1"/>
  <c r="AE135" i="1"/>
  <c r="AD135" i="1"/>
  <c r="AC135" i="1"/>
  <c r="N135" i="1"/>
  <c r="O135" i="1"/>
  <c r="T135" i="1" s="1"/>
  <c r="L135" i="1"/>
  <c r="M135" i="1" s="1"/>
  <c r="K135" i="1"/>
  <c r="G135" i="1"/>
  <c r="AF134" i="1"/>
  <c r="AE134" i="1"/>
  <c r="AD134" i="1"/>
  <c r="AC134" i="1"/>
  <c r="N134" i="1"/>
  <c r="O134" i="1"/>
  <c r="L134" i="1"/>
  <c r="M134" i="1" s="1"/>
  <c r="K134" i="1"/>
  <c r="G134" i="1"/>
  <c r="AF133" i="1"/>
  <c r="AE133" i="1"/>
  <c r="AD133" i="1"/>
  <c r="AC133" i="1"/>
  <c r="N133" i="1"/>
  <c r="O133" i="1" s="1"/>
  <c r="L133" i="1"/>
  <c r="M133" i="1" s="1"/>
  <c r="P133" i="1" s="1"/>
  <c r="K133" i="1"/>
  <c r="G133" i="1"/>
  <c r="AF132" i="1"/>
  <c r="AE132" i="1"/>
  <c r="AD132" i="1"/>
  <c r="AC132" i="1"/>
  <c r="N132" i="1"/>
  <c r="O132" i="1"/>
  <c r="U132" i="1" s="1"/>
  <c r="L132" i="1"/>
  <c r="M132" i="1"/>
  <c r="K132" i="1"/>
  <c r="G132" i="1"/>
  <c r="AF131" i="1"/>
  <c r="AE131" i="1"/>
  <c r="AD131" i="1"/>
  <c r="AC131" i="1"/>
  <c r="N131" i="1"/>
  <c r="O131" i="1" s="1"/>
  <c r="X131" i="1" s="1"/>
  <c r="L131" i="1"/>
  <c r="M131" i="1"/>
  <c r="K131" i="1"/>
  <c r="G131" i="1"/>
  <c r="AF130" i="1"/>
  <c r="AE130" i="1"/>
  <c r="AD130" i="1"/>
  <c r="AC130" i="1"/>
  <c r="N130" i="1"/>
  <c r="O130" i="1"/>
  <c r="T130" i="1" s="1"/>
  <c r="L130" i="1"/>
  <c r="M130" i="1" s="1"/>
  <c r="K130" i="1"/>
  <c r="G130" i="1"/>
  <c r="AF129" i="1"/>
  <c r="AE129" i="1"/>
  <c r="AD129" i="1"/>
  <c r="AC129" i="1"/>
  <c r="N129" i="1"/>
  <c r="O129" i="1"/>
  <c r="V129" i="1" s="1"/>
  <c r="L129" i="1"/>
  <c r="M129" i="1" s="1"/>
  <c r="K129" i="1"/>
  <c r="G129" i="1"/>
  <c r="AF128" i="1"/>
  <c r="AE128" i="1"/>
  <c r="AD128" i="1"/>
  <c r="AC128" i="1"/>
  <c r="N128" i="1"/>
  <c r="O128" i="1"/>
  <c r="L128" i="1"/>
  <c r="M128" i="1"/>
  <c r="P128" i="1" s="1"/>
  <c r="K128" i="1"/>
  <c r="G128" i="1"/>
  <c r="AF127" i="1"/>
  <c r="AD127" i="1"/>
  <c r="AC127" i="1"/>
  <c r="N127" i="1"/>
  <c r="O127" i="1"/>
  <c r="T127" i="1" s="1"/>
  <c r="L127" i="1"/>
  <c r="M127" i="1"/>
  <c r="P127" i="1" s="1"/>
  <c r="S127" i="1" s="1"/>
  <c r="K127" i="1"/>
  <c r="G127" i="1"/>
  <c r="AF113" i="1"/>
  <c r="AE113" i="1"/>
  <c r="AD113" i="1"/>
  <c r="AC113" i="1"/>
  <c r="N113" i="1"/>
  <c r="O113" i="1"/>
  <c r="U113" i="1" s="1"/>
  <c r="L113" i="1"/>
  <c r="M113" i="1" s="1"/>
  <c r="K113" i="1"/>
  <c r="G113" i="1"/>
  <c r="AF112" i="1"/>
  <c r="AE112" i="1"/>
  <c r="AD112" i="1"/>
  <c r="AC112" i="1"/>
  <c r="N112" i="1"/>
  <c r="O112" i="1"/>
  <c r="X112" i="1" s="1"/>
  <c r="L112" i="1"/>
  <c r="M112" i="1"/>
  <c r="K112" i="1"/>
  <c r="G112" i="1"/>
  <c r="AF111" i="1"/>
  <c r="AE111" i="1"/>
  <c r="AD111" i="1"/>
  <c r="AC111" i="1"/>
  <c r="N111" i="1"/>
  <c r="O111" i="1" s="1"/>
  <c r="L111" i="1"/>
  <c r="M111" i="1"/>
  <c r="P111" i="1" s="1"/>
  <c r="S111" i="1" s="1"/>
  <c r="K111" i="1"/>
  <c r="G111" i="1"/>
  <c r="AF110" i="1"/>
  <c r="AE110" i="1"/>
  <c r="AD110" i="1"/>
  <c r="AC110" i="1"/>
  <c r="N110" i="1"/>
  <c r="O110" i="1" s="1"/>
  <c r="X110" i="1" s="1"/>
  <c r="L110" i="1"/>
  <c r="M110" i="1"/>
  <c r="K110" i="1"/>
  <c r="G110" i="1"/>
  <c r="AF109" i="1"/>
  <c r="AE109" i="1"/>
  <c r="AD109" i="1"/>
  <c r="AC109" i="1"/>
  <c r="N109" i="1"/>
  <c r="O109" i="1"/>
  <c r="T109" i="1" s="1"/>
  <c r="L109" i="1"/>
  <c r="M109" i="1"/>
  <c r="K109" i="1"/>
  <c r="G109" i="1"/>
  <c r="AF108" i="1"/>
  <c r="AE108" i="1"/>
  <c r="AD108" i="1"/>
  <c r="AC108" i="1"/>
  <c r="N108" i="1"/>
  <c r="O108" i="1"/>
  <c r="U108" i="1" s="1"/>
  <c r="L108" i="1"/>
  <c r="M108" i="1" s="1"/>
  <c r="P108" i="1" s="1"/>
  <c r="AA108" i="1" s="1"/>
  <c r="K108" i="1"/>
  <c r="G108" i="1"/>
  <c r="AF107" i="1"/>
  <c r="AE107" i="1"/>
  <c r="AD107" i="1"/>
  <c r="AC107" i="1"/>
  <c r="N107" i="1"/>
  <c r="O107" i="1"/>
  <c r="P107" i="1" s="1"/>
  <c r="L107" i="1"/>
  <c r="M107" i="1"/>
  <c r="K107" i="1"/>
  <c r="G107" i="1"/>
  <c r="AF106" i="1"/>
  <c r="AE106" i="1"/>
  <c r="AD106" i="1"/>
  <c r="AC106" i="1"/>
  <c r="N106" i="1"/>
  <c r="O106" i="1" s="1"/>
  <c r="L106" i="1"/>
  <c r="M106" i="1"/>
  <c r="P106" i="1" s="1"/>
  <c r="AA106" i="1" s="1"/>
  <c r="K106" i="1"/>
  <c r="G106" i="1"/>
  <c r="AF105" i="1"/>
  <c r="AE105" i="1"/>
  <c r="AD105" i="1"/>
  <c r="AC105" i="1"/>
  <c r="N105" i="1"/>
  <c r="O105" i="1"/>
  <c r="V105" i="1" s="1"/>
  <c r="L105" i="1"/>
  <c r="M105" i="1"/>
  <c r="K105" i="1"/>
  <c r="G105" i="1"/>
  <c r="AF104" i="1"/>
  <c r="AE104" i="1"/>
  <c r="AD104" i="1"/>
  <c r="AC104" i="1"/>
  <c r="N104" i="1"/>
  <c r="O104" i="1"/>
  <c r="X104" i="1" s="1"/>
  <c r="L104" i="1"/>
  <c r="M104" i="1" s="1"/>
  <c r="K104" i="1"/>
  <c r="G104" i="1"/>
  <c r="AF103" i="1"/>
  <c r="AE103" i="1"/>
  <c r="AD103" i="1"/>
  <c r="AC103" i="1"/>
  <c r="N103" i="1"/>
  <c r="O103" i="1"/>
  <c r="L103" i="1"/>
  <c r="M103" i="1"/>
  <c r="P103" i="1" s="1"/>
  <c r="AA103" i="1" s="1"/>
  <c r="K103" i="1"/>
  <c r="G103" i="1"/>
  <c r="AF102" i="1"/>
  <c r="AE102" i="1"/>
  <c r="AD102" i="1"/>
  <c r="AC102" i="1"/>
  <c r="N102" i="1"/>
  <c r="O102" i="1" s="1"/>
  <c r="U102" i="1" s="1"/>
  <c r="L102" i="1"/>
  <c r="M102" i="1"/>
  <c r="K102" i="1"/>
  <c r="G102" i="1"/>
  <c r="AF101" i="1"/>
  <c r="AE101" i="1"/>
  <c r="AD101" i="1"/>
  <c r="AC101" i="1"/>
  <c r="N101" i="1"/>
  <c r="O101" i="1" s="1"/>
  <c r="V101" i="1" s="1"/>
  <c r="L101" i="1"/>
  <c r="M101" i="1" s="1"/>
  <c r="K101" i="1"/>
  <c r="G101" i="1"/>
  <c r="AF100" i="1"/>
  <c r="AE100" i="1"/>
  <c r="AD100" i="1"/>
  <c r="AC100" i="1"/>
  <c r="N100" i="1"/>
  <c r="O100" i="1"/>
  <c r="W100" i="1" s="1"/>
  <c r="L100" i="1"/>
  <c r="M100" i="1"/>
  <c r="K100" i="1"/>
  <c r="G100" i="1"/>
  <c r="AF99" i="1"/>
  <c r="AE99" i="1"/>
  <c r="AD99" i="1"/>
  <c r="AC99" i="1"/>
  <c r="N99" i="1"/>
  <c r="O99" i="1"/>
  <c r="T99" i="1" s="1"/>
  <c r="L99" i="1"/>
  <c r="M99" i="1" s="1"/>
  <c r="P99" i="1" s="1"/>
  <c r="AA99" i="1" s="1"/>
  <c r="K99" i="1"/>
  <c r="G99" i="1"/>
  <c r="AF98" i="1"/>
  <c r="AE98" i="1"/>
  <c r="AD98" i="1"/>
  <c r="AC98" i="1"/>
  <c r="N98" i="1"/>
  <c r="O98" i="1"/>
  <c r="X98" i="1" s="1"/>
  <c r="L98" i="1"/>
  <c r="M98" i="1"/>
  <c r="K98" i="1"/>
  <c r="G98" i="1"/>
  <c r="AF97" i="1"/>
  <c r="AE97" i="1"/>
  <c r="AD97" i="1"/>
  <c r="AC97" i="1"/>
  <c r="N97" i="1"/>
  <c r="O97" i="1" s="1"/>
  <c r="X97" i="1" s="1"/>
  <c r="L97" i="1"/>
  <c r="M97" i="1"/>
  <c r="K97" i="1"/>
  <c r="G97" i="1"/>
  <c r="AF96" i="1"/>
  <c r="AE96" i="1"/>
  <c r="AD96" i="1"/>
  <c r="AC96" i="1"/>
  <c r="N96" i="1"/>
  <c r="O96" i="1" s="1"/>
  <c r="U96" i="1" s="1"/>
  <c r="L96" i="1"/>
  <c r="M96" i="1" s="1"/>
  <c r="K96" i="1"/>
  <c r="G96" i="1"/>
  <c r="AF95" i="1"/>
  <c r="AE95" i="1"/>
  <c r="AD95" i="1"/>
  <c r="AC95" i="1"/>
  <c r="N95" i="1"/>
  <c r="O95" i="1"/>
  <c r="V95" i="1" s="1"/>
  <c r="L95" i="1"/>
  <c r="M95" i="1"/>
  <c r="K95" i="1"/>
  <c r="G95" i="1"/>
  <c r="AF94" i="1"/>
  <c r="AE94" i="1"/>
  <c r="AD94" i="1"/>
  <c r="AC94" i="1"/>
  <c r="N94" i="1"/>
  <c r="O94" i="1" s="1"/>
  <c r="T94" i="1" s="1"/>
  <c r="L94" i="1"/>
  <c r="M94" i="1" s="1"/>
  <c r="K94" i="1"/>
  <c r="G94" i="1"/>
  <c r="AF93" i="1"/>
  <c r="AE93" i="1"/>
  <c r="AD93" i="1"/>
  <c r="AC93" i="1"/>
  <c r="N93" i="1"/>
  <c r="O93" i="1"/>
  <c r="U93" i="1" s="1"/>
  <c r="L93" i="1"/>
  <c r="M93" i="1"/>
  <c r="K93" i="1"/>
  <c r="G93" i="1"/>
  <c r="AF92" i="1"/>
  <c r="AE92" i="1"/>
  <c r="AD92" i="1"/>
  <c r="AC92" i="1"/>
  <c r="N92" i="1"/>
  <c r="O92" i="1"/>
  <c r="L92" i="1"/>
  <c r="M92" i="1"/>
  <c r="K92" i="1"/>
  <c r="G92" i="1"/>
  <c r="AF91" i="1"/>
  <c r="AE91" i="1"/>
  <c r="AD91" i="1"/>
  <c r="AC91" i="1"/>
  <c r="N91" i="1"/>
  <c r="O91" i="1" s="1"/>
  <c r="T91" i="1" s="1"/>
  <c r="L91" i="1"/>
  <c r="M91" i="1" s="1"/>
  <c r="K91" i="1"/>
  <c r="G91" i="1"/>
  <c r="AF90" i="1"/>
  <c r="AE90" i="1"/>
  <c r="AD90" i="1"/>
  <c r="AC90" i="1"/>
  <c r="N90" i="1"/>
  <c r="O90" i="1"/>
  <c r="X90" i="1" s="1"/>
  <c r="L90" i="1"/>
  <c r="M90" i="1"/>
  <c r="K90" i="1"/>
  <c r="G90" i="1"/>
  <c r="AF89" i="1"/>
  <c r="AD89" i="1"/>
  <c r="AC89" i="1"/>
  <c r="N89" i="1"/>
  <c r="O89" i="1"/>
  <c r="W89" i="1" s="1"/>
  <c r="L89" i="1"/>
  <c r="M89" i="1"/>
  <c r="K89" i="1"/>
  <c r="G89" i="1"/>
  <c r="AF75" i="1"/>
  <c r="AE75" i="1"/>
  <c r="AD75" i="1"/>
  <c r="AC75" i="1"/>
  <c r="N75" i="1"/>
  <c r="O75" i="1" s="1"/>
  <c r="L75" i="1"/>
  <c r="M75" i="1" s="1"/>
  <c r="P75" i="1" s="1"/>
  <c r="K75" i="1"/>
  <c r="G75" i="1"/>
  <c r="AF74" i="1"/>
  <c r="AE74" i="1"/>
  <c r="AD74" i="1"/>
  <c r="AC74" i="1"/>
  <c r="N74" i="1"/>
  <c r="O74" i="1"/>
  <c r="V74" i="1" s="1"/>
  <c r="L74" i="1"/>
  <c r="M74" i="1"/>
  <c r="K74" i="1"/>
  <c r="G74" i="1"/>
  <c r="AF73" i="1"/>
  <c r="AE73" i="1"/>
  <c r="AD73" i="1"/>
  <c r="AC73" i="1"/>
  <c r="N73" i="1"/>
  <c r="O73" i="1" s="1"/>
  <c r="S73" i="1" s="1"/>
  <c r="L73" i="1"/>
  <c r="M73" i="1" s="1"/>
  <c r="K73" i="1"/>
  <c r="G73" i="1"/>
  <c r="AF72" i="1"/>
  <c r="AE72" i="1"/>
  <c r="AD72" i="1"/>
  <c r="AC72" i="1"/>
  <c r="N72" i="1"/>
  <c r="O72" i="1"/>
  <c r="L72" i="1"/>
  <c r="M72" i="1"/>
  <c r="K72" i="1"/>
  <c r="G72" i="1"/>
  <c r="AF71" i="1"/>
  <c r="AE71" i="1"/>
  <c r="AD71" i="1"/>
  <c r="AC71" i="1"/>
  <c r="N71" i="1"/>
  <c r="O71" i="1" s="1"/>
  <c r="L71" i="1"/>
  <c r="M71" i="1" s="1"/>
  <c r="K71" i="1"/>
  <c r="G71" i="1"/>
  <c r="AF70" i="1"/>
  <c r="AE70" i="1"/>
  <c r="AD70" i="1"/>
  <c r="AC70" i="1"/>
  <c r="N70" i="1"/>
  <c r="O70" i="1"/>
  <c r="P70" i="1" s="1"/>
  <c r="Q70" i="1" s="1"/>
  <c r="L70" i="1"/>
  <c r="M70" i="1"/>
  <c r="K70" i="1"/>
  <c r="G70" i="1"/>
  <c r="AF69" i="1"/>
  <c r="AE69" i="1"/>
  <c r="AD69" i="1"/>
  <c r="AC69" i="1"/>
  <c r="N69" i="1"/>
  <c r="O69" i="1" s="1"/>
  <c r="U69" i="1" s="1"/>
  <c r="L69" i="1"/>
  <c r="M69" i="1" s="1"/>
  <c r="P69" i="1" s="1"/>
  <c r="K69" i="1"/>
  <c r="G69" i="1"/>
  <c r="AF68" i="1"/>
  <c r="AE68" i="1"/>
  <c r="AD68" i="1"/>
  <c r="AC68" i="1"/>
  <c r="N68" i="1"/>
  <c r="O68" i="1"/>
  <c r="S68" i="1" s="1"/>
  <c r="L68" i="1"/>
  <c r="M68" i="1"/>
  <c r="K68" i="1"/>
  <c r="G68" i="1"/>
  <c r="AF67" i="1"/>
  <c r="AE67" i="1"/>
  <c r="AD67" i="1"/>
  <c r="AC67" i="1"/>
  <c r="N67" i="1"/>
  <c r="O67" i="1" s="1"/>
  <c r="L67" i="1"/>
  <c r="M67" i="1" s="1"/>
  <c r="P67" i="1" s="1"/>
  <c r="AA67" i="1" s="1"/>
  <c r="K67" i="1"/>
  <c r="G67" i="1"/>
  <c r="AF66" i="1"/>
  <c r="AE66" i="1"/>
  <c r="AD66" i="1"/>
  <c r="AC66" i="1"/>
  <c r="N66" i="1"/>
  <c r="O66" i="1"/>
  <c r="V66" i="1" s="1"/>
  <c r="L66" i="1"/>
  <c r="M66" i="1"/>
  <c r="K66" i="1"/>
  <c r="G66" i="1"/>
  <c r="AF65" i="1"/>
  <c r="AE65" i="1"/>
  <c r="AD65" i="1"/>
  <c r="AC65" i="1"/>
  <c r="N65" i="1"/>
  <c r="O65" i="1" s="1"/>
  <c r="T65" i="1" s="1"/>
  <c r="L65" i="1"/>
  <c r="M65" i="1" s="1"/>
  <c r="P65" i="1" s="1"/>
  <c r="K65" i="1"/>
  <c r="G65" i="1"/>
  <c r="AF64" i="1"/>
  <c r="AE64" i="1"/>
  <c r="AD64" i="1"/>
  <c r="AC64" i="1"/>
  <c r="N64" i="1"/>
  <c r="O64" i="1"/>
  <c r="U64" i="1" s="1"/>
  <c r="L64" i="1"/>
  <c r="M64" i="1"/>
  <c r="K64" i="1"/>
  <c r="G64" i="1"/>
  <c r="AF63" i="1"/>
  <c r="AE63" i="1"/>
  <c r="AD63" i="1"/>
  <c r="AC63" i="1"/>
  <c r="N63" i="1"/>
  <c r="O63" i="1" s="1"/>
  <c r="L63" i="1"/>
  <c r="M63" i="1" s="1"/>
  <c r="K63" i="1"/>
  <c r="G63" i="1"/>
  <c r="AF62" i="1"/>
  <c r="AE62" i="1"/>
  <c r="AD62" i="1"/>
  <c r="AC62" i="1"/>
  <c r="N62" i="1"/>
  <c r="O62" i="1"/>
  <c r="V62" i="1" s="1"/>
  <c r="L62" i="1"/>
  <c r="M62" i="1"/>
  <c r="K62" i="1"/>
  <c r="G62" i="1"/>
  <c r="AF61" i="1"/>
  <c r="AE61" i="1"/>
  <c r="AD61" i="1"/>
  <c r="AC61" i="1"/>
  <c r="N61" i="1"/>
  <c r="O61" i="1"/>
  <c r="X61" i="1" s="1"/>
  <c r="L61" i="1"/>
  <c r="M61" i="1" s="1"/>
  <c r="K61" i="1"/>
  <c r="G61" i="1"/>
  <c r="AF60" i="1"/>
  <c r="AE60" i="1"/>
  <c r="AD60" i="1"/>
  <c r="AC60" i="1"/>
  <c r="N60" i="1"/>
  <c r="O60" i="1" s="1"/>
  <c r="L60" i="1"/>
  <c r="M60" i="1" s="1"/>
  <c r="K60" i="1"/>
  <c r="G60" i="1"/>
  <c r="AF59" i="1"/>
  <c r="AE59" i="1"/>
  <c r="AD59" i="1"/>
  <c r="AC59" i="1"/>
  <c r="N59" i="1"/>
  <c r="O59" i="1"/>
  <c r="L59" i="1"/>
  <c r="M59" i="1" s="1"/>
  <c r="K59" i="1"/>
  <c r="G59" i="1"/>
  <c r="AF58" i="1"/>
  <c r="AE58" i="1"/>
  <c r="AD58" i="1"/>
  <c r="AC58" i="1"/>
  <c r="N58" i="1"/>
  <c r="O58" i="1"/>
  <c r="S58" i="1" s="1"/>
  <c r="L58" i="1"/>
  <c r="M58" i="1" s="1"/>
  <c r="K58" i="1"/>
  <c r="G58" i="1"/>
  <c r="AF57" i="1"/>
  <c r="AE57" i="1"/>
  <c r="AD57" i="1"/>
  <c r="AC57" i="1"/>
  <c r="N57" i="1"/>
  <c r="O57" i="1"/>
  <c r="W57" i="1" s="1"/>
  <c r="L57" i="1"/>
  <c r="M57" i="1" s="1"/>
  <c r="K57" i="1"/>
  <c r="G57" i="1"/>
  <c r="AF56" i="1"/>
  <c r="AE56" i="1"/>
  <c r="AD56" i="1"/>
  <c r="AC56" i="1"/>
  <c r="N56" i="1"/>
  <c r="O56" i="1" s="1"/>
  <c r="X56" i="1" s="1"/>
  <c r="L56" i="1"/>
  <c r="M56" i="1"/>
  <c r="K56" i="1"/>
  <c r="G56" i="1"/>
  <c r="AF55" i="1"/>
  <c r="AE55" i="1"/>
  <c r="AD55" i="1"/>
  <c r="AC55" i="1"/>
  <c r="N55" i="1"/>
  <c r="O55" i="1"/>
  <c r="L55" i="1"/>
  <c r="M55" i="1"/>
  <c r="K55" i="1"/>
  <c r="G55" i="1"/>
  <c r="AF54" i="1"/>
  <c r="AE54" i="1"/>
  <c r="AD54" i="1"/>
  <c r="AC54" i="1"/>
  <c r="N54" i="1"/>
  <c r="O54" i="1" s="1"/>
  <c r="U54" i="1" s="1"/>
  <c r="L54" i="1"/>
  <c r="M54" i="1"/>
  <c r="K54" i="1"/>
  <c r="G54" i="1"/>
  <c r="AF53" i="1"/>
  <c r="AE53" i="1"/>
  <c r="AD53" i="1"/>
  <c r="AC53" i="1"/>
  <c r="N53" i="1"/>
  <c r="O53" i="1"/>
  <c r="L53" i="1"/>
  <c r="M53" i="1"/>
  <c r="K53" i="1"/>
  <c r="G53" i="1"/>
  <c r="AF52" i="1"/>
  <c r="AE52" i="1"/>
  <c r="AD52" i="1"/>
  <c r="AC52" i="1"/>
  <c r="N52" i="1"/>
  <c r="O52" i="1" s="1"/>
  <c r="V52" i="1" s="1"/>
  <c r="L52" i="1"/>
  <c r="M52" i="1"/>
  <c r="K52" i="1"/>
  <c r="G52" i="1"/>
  <c r="AF51" i="1"/>
  <c r="AD51" i="1"/>
  <c r="AC51" i="1"/>
  <c r="N51" i="1"/>
  <c r="O51" i="1"/>
  <c r="S51" i="1" s="1"/>
  <c r="L51" i="1"/>
  <c r="M51" i="1"/>
  <c r="K51" i="1"/>
  <c r="G51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AC14" i="1"/>
  <c r="AD14" i="1"/>
  <c r="AF14" i="1"/>
  <c r="AC15" i="1"/>
  <c r="AD15" i="1"/>
  <c r="AF15" i="1"/>
  <c r="AC16" i="1"/>
  <c r="AD16" i="1"/>
  <c r="AF16" i="1"/>
  <c r="AC17" i="1"/>
  <c r="AD17" i="1"/>
  <c r="AF17" i="1"/>
  <c r="AC18" i="1"/>
  <c r="AD18" i="1"/>
  <c r="AF18" i="1"/>
  <c r="AC19" i="1"/>
  <c r="AD19" i="1"/>
  <c r="AF19" i="1"/>
  <c r="AC20" i="1"/>
  <c r="AD20" i="1"/>
  <c r="AF20" i="1"/>
  <c r="AC21" i="1"/>
  <c r="AD21" i="1"/>
  <c r="AF21" i="1"/>
  <c r="AC22" i="1"/>
  <c r="AD22" i="1"/>
  <c r="AE22" i="1"/>
  <c r="AF22" i="1"/>
  <c r="AC23" i="1"/>
  <c r="AD23" i="1"/>
  <c r="AE23" i="1"/>
  <c r="AF23" i="1"/>
  <c r="AC24" i="1"/>
  <c r="AD24" i="1"/>
  <c r="AE24" i="1"/>
  <c r="AF24" i="1"/>
  <c r="AC25" i="1"/>
  <c r="AD25" i="1"/>
  <c r="AE25" i="1"/>
  <c r="AF25" i="1"/>
  <c r="AC26" i="1"/>
  <c r="AD26" i="1"/>
  <c r="AE26" i="1"/>
  <c r="AF26" i="1"/>
  <c r="AC27" i="1"/>
  <c r="AD27" i="1"/>
  <c r="AE27" i="1"/>
  <c r="AF27" i="1"/>
  <c r="AC28" i="1"/>
  <c r="AD28" i="1"/>
  <c r="AE28" i="1"/>
  <c r="AF28" i="1"/>
  <c r="AC29" i="1"/>
  <c r="AD29" i="1"/>
  <c r="AE29" i="1"/>
  <c r="AF29" i="1"/>
  <c r="AC30" i="1"/>
  <c r="AD30" i="1"/>
  <c r="AE30" i="1"/>
  <c r="AF30" i="1"/>
  <c r="AC31" i="1"/>
  <c r="AD31" i="1"/>
  <c r="AE31" i="1"/>
  <c r="AF31" i="1"/>
  <c r="AC32" i="1"/>
  <c r="AD32" i="1"/>
  <c r="AE32" i="1"/>
  <c r="AF32" i="1"/>
  <c r="AC33" i="1"/>
  <c r="AD33" i="1"/>
  <c r="AE33" i="1"/>
  <c r="AF33" i="1"/>
  <c r="AC34" i="1"/>
  <c r="AD34" i="1"/>
  <c r="AE34" i="1"/>
  <c r="AF34" i="1"/>
  <c r="AC35" i="1"/>
  <c r="AD35" i="1"/>
  <c r="AE35" i="1"/>
  <c r="AF35" i="1"/>
  <c r="AC36" i="1"/>
  <c r="AD36" i="1"/>
  <c r="AE36" i="1"/>
  <c r="AF36" i="1"/>
  <c r="AC37" i="1"/>
  <c r="AD37" i="1"/>
  <c r="AE37" i="1"/>
  <c r="AF37" i="1"/>
  <c r="AF13" i="1"/>
  <c r="AD13" i="1"/>
  <c r="AC13" i="1"/>
  <c r="A5" i="1"/>
  <c r="A3" i="1"/>
  <c r="AC152" i="1"/>
  <c r="AA152" i="1"/>
  <c r="V152" i="1"/>
  <c r="U152" i="1"/>
  <c r="T152" i="1"/>
  <c r="S152" i="1"/>
  <c r="Q152" i="1"/>
  <c r="Y152" i="1" s="1"/>
  <c r="AC126" i="1"/>
  <c r="AA126" i="1"/>
  <c r="V126" i="1"/>
  <c r="U126" i="1"/>
  <c r="T126" i="1"/>
  <c r="S126" i="1"/>
  <c r="R126" i="1"/>
  <c r="Q126" i="1"/>
  <c r="Y126" i="1"/>
  <c r="AC114" i="1"/>
  <c r="AA114" i="1"/>
  <c r="U114" i="1"/>
  <c r="T114" i="1"/>
  <c r="S114" i="1"/>
  <c r="Q114" i="1"/>
  <c r="Y114" i="1" s="1"/>
  <c r="AC88" i="1"/>
  <c r="AA88" i="1"/>
  <c r="V88" i="1"/>
  <c r="U88" i="1"/>
  <c r="T88" i="1"/>
  <c r="S88" i="1"/>
  <c r="R88" i="1"/>
  <c r="Q88" i="1"/>
  <c r="Y88" i="1"/>
  <c r="A14" i="1"/>
  <c r="A15" i="1" s="1"/>
  <c r="A16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L26" i="1"/>
  <c r="M26" i="1" s="1"/>
  <c r="O25" i="1"/>
  <c r="L25" i="1"/>
  <c r="M25" i="1"/>
  <c r="O24" i="1"/>
  <c r="L24" i="1"/>
  <c r="M24" i="1" s="1"/>
  <c r="O23" i="1"/>
  <c r="L23" i="1"/>
  <c r="M23" i="1" s="1"/>
  <c r="L22" i="1"/>
  <c r="M22" i="1" s="1"/>
  <c r="A9" i="1"/>
  <c r="Q38" i="1"/>
  <c r="Z38" i="1" s="1"/>
  <c r="Q50" i="1"/>
  <c r="Z50" i="1" s="1"/>
  <c r="Q76" i="1"/>
  <c r="AC50" i="1"/>
  <c r="AD38" i="1"/>
  <c r="L32" i="1"/>
  <c r="M32" i="1" s="1"/>
  <c r="O32" i="1"/>
  <c r="AA50" i="1"/>
  <c r="V50" i="1"/>
  <c r="U50" i="1"/>
  <c r="T50" i="1"/>
  <c r="S50" i="1"/>
  <c r="AC76" i="1"/>
  <c r="AA76" i="1"/>
  <c r="V76" i="1"/>
  <c r="U76" i="1"/>
  <c r="T76" i="1"/>
  <c r="S76" i="1"/>
  <c r="L33" i="1"/>
  <c r="M33" i="1" s="1"/>
  <c r="O33" i="1"/>
  <c r="L34" i="1"/>
  <c r="M34" i="1"/>
  <c r="O34" i="1"/>
  <c r="V34" i="1" s="1"/>
  <c r="L35" i="1"/>
  <c r="M35" i="1"/>
  <c r="O35" i="1"/>
  <c r="X35" i="1" s="1"/>
  <c r="L36" i="1"/>
  <c r="M36" i="1" s="1"/>
  <c r="P36" i="1" s="1"/>
  <c r="Q36" i="1" s="1"/>
  <c r="O36" i="1"/>
  <c r="X36" i="1" s="1"/>
  <c r="L37" i="1"/>
  <c r="M37" i="1" s="1"/>
  <c r="O37" i="1"/>
  <c r="S37" i="1" s="1"/>
  <c r="L15" i="1"/>
  <c r="M15" i="1" s="1"/>
  <c r="L16" i="1"/>
  <c r="M16" i="1" s="1"/>
  <c r="O16" i="1"/>
  <c r="L17" i="1"/>
  <c r="M17" i="1" s="1"/>
  <c r="O17" i="1"/>
  <c r="L18" i="1"/>
  <c r="M18" i="1" s="1"/>
  <c r="L19" i="1"/>
  <c r="M19" i="1" s="1"/>
  <c r="L20" i="1"/>
  <c r="M20" i="1" s="1"/>
  <c r="O20" i="1"/>
  <c r="L21" i="1"/>
  <c r="M21" i="1" s="1"/>
  <c r="O21" i="1"/>
  <c r="L27" i="1"/>
  <c r="M27" i="1" s="1"/>
  <c r="L28" i="1"/>
  <c r="M28" i="1" s="1"/>
  <c r="O28" i="1"/>
  <c r="L29" i="1"/>
  <c r="M29" i="1"/>
  <c r="O29" i="1"/>
  <c r="W29" i="1" s="1"/>
  <c r="L30" i="1"/>
  <c r="M30" i="1" s="1"/>
  <c r="L31" i="1"/>
  <c r="M31" i="1"/>
  <c r="O31" i="1"/>
  <c r="T31" i="1" s="1"/>
  <c r="AC38" i="1"/>
  <c r="L14" i="1"/>
  <c r="M14" i="1" s="1"/>
  <c r="L13" i="1"/>
  <c r="M13" i="1" s="1"/>
  <c r="T38" i="1"/>
  <c r="V38" i="1"/>
  <c r="U38" i="1"/>
  <c r="S38" i="1"/>
  <c r="AA38" i="1"/>
  <c r="R50" i="1"/>
  <c r="V114" i="1"/>
  <c r="Z64" i="1"/>
  <c r="Z53" i="1"/>
  <c r="AE127" i="1"/>
  <c r="AE89" i="1"/>
  <c r="AE16" i="1"/>
  <c r="AE20" i="1"/>
  <c r="AE17" i="1"/>
  <c r="AE21" i="1"/>
  <c r="AE18" i="1"/>
  <c r="AE14" i="1"/>
  <c r="AE15" i="1"/>
  <c r="AE19" i="1"/>
  <c r="AE13" i="1"/>
  <c r="AE51" i="1"/>
  <c r="Z143" i="1"/>
  <c r="Z146" i="1"/>
  <c r="Z137" i="1"/>
  <c r="Z140" i="1"/>
  <c r="Z148" i="1"/>
  <c r="Z150" i="1"/>
  <c r="Z26" i="1"/>
  <c r="Z33" i="1"/>
  <c r="Z25" i="1"/>
  <c r="Z30" i="1"/>
  <c r="Z14" i="1"/>
  <c r="Z94" i="1"/>
  <c r="Z103" i="1"/>
  <c r="Z107" i="1"/>
  <c r="Z95" i="1"/>
  <c r="Z54" i="1"/>
  <c r="Z74" i="1"/>
  <c r="Z68" i="1"/>
  <c r="Z57" i="1"/>
  <c r="Z65" i="1"/>
  <c r="Z70" i="1"/>
  <c r="Z58" i="1"/>
  <c r="Z60" i="1"/>
  <c r="Z56" i="1"/>
  <c r="Z66" i="1"/>
  <c r="Z75" i="1"/>
  <c r="Z51" i="1"/>
  <c r="Z93" i="1"/>
  <c r="Z106" i="1"/>
  <c r="Z112" i="1"/>
  <c r="Z135" i="1"/>
  <c r="Z138" i="1"/>
  <c r="Z144" i="1"/>
  <c r="Z151" i="1"/>
  <c r="Z130" i="1"/>
  <c r="Z139" i="1"/>
  <c r="Z142" i="1"/>
  <c r="Z145" i="1"/>
  <c r="Z28" i="1"/>
  <c r="Z16" i="1"/>
  <c r="Z101" i="1"/>
  <c r="Z104" i="1"/>
  <c r="Z111" i="1"/>
  <c r="Z127" i="1"/>
  <c r="Z136" i="1"/>
  <c r="Z131" i="1"/>
  <c r="Z147" i="1"/>
  <c r="Z55" i="1"/>
  <c r="Z97" i="1"/>
  <c r="Z113" i="1"/>
  <c r="Z133" i="1"/>
  <c r="Z149" i="1"/>
  <c r="Z19" i="1"/>
  <c r="Z92" i="1"/>
  <c r="Z105" i="1"/>
  <c r="Z141" i="1"/>
  <c r="Z22" i="1"/>
  <c r="Z129" i="1"/>
  <c r="Z17" i="1"/>
  <c r="Z27" i="1"/>
  <c r="Z31" i="1"/>
  <c r="Z18" i="1"/>
  <c r="Z61" i="1"/>
  <c r="Z108" i="1"/>
  <c r="Z91" i="1"/>
  <c r="Z110" i="1"/>
  <c r="Z90" i="1"/>
  <c r="Z89" i="1"/>
  <c r="Z59" i="1"/>
  <c r="Z62" i="1"/>
  <c r="Z52" i="1"/>
  <c r="Z29" i="1"/>
  <c r="Z102" i="1"/>
  <c r="Z109" i="1"/>
  <c r="Z21" i="1"/>
  <c r="Z35" i="1"/>
  <c r="Z20" i="1"/>
  <c r="Z37" i="1"/>
  <c r="Z69" i="1"/>
  <c r="Z99" i="1"/>
  <c r="Z128" i="1"/>
  <c r="Z71" i="1"/>
  <c r="Z73" i="1"/>
  <c r="Z100" i="1"/>
  <c r="Z23" i="1"/>
  <c r="Z96" i="1"/>
  <c r="Z24" i="1"/>
  <c r="Z67" i="1"/>
  <c r="Z98" i="1"/>
  <c r="Z132" i="1"/>
  <c r="Z134" i="1"/>
  <c r="Z32" i="1"/>
  <c r="Z63" i="1"/>
  <c r="Z15" i="1"/>
  <c r="Z34" i="1"/>
  <c r="Z72" i="1"/>
  <c r="Z13" i="1"/>
  <c r="Z36" i="1"/>
  <c r="Y133" i="1"/>
  <c r="V29" i="1"/>
  <c r="U36" i="1"/>
  <c r="Y72" i="1"/>
  <c r="Y139" i="1"/>
  <c r="Y50" i="1"/>
  <c r="Y32" i="1"/>
  <c r="Y111" i="1"/>
  <c r="Y148" i="1"/>
  <c r="Y22" i="1"/>
  <c r="Y23" i="1"/>
  <c r="Y95" i="1"/>
  <c r="Y147" i="1"/>
  <c r="Y66" i="1"/>
  <c r="Y62" i="1"/>
  <c r="Y96" i="1"/>
  <c r="Y13" i="1"/>
  <c r="Y15" i="1"/>
  <c r="Y25" i="1"/>
  <c r="Y92" i="1"/>
  <c r="Y89" i="1"/>
  <c r="Y103" i="1"/>
  <c r="Y29" i="1"/>
  <c r="S29" i="1"/>
  <c r="Y35" i="1"/>
  <c r="Y71" i="1"/>
  <c r="Y141" i="1"/>
  <c r="Y37" i="1"/>
  <c r="Y18" i="1"/>
  <c r="Y73" i="1"/>
  <c r="Y19" i="1"/>
  <c r="Y70" i="1"/>
  <c r="Y104" i="1"/>
  <c r="Y60" i="1"/>
  <c r="Y63" i="1"/>
  <c r="Y64" i="1"/>
  <c r="Y51" i="1"/>
  <c r="Y127" i="1"/>
  <c r="Y38" i="1"/>
  <c r="Y55" i="1"/>
  <c r="Y14" i="1"/>
  <c r="W36" i="1"/>
  <c r="W32" i="1"/>
  <c r="Y94" i="1"/>
  <c r="Y110" i="1"/>
  <c r="Y65" i="1"/>
  <c r="Y90" i="1"/>
  <c r="Y97" i="1"/>
  <c r="Y140" i="1"/>
  <c r="Y144" i="1"/>
  <c r="Y136" i="1"/>
  <c r="Y145" i="1"/>
  <c r="Y75" i="1"/>
  <c r="Y68" i="1"/>
  <c r="Y105" i="1"/>
  <c r="Y132" i="1"/>
  <c r="Y143" i="1"/>
  <c r="Y151" i="1"/>
  <c r="Y91" i="1"/>
  <c r="Y59" i="1"/>
  <c r="Y67" i="1"/>
  <c r="Y150" i="1"/>
  <c r="Y54" i="1"/>
  <c r="Y106" i="1"/>
  <c r="Y107" i="1"/>
  <c r="Y102" i="1"/>
  <c r="Y130" i="1"/>
  <c r="Y128" i="1"/>
  <c r="Y138" i="1"/>
  <c r="Y33" i="1"/>
  <c r="Y36" i="1"/>
  <c r="Y61" i="1"/>
  <c r="Y101" i="1"/>
  <c r="Y99" i="1"/>
  <c r="Y16" i="1"/>
  <c r="Y34" i="1"/>
  <c r="Y134" i="1"/>
  <c r="Y135" i="1"/>
  <c r="Y57" i="1"/>
  <c r="Y131" i="1"/>
  <c r="Y31" i="1"/>
  <c r="Y108" i="1"/>
  <c r="Y52" i="1"/>
  <c r="Y142" i="1"/>
  <c r="Y112" i="1"/>
  <c r="Y24" i="1"/>
  <c r="Y146" i="1"/>
  <c r="Y100" i="1"/>
  <c r="Y17" i="1"/>
  <c r="Y74" i="1"/>
  <c r="Y109" i="1"/>
  <c r="Y20" i="1"/>
  <c r="Y58" i="1"/>
  <c r="Y28" i="1"/>
  <c r="Y69" i="1"/>
  <c r="Y21" i="1"/>
  <c r="Y129" i="1"/>
  <c r="Y98" i="1"/>
  <c r="Y53" i="1"/>
  <c r="Y137" i="1"/>
  <c r="Y56" i="1"/>
  <c r="Y30" i="1"/>
  <c r="Y149" i="1"/>
  <c r="Y113" i="1"/>
  <c r="Y93" i="1"/>
  <c r="Y26" i="1"/>
  <c r="Y27" i="1"/>
  <c r="S67" i="1"/>
  <c r="U67" i="1"/>
  <c r="X67" i="1"/>
  <c r="V67" i="1"/>
  <c r="W67" i="1"/>
  <c r="T67" i="1"/>
  <c r="S71" i="1"/>
  <c r="V71" i="1"/>
  <c r="X71" i="1"/>
  <c r="W71" i="1"/>
  <c r="T71" i="1"/>
  <c r="U71" i="1"/>
  <c r="V104" i="1"/>
  <c r="S69" i="1"/>
  <c r="X69" i="1"/>
  <c r="X150" i="1"/>
  <c r="W150" i="1"/>
  <c r="U150" i="1"/>
  <c r="V150" i="1"/>
  <c r="T150" i="1"/>
  <c r="W137" i="1"/>
  <c r="U137" i="1"/>
  <c r="V137" i="1"/>
  <c r="X137" i="1"/>
  <c r="T137" i="1"/>
  <c r="U130" i="1"/>
  <c r="V130" i="1"/>
  <c r="X135" i="1"/>
  <c r="X73" i="1"/>
  <c r="U73" i="1"/>
  <c r="V73" i="1"/>
  <c r="T73" i="1"/>
  <c r="W54" i="1"/>
  <c r="V75" i="1"/>
  <c r="X75" i="1"/>
  <c r="S75" i="1"/>
  <c r="U75" i="1"/>
  <c r="V53" i="1"/>
  <c r="T53" i="1"/>
  <c r="S53" i="1"/>
  <c r="X57" i="1"/>
  <c r="V59" i="1"/>
  <c r="X59" i="1"/>
  <c r="T59" i="1"/>
  <c r="S59" i="1"/>
  <c r="W59" i="1"/>
  <c r="U59" i="1"/>
  <c r="X146" i="1"/>
  <c r="W103" i="1"/>
  <c r="U103" i="1"/>
  <c r="V103" i="1"/>
  <c r="T103" i="1"/>
  <c r="X103" i="1"/>
  <c r="X143" i="1"/>
  <c r="U143" i="1"/>
  <c r="P53" i="1"/>
  <c r="AB53" i="1" s="1"/>
  <c r="Z88" i="1"/>
  <c r="U95" i="1"/>
  <c r="W99" i="1"/>
  <c r="X99" i="1"/>
  <c r="U112" i="1"/>
  <c r="T140" i="1"/>
  <c r="U92" i="1"/>
  <c r="T92" i="1"/>
  <c r="V92" i="1"/>
  <c r="X92" i="1"/>
  <c r="W92" i="1"/>
  <c r="T96" i="1"/>
  <c r="X96" i="1"/>
  <c r="U100" i="1"/>
  <c r="W110" i="1"/>
  <c r="V90" i="1"/>
  <c r="U90" i="1"/>
  <c r="V94" i="1"/>
  <c r="W94" i="1"/>
  <c r="V108" i="1"/>
  <c r="W108" i="1"/>
  <c r="X108" i="1"/>
  <c r="X127" i="1"/>
  <c r="W127" i="1"/>
  <c r="U139" i="1"/>
  <c r="V139" i="1"/>
  <c r="P94" i="1"/>
  <c r="AA94" i="1" s="1"/>
  <c r="P130" i="1"/>
  <c r="AB130" i="1" s="1"/>
  <c r="Z114" i="1"/>
  <c r="U134" i="1"/>
  <c r="W134" i="1"/>
  <c r="T134" i="1"/>
  <c r="V134" i="1"/>
  <c r="X134" i="1"/>
  <c r="V149" i="1"/>
  <c r="W149" i="1"/>
  <c r="U149" i="1"/>
  <c r="T149" i="1"/>
  <c r="X149" i="1"/>
  <c r="X142" i="1"/>
  <c r="T147" i="1"/>
  <c r="W147" i="1"/>
  <c r="U147" i="1"/>
  <c r="V147" i="1"/>
  <c r="U145" i="1"/>
  <c r="X145" i="1"/>
  <c r="T138" i="1"/>
  <c r="U138" i="1"/>
  <c r="X138" i="1"/>
  <c r="W138" i="1"/>
  <c r="V138" i="1"/>
  <c r="V127" i="1"/>
  <c r="U127" i="1"/>
  <c r="Z152" i="1"/>
  <c r="U133" i="1"/>
  <c r="Z126" i="1"/>
  <c r="V133" i="1"/>
  <c r="P134" i="1"/>
  <c r="AB134" i="1" s="1"/>
  <c r="T133" i="1"/>
  <c r="P136" i="1"/>
  <c r="AB136" i="1" s="1"/>
  <c r="V128" i="1"/>
  <c r="U128" i="1"/>
  <c r="W128" i="1"/>
  <c r="X128" i="1"/>
  <c r="T128" i="1"/>
  <c r="V141" i="1"/>
  <c r="V151" i="1"/>
  <c r="T151" i="1"/>
  <c r="X151" i="1"/>
  <c r="W151" i="1"/>
  <c r="W105" i="1"/>
  <c r="X105" i="1"/>
  <c r="U105" i="1"/>
  <c r="AB113" i="1"/>
  <c r="T106" i="1"/>
  <c r="X106" i="1"/>
  <c r="W106" i="1"/>
  <c r="U106" i="1"/>
  <c r="V106" i="1"/>
  <c r="W93" i="1"/>
  <c r="V93" i="1"/>
  <c r="V97" i="1"/>
  <c r="W97" i="1"/>
  <c r="T97" i="1"/>
  <c r="U97" i="1"/>
  <c r="T111" i="1"/>
  <c r="U111" i="1"/>
  <c r="X111" i="1"/>
  <c r="V111" i="1"/>
  <c r="W111" i="1"/>
  <c r="U98" i="1"/>
  <c r="X109" i="1"/>
  <c r="P109" i="1"/>
  <c r="AA109" i="1" s="1"/>
  <c r="V109" i="1"/>
  <c r="U109" i="1"/>
  <c r="W109" i="1"/>
  <c r="AB71" i="1"/>
  <c r="W72" i="1"/>
  <c r="AB75" i="1"/>
  <c r="S61" i="1"/>
  <c r="T63" i="1"/>
  <c r="X63" i="1"/>
  <c r="S63" i="1"/>
  <c r="U63" i="1"/>
  <c r="W63" i="1"/>
  <c r="V63" i="1"/>
  <c r="U56" i="1"/>
  <c r="W51" i="1"/>
  <c r="X51" i="1"/>
  <c r="T55" i="1"/>
  <c r="V55" i="1"/>
  <c r="W55" i="1"/>
  <c r="S55" i="1"/>
  <c r="X65" i="1"/>
  <c r="S65" i="1"/>
  <c r="AB150" i="1"/>
  <c r="AB65" i="1"/>
  <c r="AB63" i="1"/>
  <c r="AB54" i="1"/>
  <c r="R127" i="1" l="1"/>
  <c r="AA75" i="1"/>
  <c r="Q75" i="1"/>
  <c r="S130" i="1"/>
  <c r="Q130" i="1"/>
  <c r="U51" i="1"/>
  <c r="P113" i="1"/>
  <c r="S113" i="1" s="1"/>
  <c r="U94" i="1"/>
  <c r="U29" i="1"/>
  <c r="P31" i="1"/>
  <c r="T51" i="1"/>
  <c r="S94" i="1"/>
  <c r="T144" i="1"/>
  <c r="X94" i="1"/>
  <c r="T70" i="1"/>
  <c r="V58" i="1"/>
  <c r="X62" i="1"/>
  <c r="T66" i="1"/>
  <c r="U101" i="1"/>
  <c r="P132" i="1"/>
  <c r="AB132" i="1" s="1"/>
  <c r="Q136" i="1"/>
  <c r="P51" i="1"/>
  <c r="AB51" i="1" s="1"/>
  <c r="V51" i="1"/>
  <c r="W98" i="1"/>
  <c r="X129" i="1"/>
  <c r="S31" i="1"/>
  <c r="T34" i="1"/>
  <c r="P55" i="1"/>
  <c r="AA55" i="1" s="1"/>
  <c r="P92" i="1"/>
  <c r="AA92" i="1" s="1"/>
  <c r="P137" i="1"/>
  <c r="AA137" i="1" s="1"/>
  <c r="AB107" i="1"/>
  <c r="Q107" i="1"/>
  <c r="T56" i="1"/>
  <c r="T101" i="1"/>
  <c r="V89" i="1"/>
  <c r="V145" i="1"/>
  <c r="T142" i="1"/>
  <c r="P95" i="1"/>
  <c r="AA95" i="1" s="1"/>
  <c r="V146" i="1"/>
  <c r="U146" i="1"/>
  <c r="T54" i="1"/>
  <c r="AA138" i="1"/>
  <c r="AA134" i="1"/>
  <c r="T98" i="1"/>
  <c r="U141" i="1"/>
  <c r="W129" i="1"/>
  <c r="U52" i="1"/>
  <c r="S54" i="1"/>
  <c r="Q51" i="1"/>
  <c r="V65" i="1"/>
  <c r="W65" i="1"/>
  <c r="V56" i="1"/>
  <c r="Q53" i="1"/>
  <c r="V61" i="1"/>
  <c r="V98" i="1"/>
  <c r="W101" i="1"/>
  <c r="Q113" i="1"/>
  <c r="T105" i="1"/>
  <c r="T141" i="1"/>
  <c r="W141" i="1"/>
  <c r="U131" i="1"/>
  <c r="W145" i="1"/>
  <c r="W142" i="1"/>
  <c r="P96" i="1"/>
  <c r="AA96" i="1" s="1"/>
  <c r="X139" i="1"/>
  <c r="T108" i="1"/>
  <c r="W90" i="1"/>
  <c r="W96" i="1"/>
  <c r="X95" i="1"/>
  <c r="W52" i="1"/>
  <c r="T143" i="1"/>
  <c r="W146" i="1"/>
  <c r="W64" i="1"/>
  <c r="V57" i="1"/>
  <c r="U57" i="1"/>
  <c r="W131" i="1"/>
  <c r="V54" i="1"/>
  <c r="X52" i="1"/>
  <c r="W73" i="1"/>
  <c r="U135" i="1"/>
  <c r="W130" i="1"/>
  <c r="R130" i="1" s="1"/>
  <c r="X130" i="1"/>
  <c r="V113" i="1"/>
  <c r="V69" i="1"/>
  <c r="W69" i="1"/>
  <c r="W113" i="1"/>
  <c r="P52" i="1"/>
  <c r="AA52" i="1" s="1"/>
  <c r="P54" i="1"/>
  <c r="P59" i="1"/>
  <c r="Q59" i="1" s="1"/>
  <c r="P63" i="1"/>
  <c r="AA63" i="1" s="1"/>
  <c r="AG63" i="1" s="1"/>
  <c r="AH63" i="1" s="1"/>
  <c r="AJ63" i="1" s="1"/>
  <c r="P71" i="1"/>
  <c r="Q71" i="1" s="1"/>
  <c r="P98" i="1"/>
  <c r="P131" i="1"/>
  <c r="AA131" i="1" s="1"/>
  <c r="P141" i="1"/>
  <c r="S141" i="1" s="1"/>
  <c r="P145" i="1"/>
  <c r="AA145" i="1" s="1"/>
  <c r="W61" i="1"/>
  <c r="U142" i="1"/>
  <c r="T107" i="1"/>
  <c r="S57" i="1"/>
  <c r="W135" i="1"/>
  <c r="V35" i="1"/>
  <c r="U65" i="1"/>
  <c r="W68" i="1"/>
  <c r="X101" i="1"/>
  <c r="P142" i="1"/>
  <c r="AA142" i="1" s="1"/>
  <c r="T131" i="1"/>
  <c r="P146" i="1"/>
  <c r="V131" i="1"/>
  <c r="P90" i="1"/>
  <c r="S90" i="1" s="1"/>
  <c r="R90" i="1" s="1"/>
  <c r="T139" i="1"/>
  <c r="T90" i="1"/>
  <c r="V96" i="1"/>
  <c r="U99" i="1"/>
  <c r="T95" i="1"/>
  <c r="S52" i="1"/>
  <c r="P73" i="1"/>
  <c r="AB73" i="1" s="1"/>
  <c r="W143" i="1"/>
  <c r="S64" i="1"/>
  <c r="T57" i="1"/>
  <c r="X54" i="1"/>
  <c r="T52" i="1"/>
  <c r="V135" i="1"/>
  <c r="X113" i="1"/>
  <c r="T69" i="1"/>
  <c r="T113" i="1"/>
  <c r="P57" i="1"/>
  <c r="AA57" i="1" s="1"/>
  <c r="P61" i="1"/>
  <c r="AA61" i="1" s="1"/>
  <c r="P101" i="1"/>
  <c r="AA101" i="1" s="1"/>
  <c r="P105" i="1"/>
  <c r="AA105" i="1" s="1"/>
  <c r="P129" i="1"/>
  <c r="AA129" i="1" s="1"/>
  <c r="AA130" i="1"/>
  <c r="AG130" i="1" s="1"/>
  <c r="AH130" i="1" s="1"/>
  <c r="AJ130" i="1" s="1"/>
  <c r="P135" i="1"/>
  <c r="AB135" i="1" s="1"/>
  <c r="P149" i="1"/>
  <c r="S149" i="1" s="1"/>
  <c r="R149" i="1" s="1"/>
  <c r="S101" i="1"/>
  <c r="R101" i="1" s="1"/>
  <c r="Q31" i="1"/>
  <c r="AA31" i="1"/>
  <c r="AA65" i="1"/>
  <c r="Q65" i="1"/>
  <c r="AB69" i="1"/>
  <c r="AA69" i="1"/>
  <c r="AG69" i="1" s="1"/>
  <c r="AH69" i="1" s="1"/>
  <c r="AJ69" i="1" s="1"/>
  <c r="Q69" i="1"/>
  <c r="AB128" i="1"/>
  <c r="AA128" i="1"/>
  <c r="AB133" i="1"/>
  <c r="AA133" i="1"/>
  <c r="Q147" i="1"/>
  <c r="AA147" i="1"/>
  <c r="S151" i="1"/>
  <c r="R151" i="1" s="1"/>
  <c r="AA151" i="1"/>
  <c r="AA71" i="1"/>
  <c r="AG71" i="1" s="1"/>
  <c r="AH71" i="1" s="1"/>
  <c r="AJ71" i="1" s="1"/>
  <c r="AB98" i="1"/>
  <c r="AA98" i="1"/>
  <c r="Q98" i="1"/>
  <c r="AA136" i="1"/>
  <c r="AG136" i="1" s="1"/>
  <c r="AH136" i="1" s="1"/>
  <c r="AJ136" i="1" s="1"/>
  <c r="AA150" i="1"/>
  <c r="AG150" i="1" s="1"/>
  <c r="AH150" i="1" s="1"/>
  <c r="AJ150" i="1" s="1"/>
  <c r="AA70" i="1"/>
  <c r="AA107" i="1"/>
  <c r="AA132" i="1"/>
  <c r="AG132" i="1" s="1"/>
  <c r="AH132" i="1" s="1"/>
  <c r="AJ132" i="1" s="1"/>
  <c r="R111" i="1"/>
  <c r="AA113" i="1"/>
  <c r="AG113" i="1" s="1"/>
  <c r="AH113" i="1" s="1"/>
  <c r="AJ113" i="1" s="1"/>
  <c r="Q111" i="1"/>
  <c r="AA36" i="1"/>
  <c r="S109" i="1"/>
  <c r="R109" i="1" s="1"/>
  <c r="Q132" i="1"/>
  <c r="AA51" i="1"/>
  <c r="AA53" i="1"/>
  <c r="AG53" i="1" s="1"/>
  <c r="AH53" i="1" s="1"/>
  <c r="AJ53" i="1" s="1"/>
  <c r="AA73" i="1"/>
  <c r="AA111" i="1"/>
  <c r="AA127" i="1"/>
  <c r="W102" i="1"/>
  <c r="V102" i="1"/>
  <c r="W58" i="1"/>
  <c r="U58" i="1"/>
  <c r="T58" i="1"/>
  <c r="P58" i="1"/>
  <c r="AA58" i="1" s="1"/>
  <c r="U60" i="1"/>
  <c r="V60" i="1"/>
  <c r="U70" i="1"/>
  <c r="S70" i="1"/>
  <c r="T74" i="1"/>
  <c r="P74" i="1"/>
  <c r="AA74" i="1" s="1"/>
  <c r="X107" i="1"/>
  <c r="U107" i="1"/>
  <c r="S107" i="1"/>
  <c r="V140" i="1"/>
  <c r="U140" i="1"/>
  <c r="X102" i="1"/>
  <c r="T89" i="1"/>
  <c r="P100" i="1"/>
  <c r="X100" i="1"/>
  <c r="W140" i="1"/>
  <c r="W112" i="1"/>
  <c r="X74" i="1"/>
  <c r="P64" i="1"/>
  <c r="AA64" i="1" s="1"/>
  <c r="X70" i="1"/>
  <c r="T104" i="1"/>
  <c r="U35" i="1"/>
  <c r="T35" i="1"/>
  <c r="X53" i="1"/>
  <c r="W53" i="1"/>
  <c r="S56" i="1"/>
  <c r="W56" i="1"/>
  <c r="U61" i="1"/>
  <c r="T61" i="1"/>
  <c r="X93" i="1"/>
  <c r="T93" i="1"/>
  <c r="U129" i="1"/>
  <c r="T129" i="1"/>
  <c r="T62" i="1"/>
  <c r="W62" i="1"/>
  <c r="U72" i="1"/>
  <c r="T72" i="1"/>
  <c r="U136" i="1"/>
  <c r="X136" i="1"/>
  <c r="V144" i="1"/>
  <c r="U144" i="1"/>
  <c r="W148" i="1"/>
  <c r="P148" i="1"/>
  <c r="AA148" i="1" s="1"/>
  <c r="T148" i="1"/>
  <c r="X68" i="1"/>
  <c r="P72" i="1"/>
  <c r="AA72" i="1" s="1"/>
  <c r="P89" i="1"/>
  <c r="AA89" i="1" s="1"/>
  <c r="X132" i="1"/>
  <c r="T136" i="1"/>
  <c r="V110" i="1"/>
  <c r="P66" i="1"/>
  <c r="T68" i="1"/>
  <c r="U89" i="1"/>
  <c r="AB142" i="1"/>
  <c r="V107" i="1"/>
  <c r="V100" i="1"/>
  <c r="V112" i="1"/>
  <c r="Q67" i="1"/>
  <c r="AB67" i="1"/>
  <c r="AG67" i="1" s="1"/>
  <c r="AH67" i="1" s="1"/>
  <c r="AJ67" i="1" s="1"/>
  <c r="U74" i="1"/>
  <c r="S74" i="1"/>
  <c r="V70" i="1"/>
  <c r="U148" i="1"/>
  <c r="S62" i="1"/>
  <c r="W104" i="1"/>
  <c r="X60" i="1"/>
  <c r="S35" i="1"/>
  <c r="U55" i="1"/>
  <c r="X55" i="1"/>
  <c r="V64" i="1"/>
  <c r="X64" i="1"/>
  <c r="X91" i="1"/>
  <c r="W91" i="1"/>
  <c r="P91" i="1"/>
  <c r="AA91" i="1" s="1"/>
  <c r="U110" i="1"/>
  <c r="P110" i="1"/>
  <c r="AA110" i="1" s="1"/>
  <c r="V132" i="1"/>
  <c r="T132" i="1"/>
  <c r="U68" i="1"/>
  <c r="W66" i="1"/>
  <c r="P140" i="1"/>
  <c r="S140" i="1" s="1"/>
  <c r="S128" i="1"/>
  <c r="R128" i="1" s="1"/>
  <c r="AG75" i="1"/>
  <c r="AH75" i="1" s="1"/>
  <c r="AJ75" i="1" s="1"/>
  <c r="X72" i="1"/>
  <c r="S66" i="1"/>
  <c r="X66" i="1"/>
  <c r="T102" i="1"/>
  <c r="P144" i="1"/>
  <c r="AA144" i="1" s="1"/>
  <c r="V136" i="1"/>
  <c r="Q108" i="1"/>
  <c r="S108" i="1"/>
  <c r="R108" i="1" s="1"/>
  <c r="U91" i="1"/>
  <c r="P60" i="1"/>
  <c r="AA60" i="1" s="1"/>
  <c r="S132" i="1"/>
  <c r="R132" i="1" s="1"/>
  <c r="P68" i="1"/>
  <c r="V68" i="1"/>
  <c r="S72" i="1"/>
  <c r="V72" i="1"/>
  <c r="U66" i="1"/>
  <c r="X89" i="1"/>
  <c r="W132" i="1"/>
  <c r="X144" i="1"/>
  <c r="S136" i="1"/>
  <c r="S150" i="1"/>
  <c r="R150" i="1" s="1"/>
  <c r="AB146" i="1"/>
  <c r="S146" i="1"/>
  <c r="R146" i="1" s="1"/>
  <c r="P104" i="1"/>
  <c r="AA104" i="1" s="1"/>
  <c r="P112" i="1"/>
  <c r="AA112" i="1" s="1"/>
  <c r="T110" i="1"/>
  <c r="W107" i="1"/>
  <c r="T100" i="1"/>
  <c r="X140" i="1"/>
  <c r="T112" i="1"/>
  <c r="V99" i="1"/>
  <c r="W95" i="1"/>
  <c r="V91" i="1"/>
  <c r="W74" i="1"/>
  <c r="T64" i="1"/>
  <c r="U53" i="1"/>
  <c r="W70" i="1"/>
  <c r="X148" i="1"/>
  <c r="X58" i="1"/>
  <c r="U62" i="1"/>
  <c r="U104" i="1"/>
  <c r="T60" i="1"/>
  <c r="P35" i="1"/>
  <c r="W35" i="1"/>
  <c r="W34" i="1"/>
  <c r="P56" i="1"/>
  <c r="AA56" i="1" s="1"/>
  <c r="R71" i="1"/>
  <c r="AG134" i="1"/>
  <c r="AH134" i="1" s="1"/>
  <c r="AJ134" i="1" s="1"/>
  <c r="P93" i="1"/>
  <c r="AA93" i="1" s="1"/>
  <c r="S106" i="1"/>
  <c r="R106" i="1" s="1"/>
  <c r="AB106" i="1"/>
  <c r="AG106" i="1" s="1"/>
  <c r="AH106" i="1" s="1"/>
  <c r="AJ106" i="1" s="1"/>
  <c r="Q106" i="1"/>
  <c r="Q52" i="1"/>
  <c r="AB52" i="1"/>
  <c r="Q92" i="1"/>
  <c r="AB92" i="1"/>
  <c r="AB129" i="1"/>
  <c r="S139" i="1"/>
  <c r="AB139" i="1"/>
  <c r="AG139" i="1" s="1"/>
  <c r="AH139" i="1" s="1"/>
  <c r="AJ139" i="1" s="1"/>
  <c r="Q139" i="1"/>
  <c r="AB99" i="1"/>
  <c r="AG99" i="1" s="1"/>
  <c r="AH99" i="1" s="1"/>
  <c r="AJ99" i="1" s="1"/>
  <c r="S99" i="1"/>
  <c r="Q99" i="1"/>
  <c r="S143" i="1"/>
  <c r="AB143" i="1"/>
  <c r="AG143" i="1" s="1"/>
  <c r="AH143" i="1" s="1"/>
  <c r="AJ143" i="1" s="1"/>
  <c r="Q143" i="1"/>
  <c r="Q57" i="1"/>
  <c r="AB57" i="1"/>
  <c r="S103" i="1"/>
  <c r="R103" i="1" s="1"/>
  <c r="Q103" i="1"/>
  <c r="AB103" i="1"/>
  <c r="AG103" i="1" s="1"/>
  <c r="AH103" i="1" s="1"/>
  <c r="AJ103" i="1" s="1"/>
  <c r="AB131" i="1"/>
  <c r="AB145" i="1"/>
  <c r="AG145" i="1" s="1"/>
  <c r="AH145" i="1" s="1"/>
  <c r="AJ145" i="1" s="1"/>
  <c r="S145" i="1"/>
  <c r="R145" i="1" s="1"/>
  <c r="Q145" i="1"/>
  <c r="AB59" i="1"/>
  <c r="AB70" i="1"/>
  <c r="Q73" i="1"/>
  <c r="S104" i="1"/>
  <c r="S134" i="1"/>
  <c r="R134" i="1" s="1"/>
  <c r="AB111" i="1"/>
  <c r="Q134" i="1"/>
  <c r="S133" i="1"/>
  <c r="S147" i="1"/>
  <c r="R147" i="1" s="1"/>
  <c r="AG65" i="1"/>
  <c r="AH65" i="1" s="1"/>
  <c r="AJ65" i="1" s="1"/>
  <c r="Q128" i="1"/>
  <c r="AB108" i="1"/>
  <c r="AG108" i="1" s="1"/>
  <c r="AH108" i="1" s="1"/>
  <c r="AJ108" i="1" s="1"/>
  <c r="AB90" i="1"/>
  <c r="R94" i="1"/>
  <c r="AB147" i="1"/>
  <c r="R59" i="1"/>
  <c r="R69" i="1"/>
  <c r="Q133" i="1"/>
  <c r="AB138" i="1"/>
  <c r="AB141" i="1"/>
  <c r="AB151" i="1"/>
  <c r="R65" i="1"/>
  <c r="R63" i="1"/>
  <c r="S98" i="1"/>
  <c r="R98" i="1" s="1"/>
  <c r="AB140" i="1"/>
  <c r="Q138" i="1"/>
  <c r="P19" i="1"/>
  <c r="S34" i="1"/>
  <c r="P34" i="1"/>
  <c r="AA34" i="1" s="1"/>
  <c r="U37" i="1"/>
  <c r="W37" i="1"/>
  <c r="X34" i="1"/>
  <c r="U34" i="1"/>
  <c r="X29" i="1"/>
  <c r="P29" i="1"/>
  <c r="AA29" i="1" s="1"/>
  <c r="S36" i="1"/>
  <c r="V31" i="1"/>
  <c r="P37" i="1"/>
  <c r="T29" i="1"/>
  <c r="U30" i="1"/>
  <c r="S30" i="1"/>
  <c r="AB60" i="1"/>
  <c r="Q60" i="1"/>
  <c r="Q61" i="1"/>
  <c r="AB61" i="1"/>
  <c r="AB144" i="1"/>
  <c r="R67" i="1"/>
  <c r="R138" i="1"/>
  <c r="S137" i="1"/>
  <c r="R137" i="1" s="1"/>
  <c r="AB137" i="1"/>
  <c r="AG137" i="1" s="1"/>
  <c r="AH137" i="1" s="1"/>
  <c r="AJ137" i="1" s="1"/>
  <c r="Q137" i="1"/>
  <c r="Q94" i="1"/>
  <c r="AB94" i="1"/>
  <c r="AG94" i="1" s="1"/>
  <c r="AH94" i="1" s="1"/>
  <c r="AJ94" i="1" s="1"/>
  <c r="R57" i="1"/>
  <c r="R73" i="1"/>
  <c r="AB105" i="1"/>
  <c r="AB149" i="1"/>
  <c r="AB127" i="1"/>
  <c r="Q127" i="1"/>
  <c r="Q95" i="1"/>
  <c r="AB95" i="1"/>
  <c r="S95" i="1"/>
  <c r="Q135" i="1"/>
  <c r="AB55" i="1"/>
  <c r="AG55" i="1" s="1"/>
  <c r="AH55" i="1" s="1"/>
  <c r="AJ55" i="1" s="1"/>
  <c r="Q55" i="1"/>
  <c r="AB96" i="1"/>
  <c r="Q96" i="1"/>
  <c r="AB109" i="1"/>
  <c r="AG109" i="1" s="1"/>
  <c r="AH109" i="1" s="1"/>
  <c r="AJ109" i="1" s="1"/>
  <c r="Q109" i="1"/>
  <c r="S96" i="1"/>
  <c r="R96" i="1" s="1"/>
  <c r="AB101" i="1"/>
  <c r="Q101" i="1"/>
  <c r="S135" i="1"/>
  <c r="R51" i="1"/>
  <c r="Q100" i="1"/>
  <c r="AB100" i="1"/>
  <c r="W27" i="1"/>
  <c r="T27" i="1"/>
  <c r="X19" i="1"/>
  <c r="S19" i="1"/>
  <c r="V33" i="1"/>
  <c r="S33" i="1"/>
  <c r="W33" i="1"/>
  <c r="S60" i="1"/>
  <c r="P97" i="1"/>
  <c r="AA97" i="1" s="1"/>
  <c r="P30" i="1"/>
  <c r="AA30" i="1" s="1"/>
  <c r="P33" i="1"/>
  <c r="AA33" i="1" s="1"/>
  <c r="X32" i="1"/>
  <c r="S32" i="1"/>
  <c r="U32" i="1"/>
  <c r="V32" i="1"/>
  <c r="T32" i="1"/>
  <c r="Q151" i="1"/>
  <c r="AB91" i="1"/>
  <c r="V30" i="1"/>
  <c r="U33" i="1"/>
  <c r="W60" i="1"/>
  <c r="T33" i="1"/>
  <c r="Z76" i="1"/>
  <c r="Y76" i="1"/>
  <c r="AB36" i="1"/>
  <c r="X30" i="1"/>
  <c r="X33" i="1"/>
  <c r="AB31" i="1"/>
  <c r="T36" i="1"/>
  <c r="V36" i="1"/>
  <c r="W31" i="1"/>
  <c r="X31" i="1"/>
  <c r="U31" i="1"/>
  <c r="W30" i="1"/>
  <c r="T37" i="1"/>
  <c r="V37" i="1"/>
  <c r="X37" i="1"/>
  <c r="P32" i="1"/>
  <c r="AA32" i="1" s="1"/>
  <c r="P62" i="1"/>
  <c r="AA62" i="1" s="1"/>
  <c r="W75" i="1"/>
  <c r="T75" i="1"/>
  <c r="P102" i="1"/>
  <c r="AA102" i="1" s="1"/>
  <c r="W133" i="1"/>
  <c r="X133" i="1"/>
  <c r="P27" i="1"/>
  <c r="X23" i="1"/>
  <c r="W23" i="1"/>
  <c r="S23" i="1"/>
  <c r="U22" i="1"/>
  <c r="W22" i="1"/>
  <c r="X22" i="1"/>
  <c r="T22" i="1"/>
  <c r="AB19" i="1"/>
  <c r="V27" i="1"/>
  <c r="U27" i="1"/>
  <c r="P23" i="1"/>
  <c r="W25" i="1"/>
  <c r="S25" i="1"/>
  <c r="S15" i="1"/>
  <c r="V15" i="1"/>
  <c r="X15" i="1"/>
  <c r="U15" i="1"/>
  <c r="U28" i="1"/>
  <c r="W28" i="1"/>
  <c r="X28" i="1"/>
  <c r="T28" i="1"/>
  <c r="P28" i="1"/>
  <c r="AA28" i="1" s="1"/>
  <c r="V28" i="1"/>
  <c r="S28" i="1"/>
  <c r="S27" i="1"/>
  <c r="X27" i="1"/>
  <c r="W24" i="1"/>
  <c r="U24" i="1"/>
  <c r="T24" i="1"/>
  <c r="V24" i="1"/>
  <c r="X24" i="1"/>
  <c r="S24" i="1"/>
  <c r="V26" i="1"/>
  <c r="S26" i="1"/>
  <c r="W26" i="1"/>
  <c r="U26" i="1"/>
  <c r="T26" i="1"/>
  <c r="X26" i="1"/>
  <c r="V23" i="1"/>
  <c r="S22" i="1"/>
  <c r="T25" i="1"/>
  <c r="T23" i="1"/>
  <c r="P25" i="1"/>
  <c r="P22" i="1"/>
  <c r="U25" i="1"/>
  <c r="U23" i="1"/>
  <c r="X25" i="1"/>
  <c r="V25" i="1"/>
  <c r="V22" i="1"/>
  <c r="P24" i="1"/>
  <c r="P26" i="1"/>
  <c r="U19" i="1"/>
  <c r="W19" i="1"/>
  <c r="T19" i="1"/>
  <c r="V19" i="1"/>
  <c r="X18" i="1"/>
  <c r="T18" i="1"/>
  <c r="U18" i="1"/>
  <c r="S18" i="1"/>
  <c r="W18" i="1"/>
  <c r="V18" i="1"/>
  <c r="P18" i="1"/>
  <c r="AA18" i="1" s="1"/>
  <c r="T15" i="1"/>
  <c r="W15" i="1"/>
  <c r="P15" i="1"/>
  <c r="AA15" i="1" s="1"/>
  <c r="W21" i="1"/>
  <c r="U21" i="1"/>
  <c r="T21" i="1"/>
  <c r="P21" i="1"/>
  <c r="AA21" i="1" s="1"/>
  <c r="X21" i="1"/>
  <c r="V21" i="1"/>
  <c r="S21" i="1"/>
  <c r="U14" i="1"/>
  <c r="X14" i="1"/>
  <c r="W14" i="1"/>
  <c r="T14" i="1"/>
  <c r="S14" i="1"/>
  <c r="V14" i="1"/>
  <c r="P14" i="1"/>
  <c r="AA14" i="1" s="1"/>
  <c r="X17" i="1"/>
  <c r="S17" i="1"/>
  <c r="P17" i="1"/>
  <c r="AA17" i="1" s="1"/>
  <c r="W17" i="1"/>
  <c r="V17" i="1"/>
  <c r="T17" i="1"/>
  <c r="U17" i="1"/>
  <c r="U13" i="1"/>
  <c r="V13" i="1"/>
  <c r="P13" i="1"/>
  <c r="AA13" i="1" s="1"/>
  <c r="W13" i="1"/>
  <c r="X13" i="1"/>
  <c r="T13" i="1"/>
  <c r="X20" i="1"/>
  <c r="T20" i="1"/>
  <c r="S20" i="1"/>
  <c r="U20" i="1"/>
  <c r="V20" i="1"/>
  <c r="W20" i="1"/>
  <c r="P20" i="1"/>
  <c r="AA20" i="1" s="1"/>
  <c r="S16" i="1"/>
  <c r="U16" i="1"/>
  <c r="T16" i="1"/>
  <c r="P16" i="1"/>
  <c r="AA16" i="1" s="1"/>
  <c r="W16" i="1"/>
  <c r="X16" i="1"/>
  <c r="V16" i="1"/>
  <c r="AG96" i="1" l="1"/>
  <c r="AH96" i="1" s="1"/>
  <c r="AJ96" i="1" s="1"/>
  <c r="AG147" i="1"/>
  <c r="AH147" i="1" s="1"/>
  <c r="AJ147" i="1" s="1"/>
  <c r="AG61" i="1"/>
  <c r="AH61" i="1" s="1"/>
  <c r="AJ61" i="1" s="1"/>
  <c r="AG52" i="1"/>
  <c r="AH52" i="1" s="1"/>
  <c r="AJ52" i="1" s="1"/>
  <c r="AG107" i="1"/>
  <c r="AH107" i="1" s="1"/>
  <c r="AJ107" i="1" s="1"/>
  <c r="AG36" i="1"/>
  <c r="AH36" i="1" s="1"/>
  <c r="AJ36" i="1" s="1"/>
  <c r="AG73" i="1"/>
  <c r="AH73" i="1" s="1"/>
  <c r="AJ73" i="1" s="1"/>
  <c r="AG129" i="1"/>
  <c r="AH129" i="1" s="1"/>
  <c r="AJ129" i="1" s="1"/>
  <c r="AG51" i="1"/>
  <c r="AH51" i="1" s="1"/>
  <c r="AJ51" i="1" s="1"/>
  <c r="AG142" i="1"/>
  <c r="AH142" i="1" s="1"/>
  <c r="AJ142" i="1" s="1"/>
  <c r="AG101" i="1"/>
  <c r="AH101" i="1" s="1"/>
  <c r="AJ101" i="1" s="1"/>
  <c r="Q141" i="1"/>
  <c r="R54" i="1"/>
  <c r="AG60" i="1"/>
  <c r="AH60" i="1" s="1"/>
  <c r="AJ60" i="1" s="1"/>
  <c r="Q90" i="1"/>
  <c r="Q63" i="1"/>
  <c r="AG128" i="1"/>
  <c r="AH128" i="1" s="1"/>
  <c r="AJ128" i="1" s="1"/>
  <c r="R70" i="1"/>
  <c r="AG98" i="1"/>
  <c r="AH98" i="1" s="1"/>
  <c r="AJ98" i="1" s="1"/>
  <c r="S105" i="1"/>
  <c r="R105" i="1" s="1"/>
  <c r="Q149" i="1"/>
  <c r="AG131" i="1"/>
  <c r="AH131" i="1" s="1"/>
  <c r="AJ131" i="1" s="1"/>
  <c r="R56" i="1"/>
  <c r="AA59" i="1"/>
  <c r="AG59" i="1" s="1"/>
  <c r="AH59" i="1" s="1"/>
  <c r="AJ59" i="1" s="1"/>
  <c r="Q105" i="1"/>
  <c r="Q131" i="1"/>
  <c r="R143" i="1"/>
  <c r="AG92" i="1"/>
  <c r="AH92" i="1" s="1"/>
  <c r="AJ92" i="1" s="1"/>
  <c r="AA90" i="1"/>
  <c r="AG90" i="1" s="1"/>
  <c r="AH90" i="1" s="1"/>
  <c r="AJ90" i="1" s="1"/>
  <c r="R52" i="1"/>
  <c r="S131" i="1"/>
  <c r="R131" i="1" s="1"/>
  <c r="R95" i="1"/>
  <c r="AG127" i="1"/>
  <c r="AH127" i="1" s="1"/>
  <c r="AJ127" i="1" s="1"/>
  <c r="AG105" i="1"/>
  <c r="AH105" i="1" s="1"/>
  <c r="AJ105" i="1" s="1"/>
  <c r="S92" i="1"/>
  <c r="R92" i="1" s="1"/>
  <c r="R53" i="1"/>
  <c r="AA149" i="1"/>
  <c r="AG149" i="1" s="1"/>
  <c r="AH149" i="1" s="1"/>
  <c r="AJ149" i="1" s="1"/>
  <c r="AG133" i="1"/>
  <c r="AH133" i="1" s="1"/>
  <c r="AJ133" i="1" s="1"/>
  <c r="R141" i="1"/>
  <c r="R113" i="1"/>
  <c r="AG91" i="1"/>
  <c r="AH91" i="1" s="1"/>
  <c r="AJ91" i="1" s="1"/>
  <c r="R135" i="1"/>
  <c r="AG95" i="1"/>
  <c r="AH95" i="1" s="1"/>
  <c r="AJ95" i="1" s="1"/>
  <c r="AG151" i="1"/>
  <c r="AH151" i="1" s="1"/>
  <c r="AJ151" i="1" s="1"/>
  <c r="AG111" i="1"/>
  <c r="AH111" i="1" s="1"/>
  <c r="AJ111" i="1" s="1"/>
  <c r="AG70" i="1"/>
  <c r="AH70" i="1" s="1"/>
  <c r="AJ70" i="1" s="1"/>
  <c r="R139" i="1"/>
  <c r="R61" i="1"/>
  <c r="R107" i="1"/>
  <c r="AA135" i="1"/>
  <c r="AG135" i="1" s="1"/>
  <c r="AH135" i="1" s="1"/>
  <c r="AJ135" i="1" s="1"/>
  <c r="AA141" i="1"/>
  <c r="AG141" i="1" s="1"/>
  <c r="AH141" i="1" s="1"/>
  <c r="AJ141" i="1" s="1"/>
  <c r="S142" i="1"/>
  <c r="R142" i="1" s="1"/>
  <c r="Q142" i="1"/>
  <c r="S129" i="1"/>
  <c r="Q54" i="1"/>
  <c r="AA54" i="1"/>
  <c r="AG54" i="1" s="1"/>
  <c r="AH54" i="1" s="1"/>
  <c r="AJ54" i="1" s="1"/>
  <c r="AG138" i="1"/>
  <c r="AH138" i="1" s="1"/>
  <c r="AJ138" i="1" s="1"/>
  <c r="AG57" i="1"/>
  <c r="AH57" i="1" s="1"/>
  <c r="AJ57" i="1" s="1"/>
  <c r="Q129" i="1"/>
  <c r="R58" i="1"/>
  <c r="R64" i="1"/>
  <c r="R66" i="1"/>
  <c r="S110" i="1"/>
  <c r="R110" i="1" s="1"/>
  <c r="Q146" i="1"/>
  <c r="AA146" i="1"/>
  <c r="AG146" i="1" s="1"/>
  <c r="AH146" i="1" s="1"/>
  <c r="AJ146" i="1" s="1"/>
  <c r="AB35" i="1"/>
  <c r="AA35" i="1"/>
  <c r="AB66" i="1"/>
  <c r="AA66" i="1"/>
  <c r="Q26" i="1"/>
  <c r="AA26" i="1"/>
  <c r="Q25" i="1"/>
  <c r="AA25" i="1"/>
  <c r="AB23" i="1"/>
  <c r="AA23" i="1"/>
  <c r="AG31" i="1"/>
  <c r="AH31" i="1" s="1"/>
  <c r="AJ31" i="1" s="1"/>
  <c r="Q66" i="1"/>
  <c r="S112" i="1"/>
  <c r="R112" i="1" s="1"/>
  <c r="R99" i="1"/>
  <c r="R74" i="1"/>
  <c r="AB68" i="1"/>
  <c r="AA68" i="1"/>
  <c r="R55" i="1"/>
  <c r="AB22" i="1"/>
  <c r="AA22" i="1"/>
  <c r="Q24" i="1"/>
  <c r="AA24" i="1"/>
  <c r="S144" i="1"/>
  <c r="R144" i="1" s="1"/>
  <c r="Q35" i="1"/>
  <c r="R129" i="1"/>
  <c r="R140" i="1"/>
  <c r="AB27" i="1"/>
  <c r="AA27" i="1"/>
  <c r="Q37" i="1"/>
  <c r="AA37" i="1"/>
  <c r="Q144" i="1"/>
  <c r="AG144" i="1"/>
  <c r="AH144" i="1" s="1"/>
  <c r="AJ144" i="1" s="1"/>
  <c r="R29" i="1"/>
  <c r="Q19" i="1"/>
  <c r="AA19" i="1"/>
  <c r="AG19" i="1" s="1"/>
  <c r="AH19" i="1" s="1"/>
  <c r="AJ19" i="1" s="1"/>
  <c r="R136" i="1"/>
  <c r="Q140" i="1"/>
  <c r="AA140" i="1"/>
  <c r="AG140" i="1" s="1"/>
  <c r="AH140" i="1" s="1"/>
  <c r="AJ140" i="1" s="1"/>
  <c r="S100" i="1"/>
  <c r="R100" i="1" s="1"/>
  <c r="AA100" i="1"/>
  <c r="AG100" i="1" s="1"/>
  <c r="AH100" i="1" s="1"/>
  <c r="AJ100" i="1" s="1"/>
  <c r="AB37" i="1"/>
  <c r="Q68" i="1"/>
  <c r="R68" i="1"/>
  <c r="Q91" i="1"/>
  <c r="S91" i="1"/>
  <c r="R91" i="1" s="1"/>
  <c r="Q64" i="1"/>
  <c r="AB64" i="1"/>
  <c r="AG64" i="1" s="1"/>
  <c r="AH64" i="1" s="1"/>
  <c r="AJ64" i="1" s="1"/>
  <c r="Q93" i="1"/>
  <c r="S93" i="1"/>
  <c r="R93" i="1" s="1"/>
  <c r="AB93" i="1"/>
  <c r="AG93" i="1" s="1"/>
  <c r="AH93" i="1" s="1"/>
  <c r="AJ93" i="1" s="1"/>
  <c r="Q56" i="1"/>
  <c r="AB56" i="1"/>
  <c r="AG56" i="1" s="1"/>
  <c r="AH56" i="1" s="1"/>
  <c r="AJ56" i="1" s="1"/>
  <c r="Q89" i="1"/>
  <c r="AB89" i="1"/>
  <c r="AG89" i="1" s="1"/>
  <c r="AH89" i="1" s="1"/>
  <c r="AJ89" i="1" s="1"/>
  <c r="S89" i="1"/>
  <c r="R89" i="1" s="1"/>
  <c r="AB58" i="1"/>
  <c r="AG58" i="1" s="1"/>
  <c r="AH58" i="1" s="1"/>
  <c r="AJ58" i="1" s="1"/>
  <c r="Q58" i="1"/>
  <c r="R36" i="1"/>
  <c r="Q112" i="1"/>
  <c r="AB112" i="1"/>
  <c r="AG112" i="1" s="1"/>
  <c r="AH112" i="1" s="1"/>
  <c r="AJ112" i="1" s="1"/>
  <c r="Q110" i="1"/>
  <c r="AB110" i="1"/>
  <c r="AG110" i="1" s="1"/>
  <c r="AH110" i="1" s="1"/>
  <c r="AJ110" i="1" s="1"/>
  <c r="Q72" i="1"/>
  <c r="AB72" i="1"/>
  <c r="AG72" i="1" s="1"/>
  <c r="AH72" i="1" s="1"/>
  <c r="AJ72" i="1" s="1"/>
  <c r="Q148" i="1"/>
  <c r="AB148" i="1"/>
  <c r="AG148" i="1" s="1"/>
  <c r="AH148" i="1" s="1"/>
  <c r="AJ148" i="1" s="1"/>
  <c r="AB74" i="1"/>
  <c r="AG74" i="1" s="1"/>
  <c r="AH74" i="1" s="1"/>
  <c r="AJ74" i="1" s="1"/>
  <c r="Q74" i="1"/>
  <c r="R34" i="1"/>
  <c r="R104" i="1"/>
  <c r="AB104" i="1"/>
  <c r="AG104" i="1" s="1"/>
  <c r="AH104" i="1" s="1"/>
  <c r="AJ104" i="1" s="1"/>
  <c r="Q104" i="1"/>
  <c r="R72" i="1"/>
  <c r="S148" i="1"/>
  <c r="R148" i="1" s="1"/>
  <c r="R35" i="1"/>
  <c r="R62" i="1"/>
  <c r="Q27" i="1"/>
  <c r="Q29" i="1"/>
  <c r="AB29" i="1"/>
  <c r="AG29" i="1" s="1"/>
  <c r="AH29" i="1" s="1"/>
  <c r="AJ29" i="1" s="1"/>
  <c r="R31" i="1"/>
  <c r="AB34" i="1"/>
  <c r="AG34" i="1" s="1"/>
  <c r="AH34" i="1" s="1"/>
  <c r="AJ34" i="1" s="1"/>
  <c r="Q34" i="1"/>
  <c r="R19" i="1"/>
  <c r="AB26" i="1"/>
  <c r="AB102" i="1"/>
  <c r="AG102" i="1" s="1"/>
  <c r="AH102" i="1" s="1"/>
  <c r="AJ102" i="1" s="1"/>
  <c r="Q102" i="1"/>
  <c r="S102" i="1"/>
  <c r="R102" i="1" s="1"/>
  <c r="Q32" i="1"/>
  <c r="AB32" i="1"/>
  <c r="AG32" i="1" s="1"/>
  <c r="AH32" i="1" s="1"/>
  <c r="AJ32" i="1" s="1"/>
  <c r="R30" i="1"/>
  <c r="AB97" i="1"/>
  <c r="AG97" i="1" s="1"/>
  <c r="AH97" i="1" s="1"/>
  <c r="AJ97" i="1" s="1"/>
  <c r="Q97" i="1"/>
  <c r="S97" i="1"/>
  <c r="R97" i="1" s="1"/>
  <c r="R75" i="1"/>
  <c r="Q33" i="1"/>
  <c r="AB33" i="1"/>
  <c r="AG33" i="1" s="1"/>
  <c r="AH33" i="1" s="1"/>
  <c r="AJ33" i="1" s="1"/>
  <c r="R60" i="1"/>
  <c r="R133" i="1"/>
  <c r="AB62" i="1"/>
  <c r="AG62" i="1" s="1"/>
  <c r="AH62" i="1" s="1"/>
  <c r="AJ62" i="1" s="1"/>
  <c r="Q62" i="1"/>
  <c r="R37" i="1"/>
  <c r="R32" i="1"/>
  <c r="Q30" i="1"/>
  <c r="AB30" i="1"/>
  <c r="AG30" i="1" s="1"/>
  <c r="AH30" i="1" s="1"/>
  <c r="AJ30" i="1" s="1"/>
  <c r="R33" i="1"/>
  <c r="AB24" i="1"/>
  <c r="Q23" i="1"/>
  <c r="R22" i="1"/>
  <c r="Q22" i="1"/>
  <c r="R25" i="1"/>
  <c r="AB25" i="1"/>
  <c r="AG25" i="1" s="1"/>
  <c r="AH25" i="1" s="1"/>
  <c r="AJ25" i="1" s="1"/>
  <c r="Q28" i="1"/>
  <c r="AB28" i="1"/>
  <c r="AG28" i="1" s="1"/>
  <c r="AH28" i="1" s="1"/>
  <c r="AJ28" i="1" s="1"/>
  <c r="R28" i="1"/>
  <c r="R27" i="1"/>
  <c r="R23" i="1"/>
  <c r="R26" i="1"/>
  <c r="R24" i="1"/>
  <c r="R20" i="1"/>
  <c r="Q18" i="1"/>
  <c r="AB18" i="1"/>
  <c r="AG18" i="1" s="1"/>
  <c r="AH18" i="1" s="1"/>
  <c r="AJ18" i="1" s="1"/>
  <c r="R18" i="1"/>
  <c r="R15" i="1"/>
  <c r="AB15" i="1"/>
  <c r="AG15" i="1" s="1"/>
  <c r="AH15" i="1" s="1"/>
  <c r="AJ15" i="1" s="1"/>
  <c r="Q15" i="1"/>
  <c r="AB21" i="1"/>
  <c r="AG21" i="1" s="1"/>
  <c r="AH21" i="1" s="1"/>
  <c r="AJ21" i="1" s="1"/>
  <c r="Q21" i="1"/>
  <c r="R21" i="1"/>
  <c r="AB20" i="1"/>
  <c r="AG20" i="1" s="1"/>
  <c r="AH20" i="1" s="1"/>
  <c r="AJ20" i="1" s="1"/>
  <c r="Q20" i="1"/>
  <c r="Q13" i="1"/>
  <c r="AB13" i="1"/>
  <c r="AG13" i="1" s="1"/>
  <c r="AH13" i="1" s="1"/>
  <c r="Q14" i="1"/>
  <c r="AB14" i="1"/>
  <c r="AG14" i="1" s="1"/>
  <c r="AH14" i="1" s="1"/>
  <c r="AJ14" i="1" s="1"/>
  <c r="R16" i="1"/>
  <c r="R17" i="1"/>
  <c r="R14" i="1"/>
  <c r="AB16" i="1"/>
  <c r="AG16" i="1" s="1"/>
  <c r="AH16" i="1" s="1"/>
  <c r="AJ16" i="1" s="1"/>
  <c r="Q16" i="1"/>
  <c r="AB17" i="1"/>
  <c r="AG17" i="1" s="1"/>
  <c r="AH17" i="1" s="1"/>
  <c r="AJ17" i="1" s="1"/>
  <c r="Q17" i="1"/>
  <c r="R13" i="1"/>
  <c r="AG26" i="1" l="1"/>
  <c r="AH26" i="1" s="1"/>
  <c r="AJ26" i="1" s="1"/>
  <c r="AG22" i="1"/>
  <c r="AH22" i="1" s="1"/>
  <c r="AJ22" i="1" s="1"/>
  <c r="AG27" i="1"/>
  <c r="AH27" i="1" s="1"/>
  <c r="AJ27" i="1" s="1"/>
  <c r="AG23" i="1"/>
  <c r="AH23" i="1" s="1"/>
  <c r="AJ23" i="1" s="1"/>
  <c r="AG37" i="1"/>
  <c r="AH37" i="1" s="1"/>
  <c r="AJ37" i="1" s="1"/>
  <c r="AG68" i="1"/>
  <c r="AH68" i="1" s="1"/>
  <c r="AJ68" i="1" s="1"/>
  <c r="AG66" i="1"/>
  <c r="AH66" i="1" s="1"/>
  <c r="AJ66" i="1" s="1"/>
  <c r="AG24" i="1"/>
  <c r="AH24" i="1" s="1"/>
  <c r="AJ24" i="1" s="1"/>
  <c r="AG35" i="1"/>
  <c r="AH35" i="1" s="1"/>
  <c r="AJ35" i="1" s="1"/>
  <c r="AD152" i="1"/>
  <c r="AG38" i="1" l="1"/>
  <c r="AD39" i="1" s="1"/>
  <c r="AD114" i="1"/>
  <c r="AD76" i="1"/>
  <c r="AJ13" i="1"/>
  <c r="AJ38" i="1" s="1"/>
  <c r="AJ50" i="1" s="1"/>
  <c r="AJ76" i="1" s="1"/>
  <c r="AJ88" i="1" s="1"/>
  <c r="AJ114" i="1" s="1"/>
  <c r="AJ126" i="1" s="1"/>
  <c r="AJ152" i="1" s="1"/>
  <c r="AH38" i="1"/>
  <c r="AG50" i="1" l="1"/>
  <c r="AD50" i="1" s="1"/>
  <c r="AH50" i="1"/>
  <c r="AH76" i="1" s="1"/>
  <c r="M38" i="1" s="1"/>
  <c r="AG76" i="1" l="1"/>
  <c r="AG88" i="1" s="1"/>
  <c r="AH88" i="1"/>
  <c r="AH114" i="1" s="1"/>
  <c r="AD77" i="1" l="1"/>
  <c r="AH126" i="1"/>
  <c r="AH152" i="1" s="1"/>
  <c r="M114" i="1" s="1"/>
  <c r="AG114" i="1"/>
  <c r="AD88" i="1"/>
  <c r="M76" i="1"/>
  <c r="AG126" i="1" l="1"/>
  <c r="AD115" i="1"/>
  <c r="AG152" i="1" l="1"/>
  <c r="AD153" i="1" s="1"/>
  <c r="AD126" i="1"/>
</calcChain>
</file>

<file path=xl/comments1.xml><?xml version="1.0" encoding="utf-8"?>
<comments xmlns="http://schemas.openxmlformats.org/spreadsheetml/2006/main">
  <authors>
    <author>Schreiber, Maik</author>
    <author>Grefe, Wilfried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Eingabe erforderllich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1" shapeId="0">
      <text>
        <r>
          <rPr>
            <b/>
            <sz val="9"/>
            <color indexed="81"/>
            <rFont val="Tahoma"/>
            <family val="2"/>
          </rPr>
          <t>Eingabe erforderlich</t>
        </r>
      </text>
    </comment>
    <comment ref="AM7" authorId="1" shapeId="0">
      <text>
        <r>
          <rPr>
            <b/>
            <sz val="9"/>
            <color indexed="81"/>
            <rFont val="Tahoma"/>
            <family val="2"/>
          </rPr>
          <t>Eingabe erforderlich</t>
        </r>
      </text>
    </comment>
  </commentList>
</comments>
</file>

<file path=xl/sharedStrings.xml><?xml version="1.0" encoding="utf-8"?>
<sst xmlns="http://schemas.openxmlformats.org/spreadsheetml/2006/main" count="381" uniqueCount="112">
  <si>
    <t xml:space="preserve">lfd. 
Nr. </t>
  </si>
  <si>
    <t>Maßnahmetitel:</t>
  </si>
  <si>
    <t>Nachname</t>
  </si>
  <si>
    <t>Vorname</t>
  </si>
  <si>
    <t>Einverständniserklärung der Teilnehmer/innen zur</t>
  </si>
  <si>
    <t>durchführender Bildungsträger:</t>
  </si>
  <si>
    <t xml:space="preserve">Unterschrift </t>
  </si>
  <si>
    <t>Name der/des Teilnehmerin/Teilnehmers:</t>
  </si>
  <si>
    <t>Hiermit erkläre ich mich einverstanden, dass das JobCenter / die Agentur für Arbeit</t>
  </si>
  <si>
    <t>folgende Informationen über den Bildungsträger an die NBank weiterleitet:</t>
  </si>
  <si>
    <t>Name</t>
  </si>
  <si>
    <t>Unterschrift</t>
  </si>
  <si>
    <t xml:space="preserve">lfd. Nr. </t>
  </si>
  <si>
    <t>geförderten Maßnahme und werden nicht an Dritte weitergegeben</t>
  </si>
  <si>
    <t>gewesen bin</t>
  </si>
  <si>
    <t>Die erhobenen Daten dienen ausschließlich zur Abrechnung der von der Europäischen Union</t>
  </si>
  <si>
    <t>Teilnehmer/in</t>
  </si>
  <si>
    <t>Datum</t>
  </si>
  <si>
    <t>von</t>
  </si>
  <si>
    <t>bis</t>
  </si>
  <si>
    <t>Hinweis: Die Einverständniserklärung verbleibt beim Jobcenter / der Agentur für Arbeit</t>
  </si>
  <si>
    <t>Weitergabe persönlicher Daten an die NBank</t>
  </si>
  <si>
    <t>a) Angaben zur Person (Name, Vorname, Bedarfsgemeinschaftsnummer/Kundennummer)</t>
  </si>
  <si>
    <t>b) Angabe, dass ich während der Dauer der o.g. Maßnahme im Leistungsbezug gewesen bin</t>
  </si>
  <si>
    <t xml:space="preserve">c) Angaben, ob ich während der Dauer der o.g. Maßnahme pflicht- oder familienversichert </t>
  </si>
  <si>
    <t>Richtlinie über die Gewährung von Zuwendungen zur Förderung der Integration von Frauen in den Arbeitsmarkt (FIFA)</t>
  </si>
  <si>
    <t>Richtlinie über die Gewährung von Zuwendungen zur Förderung von Maßnahmen zur beruflichen Integration von Arbeitslosen (AdQ)</t>
  </si>
  <si>
    <t>Richtlinie über die Gewährung von Zuwendungen zur Förderung von Jugendwerkstätten</t>
  </si>
  <si>
    <t>Tage</t>
  </si>
  <si>
    <t>Richtlinie über die Gewährung von Zuwendungen zur Förderung der beruflichen Qualifizierung und Integration von arbeitslosen Straffälligen</t>
  </si>
  <si>
    <t>Bedarfsgemein-schaftsnummer/ 
Kundennummer</t>
  </si>
  <si>
    <t>Pauschalbetrag</t>
  </si>
  <si>
    <t>Zeitraum</t>
  </si>
  <si>
    <t>1)</t>
  </si>
  <si>
    <t>2)</t>
  </si>
  <si>
    <t>Familienversicherte</t>
  </si>
  <si>
    <t>Pflichtversicherte</t>
  </si>
  <si>
    <t>familienversichert</t>
  </si>
  <si>
    <t>pflichtversichert</t>
  </si>
  <si>
    <t>Bestätigung des Versicherungs-
status</t>
  </si>
  <si>
    <t>Abrech-nungs-beginn</t>
  </si>
  <si>
    <t>familien-
versichert
ab 
01.07.11</t>
  </si>
  <si>
    <t>pflicht-
vers 
ab
01.07.11</t>
  </si>
  <si>
    <t>Richtlinie über die Gewährung von Zuwendungen zur Förderung der beruflichen Qualifizierung und Integration von arbeitslosen Straffälligen.</t>
  </si>
  <si>
    <t>ausblenden</t>
  </si>
  <si>
    <t>Erläuterungen:</t>
  </si>
  <si>
    <t xml:space="preserve">   bitte auswählen</t>
  </si>
  <si>
    <t>bis:</t>
  </si>
  <si>
    <t>Teiln.-Tage</t>
  </si>
  <si>
    <r>
      <t>ggf. Beendigung Teilnahme im  Zeitraum dieses Nachweises</t>
    </r>
    <r>
      <rPr>
        <b/>
        <vertAlign val="superscript"/>
        <sz val="11"/>
        <rFont val="Arial"/>
        <family val="2"/>
      </rPr>
      <t xml:space="preserve"> *1
</t>
    </r>
  </si>
  <si>
    <r>
      <t xml:space="preserve">Beginn Teilnahme
</t>
    </r>
    <r>
      <rPr>
        <b/>
        <vertAlign val="superscript"/>
        <sz val="11"/>
        <rFont val="Arial"/>
        <family val="2"/>
      </rPr>
      <t xml:space="preserve">*1
</t>
    </r>
  </si>
  <si>
    <r>
      <t xml:space="preserve">Bestätigung des Leistungsbezugs
(ALG I/ALG II)  </t>
    </r>
    <r>
      <rPr>
        <b/>
        <vertAlign val="superscript"/>
        <sz val="11"/>
        <rFont val="Arial"/>
        <family val="2"/>
      </rPr>
      <t>*2</t>
    </r>
  </si>
  <si>
    <t xml:space="preserve">Bildungsträger:   </t>
  </si>
  <si>
    <t>Pauschal-satz
ab
01.07.11</t>
  </si>
  <si>
    <t>Pauschal-satz
bis
30.06.11</t>
  </si>
  <si>
    <t>familien-
versichert
bis 
30.06.11</t>
  </si>
  <si>
    <t>pflicht-
vers 
bis
30.06.11</t>
  </si>
  <si>
    <t>Sonderberechnung
Jugendwerkstätten</t>
  </si>
  <si>
    <t xml:space="preserve">Pauschalberechnung
allgemein
</t>
  </si>
  <si>
    <t>monatl.
Pauschale
ohne
Berücksich-tigung des Zuwendungs-bescheides</t>
  </si>
  <si>
    <t>Pauschale</t>
  </si>
  <si>
    <r>
      <t xml:space="preserve">Beg.-Ausw
</t>
    </r>
    <r>
      <rPr>
        <sz val="9"/>
        <color indexed="10"/>
        <rFont val="Arial"/>
        <family val="2"/>
      </rPr>
      <t>Leist &lt;-&gt;Teiln</t>
    </r>
  </si>
  <si>
    <t>Beginn</t>
  </si>
  <si>
    <t>Ende</t>
  </si>
  <si>
    <t>Ermittlung 
der
Abrechnungsdaten</t>
  </si>
  <si>
    <r>
      <t xml:space="preserve">     *1 </t>
    </r>
    <r>
      <rPr>
        <b/>
        <sz val="11"/>
        <rFont val="Arial"/>
        <family val="2"/>
      </rPr>
      <t xml:space="preserve">Gegenüber der NBank dürfen nur Zeiträume abgerechnet werden, in denen der/die Teilnehmer/in an der Maßnahme teilgenommen hat
   </t>
    </r>
    <r>
      <rPr>
        <b/>
        <vertAlign val="superscript"/>
        <sz val="11"/>
        <rFont val="Arial"/>
        <family val="2"/>
      </rPr>
      <t xml:space="preserve">*2 </t>
    </r>
    <r>
      <rPr>
        <b/>
        <sz val="11"/>
        <rFont val="Arial"/>
        <family val="2"/>
      </rPr>
      <t>Zeiten vor Beginn oder nach Ende der Maßnahme dürfen nicht angegeben werden</t>
    </r>
  </si>
  <si>
    <t xml:space="preserve">Zuwendungsbescheid NBank vom:  </t>
  </si>
  <si>
    <t>zu bestätigen vom Jobcenter/
von der Agentur für Arbeit</t>
  </si>
  <si>
    <t>Übertrag von Seite 1:</t>
  </si>
  <si>
    <t>Datum,  Stempel  /  Unterschrift des Jobcenters/der Agentur für Arbeit</t>
  </si>
  <si>
    <t>bitte auswählen</t>
  </si>
  <si>
    <t>pflicht-
vers 
ab 01.07.11</t>
  </si>
  <si>
    <t>pflicht-
vers bis
30.06.11</t>
  </si>
  <si>
    <t>Pauschal-satz bis
30.06.11</t>
  </si>
  <si>
    <t>Pauschal-satz ab
01.07.11</t>
  </si>
  <si>
    <t xml:space="preserve">pflicht-
vers
bis 30.06.11 </t>
  </si>
  <si>
    <t xml:space="preserve">  Antragsnummer NBank:       </t>
  </si>
  <si>
    <t xml:space="preserve">Förderprogramm:              </t>
  </si>
  <si>
    <t xml:space="preserve">  Pauschalsätze:</t>
  </si>
  <si>
    <t>Berechnung
der 
Pauschale</t>
  </si>
  <si>
    <r>
      <t xml:space="preserve">Beg.-Ausw
</t>
    </r>
    <r>
      <rPr>
        <strike/>
        <sz val="9"/>
        <color indexed="10"/>
        <rFont val="Arial"/>
        <family val="2"/>
      </rPr>
      <t>Leist &lt;-&gt;Teiln</t>
    </r>
  </si>
  <si>
    <r>
      <rPr>
        <b/>
        <strike/>
        <sz val="10"/>
        <color indexed="10"/>
        <rFont val="Arial"/>
        <family val="2"/>
      </rPr>
      <t>Ende-Ausw</t>
    </r>
    <r>
      <rPr>
        <b/>
        <strike/>
        <sz val="11"/>
        <color indexed="10"/>
        <rFont val="Arial"/>
        <family val="2"/>
      </rPr>
      <t xml:space="preserve">
</t>
    </r>
    <r>
      <rPr>
        <strike/>
        <sz val="9"/>
        <color indexed="10"/>
        <rFont val="Arial"/>
        <family val="2"/>
      </rPr>
      <t>Leist &lt;-&gt;Teiln</t>
    </r>
  </si>
  <si>
    <t>für  die Darstellung genutzte Berechungsfelder
 (ausblenden)</t>
  </si>
  <si>
    <r>
      <rPr>
        <b/>
        <sz val="10"/>
        <color indexed="10"/>
        <rFont val="Arial"/>
        <family val="2"/>
      </rPr>
      <t>Ende-Ausw</t>
    </r>
    <r>
      <rPr>
        <b/>
        <sz val="11"/>
        <color indexed="10"/>
        <rFont val="Arial"/>
        <family val="2"/>
      </rPr>
      <t xml:space="preserve">
</t>
    </r>
    <r>
      <rPr>
        <b/>
        <sz val="9"/>
        <color indexed="10"/>
        <rFont val="Arial"/>
        <family val="2"/>
      </rPr>
      <t>Leist &lt;-&gt;Teiln</t>
    </r>
  </si>
  <si>
    <t xml:space="preserve">         Abrechnungszeitraum vom:   </t>
  </si>
  <si>
    <t>Übertrag von Seite 3:</t>
  </si>
  <si>
    <t>Übertrag von Seite 2:</t>
  </si>
  <si>
    <t>Gesamtsumme:</t>
  </si>
  <si>
    <t>Anmerkungen / Hinweise</t>
  </si>
  <si>
    <t>ALG II - familienversichert</t>
  </si>
  <si>
    <t>ALG II - pflichtversichert</t>
  </si>
  <si>
    <t>ALG I</t>
  </si>
  <si>
    <t>ALG I
bis 30.06.11</t>
  </si>
  <si>
    <t>ALG I
01.07.11</t>
  </si>
  <si>
    <t>bis 30.06.11</t>
  </si>
  <si>
    <t>Datum des
Zuwendungs-
bescheides bestimmt die Pauschale (Q7)</t>
  </si>
  <si>
    <r>
      <t xml:space="preserve">(bitte auswählen)
</t>
    </r>
    <r>
      <rPr>
        <b/>
        <sz val="9"/>
        <rFont val="Arial"/>
        <family val="2"/>
      </rPr>
      <t>entfällt bei Jugendwerkstätten</t>
    </r>
  </si>
  <si>
    <t>geltend gemacht gemäß Belegliste</t>
  </si>
  <si>
    <r>
      <t xml:space="preserve">Differenz
</t>
    </r>
    <r>
      <rPr>
        <sz val="11"/>
        <rFont val="Arial"/>
        <family val="2"/>
      </rPr>
      <t>(lediglich Kürzungen werden summiert)</t>
    </r>
  </si>
  <si>
    <r>
      <t xml:space="preserve">Differenz
</t>
    </r>
    <r>
      <rPr>
        <sz val="11"/>
        <rFont val="Arial"/>
        <family val="2"/>
      </rPr>
      <t>(lediglich
 Kürzungen
 werden
 summiert)</t>
    </r>
  </si>
  <si>
    <t xml:space="preserve">Bestätigung des Leistungsbezugs
</t>
  </si>
  <si>
    <t>Alt - Ausblenden</t>
  </si>
  <si>
    <t>(familien-
versichert)
Datum 1</t>
  </si>
  <si>
    <t>(familien-
versichert)
Datum 2</t>
  </si>
  <si>
    <t>ALTE FÖRDERPERIODE</t>
  </si>
  <si>
    <t xml:space="preserve">
versichert
ab XXX</t>
  </si>
  <si>
    <t xml:space="preserve">
versichert
01.01.2016 bis XXX</t>
  </si>
  <si>
    <t>Sammelbescheinigung zum Nachweis der Pauschale für Arbeitslosengeldleistungen</t>
  </si>
  <si>
    <t>Prüfung der Arbeitslosengeldleistungen</t>
  </si>
  <si>
    <t>aus-blenden</t>
  </si>
  <si>
    <t>Richtlinie über die Gewährung von Zuwendungen zur Unterstützung Regionaler Fachkräftebündnisse - Qualifizierung und Vermittlung Arbeitsloser</t>
  </si>
  <si>
    <t>Richtlinie über die Gewährung von Zuwendungen zur Förderung von Maßnahmen zur Qualifizierung und Arbeitsmarktintegration „Qualifizierung und Arbeit“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</si>
</sst>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\ &quot;EUR&quot;;\-#,##0\ &quot;DM&quot;"/>
    <numFmt numFmtId="165" formatCode="#,##0.00\ &quot;€&quot;"/>
    <numFmt numFmtId="166" formatCode="&quot;ab dem  &quot;dd/mm/yyyy"/>
    <numFmt numFmtId="167" formatCode="&quot; bis  &quot;dd/mm/yyyy"/>
    <numFmt numFmtId="168" formatCode="#,##0.00\ _€"/>
    <numFmt numFmtId="169" formatCode="##&quot;  &quot;"/>
    <numFmt numFmtId="170" formatCode="###0&quot;   &quot;"/>
    <numFmt numFmtId="171" formatCode="#,##0.00&quot; €   &quot;"/>
    <numFmt numFmtId="172" formatCode="#,##0.00&quot; €  &quot;"/>
    <numFmt numFmtId="173" formatCode="&quot;      &quot;#######0"/>
    <numFmt numFmtId="174" formatCode="#,##0.00&quot; €  &quot;;[Red]\ \-\ #,##0.00&quot; €  &quot;"/>
    <numFmt numFmtId="175" formatCode="&quot; ab  &quot;dd/mm/yyyy"/>
  </numFmts>
  <fonts count="8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trike/>
      <sz val="8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trike/>
      <sz val="9"/>
      <name val="Arial"/>
      <family val="2"/>
    </font>
    <font>
      <b/>
      <u/>
      <sz val="14"/>
      <name val="Arial"/>
      <family val="2"/>
    </font>
    <font>
      <b/>
      <strike/>
      <sz val="10"/>
      <name val="Arial"/>
      <family val="2"/>
    </font>
    <font>
      <b/>
      <sz val="9"/>
      <color indexed="81"/>
      <name val="Tahoma"/>
      <family val="2"/>
    </font>
    <font>
      <b/>
      <sz val="9"/>
      <name val="Cambria"/>
      <family val="1"/>
    </font>
    <font>
      <b/>
      <sz val="8"/>
      <name val="Cambria"/>
      <family val="1"/>
    </font>
    <font>
      <b/>
      <sz val="9"/>
      <color indexed="10"/>
      <name val="Arial"/>
      <family val="2"/>
    </font>
    <font>
      <b/>
      <strike/>
      <sz val="11"/>
      <color indexed="10"/>
      <name val="Arial"/>
      <family val="2"/>
    </font>
    <font>
      <strike/>
      <sz val="9"/>
      <color indexed="10"/>
      <name val="Arial"/>
      <family val="2"/>
    </font>
    <font>
      <b/>
      <strike/>
      <sz val="10"/>
      <color indexed="10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222222"/>
      <name val="Verdana"/>
      <family val="2"/>
    </font>
    <font>
      <b/>
      <sz val="9"/>
      <color rgb="FF636363"/>
      <name val="Segoe UI"/>
      <family val="2"/>
    </font>
    <font>
      <sz val="11"/>
      <color rgb="FF222222"/>
      <name val="Arial"/>
      <family val="2"/>
    </font>
    <font>
      <b/>
      <sz val="10"/>
      <color theme="0"/>
      <name val="Arial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trike/>
      <sz val="9"/>
      <color rgb="FF636363"/>
      <name val="Segoe UI"/>
      <family val="2"/>
    </font>
    <font>
      <b/>
      <sz val="9"/>
      <color rgb="FF636363"/>
      <name val="Cambria"/>
      <family val="1"/>
    </font>
    <font>
      <b/>
      <strike/>
      <sz val="9"/>
      <color rgb="FFFF0000"/>
      <name val="Arial"/>
      <family val="2"/>
    </font>
    <font>
      <strike/>
      <sz val="9"/>
      <color rgb="FFFF0000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b/>
      <strike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222222"/>
      <name val="Verdana"/>
      <family val="2"/>
    </font>
    <font>
      <b/>
      <sz val="12"/>
      <color rgb="FF222222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  <font>
      <sz val="10"/>
      <color theme="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u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 tint="-0.499984740745262"/>
      <name val="Arial"/>
      <family val="2"/>
    </font>
    <font>
      <b/>
      <strike/>
      <sz val="11"/>
      <color theme="6" tint="0.7999816888943144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0" tint="-0.14996795556505021"/>
      </patternFill>
    </fill>
    <fill>
      <patternFill patternType="solid">
        <fgColor theme="9" tint="0.39997558519241921"/>
        <bgColor indexed="64"/>
      </patternFill>
    </fill>
    <fill>
      <patternFill patternType="gray0625">
        <bgColor theme="9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8">
    <xf numFmtId="0" fontId="0" fillId="0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9" fillId="9" borderId="127" applyNumberFormat="0" applyAlignment="0" applyProtection="0"/>
    <xf numFmtId="0" fontId="40" fillId="9" borderId="128" applyNumberFormat="0" applyAlignment="0" applyProtection="0"/>
    <xf numFmtId="0" fontId="41" fillId="10" borderId="128" applyNumberFormat="0" applyAlignment="0" applyProtection="0"/>
    <xf numFmtId="0" fontId="42" fillId="0" borderId="129" applyNumberFormat="0" applyFill="0" applyAlignment="0" applyProtection="0"/>
    <xf numFmtId="0" fontId="43" fillId="0" borderId="0" applyNumberFormat="0" applyFill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37" fillId="13" borderId="130" applyNumberFormat="0" applyFont="0" applyAlignment="0" applyProtection="0"/>
    <xf numFmtId="0" fontId="46" fillId="14" borderId="0" applyNumberFormat="0" applyBorder="0" applyAlignment="0" applyProtection="0"/>
    <xf numFmtId="0" fontId="47" fillId="0" borderId="0"/>
    <xf numFmtId="0" fontId="4" fillId="0" borderId="0"/>
    <xf numFmtId="0" fontId="37" fillId="0" borderId="0"/>
    <xf numFmtId="0" fontId="4" fillId="0" borderId="0"/>
    <xf numFmtId="0" fontId="48" fillId="0" borderId="0" applyNumberFormat="0" applyFill="0" applyBorder="0" applyAlignment="0" applyProtection="0"/>
    <xf numFmtId="0" fontId="49" fillId="0" borderId="131" applyNumberFormat="0" applyFill="0" applyAlignment="0" applyProtection="0"/>
    <xf numFmtId="0" fontId="50" fillId="0" borderId="132" applyNumberFormat="0" applyFill="0" applyAlignment="0" applyProtection="0"/>
    <xf numFmtId="0" fontId="51" fillId="0" borderId="13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34" applyNumberFormat="0" applyFill="0" applyAlignment="0" applyProtection="0"/>
    <xf numFmtId="0" fontId="53" fillId="0" borderId="0" applyNumberFormat="0" applyFill="0" applyBorder="0" applyAlignment="0" applyProtection="0"/>
    <xf numFmtId="0" fontId="54" fillId="15" borderId="135" applyNumberFormat="0" applyAlignment="0" applyProtection="0"/>
  </cellStyleXfs>
  <cellXfs count="43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5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Protection="1"/>
    <xf numFmtId="0" fontId="0" fillId="0" borderId="0" xfId="0" applyProtection="1"/>
    <xf numFmtId="0" fontId="6" fillId="0" borderId="0" xfId="0" applyFont="1" applyAlignment="1" applyProtection="1">
      <alignment vertical="top"/>
    </xf>
    <xf numFmtId="0" fontId="6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18" fillId="16" borderId="6" xfId="0" applyFont="1" applyFill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15" fillId="0" borderId="0" xfId="0" applyFont="1" applyBorder="1" applyProtection="1"/>
    <xf numFmtId="0" fontId="0" fillId="0" borderId="0" xfId="0" applyBorder="1" applyProtection="1"/>
    <xf numFmtId="1" fontId="55" fillId="0" borderId="0" xfId="0" applyNumberFormat="1" applyFont="1" applyBorder="1" applyAlignment="1" applyProtection="1">
      <alignment horizontal="center"/>
    </xf>
    <xf numFmtId="0" fontId="3" fillId="0" borderId="3" xfId="0" applyFont="1" applyBorder="1" applyAlignment="1">
      <alignment vertical="center"/>
    </xf>
    <xf numFmtId="14" fontId="4" fillId="0" borderId="0" xfId="0" applyNumberFormat="1" applyFont="1" applyBorder="1" applyAlignment="1" applyProtection="1"/>
    <xf numFmtId="0" fontId="18" fillId="16" borderId="7" xfId="0" applyFont="1" applyFill="1" applyBorder="1" applyAlignment="1" applyProtection="1">
      <alignment horizontal="center" vertical="top" wrapText="1"/>
    </xf>
    <xf numFmtId="165" fontId="56" fillId="17" borderId="8" xfId="0" applyNumberFormat="1" applyFont="1" applyFill="1" applyBorder="1" applyAlignment="1" applyProtection="1">
      <alignment horizontal="center" vertical="center"/>
    </xf>
    <xf numFmtId="165" fontId="56" fillId="18" borderId="9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14" fontId="57" fillId="0" borderId="10" xfId="0" applyNumberFormat="1" applyFont="1" applyFill="1" applyBorder="1" applyAlignment="1" applyProtection="1">
      <alignment horizontal="center" vertical="center"/>
    </xf>
    <xf numFmtId="0" fontId="58" fillId="16" borderId="11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14" fontId="5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5" fillId="0" borderId="0" xfId="0" applyFont="1" applyBorder="1" applyAlignment="1" applyProtection="1"/>
    <xf numFmtId="0" fontId="12" fillId="0" borderId="0" xfId="0" applyFont="1" applyProtection="1"/>
    <xf numFmtId="0" fontId="3" fillId="0" borderId="0" xfId="0" applyFont="1" applyProtection="1"/>
    <xf numFmtId="170" fontId="5" fillId="0" borderId="12" xfId="18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Protection="1"/>
    <xf numFmtId="14" fontId="18" fillId="0" borderId="0" xfId="0" applyNumberFormat="1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/>
    </xf>
    <xf numFmtId="0" fontId="60" fillId="16" borderId="13" xfId="0" applyFont="1" applyFill="1" applyBorder="1" applyAlignment="1" applyProtection="1"/>
    <xf numFmtId="0" fontId="17" fillId="0" borderId="0" xfId="0" applyFont="1" applyBorder="1" applyAlignment="1" applyProtection="1">
      <alignment horizontal="left" vertical="center"/>
    </xf>
    <xf numFmtId="14" fontId="61" fillId="0" borderId="0" xfId="18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5" fontId="56" fillId="18" borderId="0" xfId="0" applyNumberFormat="1" applyFont="1" applyFill="1" applyBorder="1" applyAlignment="1" applyProtection="1">
      <alignment horizontal="center" vertical="center"/>
    </xf>
    <xf numFmtId="165" fontId="56" fillId="17" borderId="0" xfId="0" applyNumberFormat="1" applyFont="1" applyFill="1" applyBorder="1" applyAlignment="1" applyProtection="1">
      <alignment horizontal="center" vertical="center"/>
    </xf>
    <xf numFmtId="165" fontId="62" fillId="18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horizontal="right"/>
    </xf>
    <xf numFmtId="0" fontId="0" fillId="0" borderId="0" xfId="0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</xf>
    <xf numFmtId="14" fontId="61" fillId="0" borderId="14" xfId="18" applyNumberFormat="1" applyFont="1" applyFill="1" applyBorder="1" applyAlignment="1" applyProtection="1">
      <alignment vertical="center" wrapText="1"/>
    </xf>
    <xf numFmtId="14" fontId="57" fillId="0" borderId="15" xfId="0" applyNumberFormat="1" applyFont="1" applyFill="1" applyBorder="1" applyAlignment="1" applyProtection="1">
      <alignment horizontal="center" vertical="center"/>
    </xf>
    <xf numFmtId="165" fontId="56" fillId="18" borderId="16" xfId="0" applyNumberFormat="1" applyFont="1" applyFill="1" applyBorder="1" applyAlignment="1" applyProtection="1">
      <alignment vertical="center"/>
    </xf>
    <xf numFmtId="165" fontId="56" fillId="17" borderId="17" xfId="0" applyNumberFormat="1" applyFont="1" applyFill="1" applyBorder="1" applyAlignment="1" applyProtection="1">
      <alignment vertical="center"/>
    </xf>
    <xf numFmtId="165" fontId="62" fillId="18" borderId="17" xfId="0" applyNumberFormat="1" applyFont="1" applyFill="1" applyBorder="1" applyAlignment="1" applyProtection="1">
      <alignment vertical="center"/>
    </xf>
    <xf numFmtId="165" fontId="62" fillId="17" borderId="18" xfId="0" applyNumberFormat="1" applyFont="1" applyFill="1" applyBorder="1" applyAlignment="1" applyProtection="1">
      <alignment vertical="center"/>
    </xf>
    <xf numFmtId="169" fontId="18" fillId="0" borderId="0" xfId="18" applyNumberFormat="1" applyFont="1" applyBorder="1" applyAlignment="1" applyProtection="1">
      <alignment horizontal="center" vertical="center" wrapText="1"/>
    </xf>
    <xf numFmtId="165" fontId="62" fillId="17" borderId="0" xfId="0" applyNumberFormat="1" applyFont="1" applyFill="1" applyBorder="1" applyAlignment="1" applyProtection="1">
      <alignment horizontal="center" vertical="center"/>
    </xf>
    <xf numFmtId="169" fontId="18" fillId="0" borderId="19" xfId="18" applyNumberFormat="1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</xf>
    <xf numFmtId="14" fontId="61" fillId="0" borderId="20" xfId="18" applyNumberFormat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5" fillId="0" borderId="2" xfId="0" applyFont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0" fontId="0" fillId="0" borderId="2" xfId="0" applyBorder="1" applyAlignment="1" applyProtection="1">
      <alignment horizontal="center"/>
    </xf>
    <xf numFmtId="0" fontId="14" fillId="16" borderId="0" xfId="0" applyFont="1" applyFill="1" applyBorder="1" applyAlignment="1" applyProtection="1">
      <alignment horizontal="center"/>
    </xf>
    <xf numFmtId="165" fontId="56" fillId="17" borderId="20" xfId="0" applyNumberFormat="1" applyFont="1" applyFill="1" applyBorder="1" applyAlignment="1" applyProtection="1">
      <alignment vertical="center"/>
    </xf>
    <xf numFmtId="0" fontId="0" fillId="0" borderId="0" xfId="0" applyBorder="1" applyProtection="1">
      <protection locked="0"/>
    </xf>
    <xf numFmtId="169" fontId="18" fillId="0" borderId="11" xfId="18" applyNumberFormat="1" applyFont="1" applyBorder="1" applyAlignment="1" applyProtection="1">
      <alignment vertical="center" wrapText="1"/>
    </xf>
    <xf numFmtId="0" fontId="17" fillId="0" borderId="11" xfId="0" applyFont="1" applyBorder="1" applyAlignment="1" applyProtection="1">
      <alignment vertical="center"/>
    </xf>
    <xf numFmtId="14" fontId="61" fillId="0" borderId="11" xfId="18" applyNumberFormat="1" applyFont="1" applyFill="1" applyBorder="1" applyAlignment="1" applyProtection="1">
      <alignment vertical="center" wrapText="1"/>
    </xf>
    <xf numFmtId="0" fontId="0" fillId="0" borderId="11" xfId="0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171" fontId="2" fillId="0" borderId="0" xfId="0" applyNumberFormat="1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left" vertical="center"/>
    </xf>
    <xf numFmtId="169" fontId="18" fillId="0" borderId="14" xfId="18" applyNumberFormat="1" applyFont="1" applyBorder="1" applyAlignment="1" applyProtection="1">
      <alignment vertical="center" wrapText="1"/>
    </xf>
    <xf numFmtId="0" fontId="0" fillId="0" borderId="14" xfId="0" applyBorder="1" applyAlignment="1" applyProtection="1">
      <alignment vertical="center"/>
    </xf>
    <xf numFmtId="165" fontId="63" fillId="18" borderId="8" xfId="0" applyNumberFormat="1" applyFont="1" applyFill="1" applyBorder="1" applyAlignment="1" applyProtection="1">
      <alignment horizontal="center" vertical="center"/>
    </xf>
    <xf numFmtId="165" fontId="63" fillId="17" borderId="23" xfId="0" applyNumberFormat="1" applyFont="1" applyFill="1" applyBorder="1" applyAlignment="1" applyProtection="1">
      <alignment horizontal="center" vertical="center"/>
    </xf>
    <xf numFmtId="171" fontId="4" fillId="0" borderId="12" xfId="0" applyNumberFormat="1" applyFont="1" applyBorder="1" applyAlignment="1" applyProtection="1">
      <alignment horizontal="right" vertical="center"/>
      <protection locked="0"/>
    </xf>
    <xf numFmtId="172" fontId="17" fillId="0" borderId="24" xfId="0" applyNumberFormat="1" applyFont="1" applyBorder="1" applyAlignment="1" applyProtection="1">
      <alignment vertical="center"/>
    </xf>
    <xf numFmtId="0" fontId="27" fillId="19" borderId="25" xfId="0" applyFont="1" applyFill="1" applyBorder="1" applyAlignment="1" applyProtection="1">
      <alignment horizontal="center" vertical="top" wrapText="1"/>
    </xf>
    <xf numFmtId="0" fontId="64" fillId="19" borderId="26" xfId="0" applyFont="1" applyFill="1" applyBorder="1" applyAlignment="1" applyProtection="1">
      <alignment horizontal="center" vertical="center" wrapText="1"/>
    </xf>
    <xf numFmtId="14" fontId="65" fillId="0" borderId="10" xfId="0" applyNumberFormat="1" applyFont="1" applyFill="1" applyBorder="1" applyAlignment="1" applyProtection="1">
      <alignment horizontal="center" vertical="center"/>
    </xf>
    <xf numFmtId="14" fontId="65" fillId="0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16" fillId="0" borderId="0" xfId="0" applyFont="1" applyProtection="1">
      <protection locked="0"/>
    </xf>
    <xf numFmtId="14" fontId="66" fillId="0" borderId="27" xfId="0" applyNumberFormat="1" applyFont="1" applyFill="1" applyBorder="1" applyAlignment="1" applyProtection="1">
      <alignment horizontal="center" vertical="center"/>
    </xf>
    <xf numFmtId="14" fontId="66" fillId="0" borderId="28" xfId="0" applyNumberFormat="1" applyFont="1" applyFill="1" applyBorder="1" applyAlignment="1" applyProtection="1">
      <alignment horizontal="center" vertical="center"/>
    </xf>
    <xf numFmtId="14" fontId="66" fillId="0" borderId="0" xfId="0" applyNumberFormat="1" applyFont="1" applyFill="1" applyBorder="1" applyAlignment="1" applyProtection="1">
      <alignment horizontal="center" vertical="center"/>
    </xf>
    <xf numFmtId="14" fontId="66" fillId="0" borderId="27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/>
    </xf>
    <xf numFmtId="0" fontId="16" fillId="0" borderId="0" xfId="0" applyFont="1" applyFill="1" applyBorder="1" applyProtection="1"/>
    <xf numFmtId="0" fontId="16" fillId="0" borderId="2" xfId="0" applyFont="1" applyFill="1" applyBorder="1" applyProtection="1"/>
    <xf numFmtId="0" fontId="25" fillId="20" borderId="6" xfId="0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vertical="center"/>
    </xf>
    <xf numFmtId="165" fontId="16" fillId="0" borderId="29" xfId="0" applyNumberFormat="1" applyFont="1" applyBorder="1" applyAlignment="1" applyProtection="1">
      <alignment horizontal="right" vertical="center"/>
    </xf>
    <xf numFmtId="165" fontId="16" fillId="0" borderId="30" xfId="0" applyNumberFormat="1" applyFont="1" applyBorder="1" applyAlignment="1" applyProtection="1">
      <alignment horizontal="right" vertical="center"/>
    </xf>
    <xf numFmtId="165" fontId="3" fillId="0" borderId="29" xfId="0" applyNumberFormat="1" applyFont="1" applyBorder="1" applyAlignment="1" applyProtection="1">
      <alignment vertical="center"/>
    </xf>
    <xf numFmtId="0" fontId="4" fillId="19" borderId="25" xfId="0" applyFont="1" applyFill="1" applyBorder="1" applyAlignment="1" applyProtection="1">
      <alignment horizontal="center" vertical="top" wrapText="1"/>
    </xf>
    <xf numFmtId="0" fontId="67" fillId="19" borderId="26" xfId="0" applyFont="1" applyFill="1" applyBorder="1" applyAlignment="1" applyProtection="1">
      <alignment horizontal="center" vertical="center" wrapText="1"/>
    </xf>
    <xf numFmtId="0" fontId="0" fillId="0" borderId="31" xfId="0" applyBorder="1" applyAlignment="1" applyProtection="1"/>
    <xf numFmtId="165" fontId="0" fillId="0" borderId="0" xfId="0" applyNumberFormat="1" applyAlignment="1" applyProtection="1">
      <alignment horizontal="center" vertical="center"/>
    </xf>
    <xf numFmtId="1" fontId="55" fillId="0" borderId="2" xfId="0" applyNumberFormat="1" applyFont="1" applyBorder="1" applyAlignment="1" applyProtection="1">
      <alignment horizontal="center"/>
    </xf>
    <xf numFmtId="0" fontId="68" fillId="21" borderId="32" xfId="0" applyFont="1" applyFill="1" applyBorder="1" applyAlignment="1" applyProtection="1">
      <alignment horizontal="center" vertical="center" wrapText="1"/>
    </xf>
    <xf numFmtId="0" fontId="6" fillId="19" borderId="3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" xfId="0" applyFont="1" applyBorder="1" applyProtection="1">
      <protection locked="0"/>
    </xf>
    <xf numFmtId="0" fontId="69" fillId="21" borderId="34" xfId="0" applyFont="1" applyFill="1" applyBorder="1" applyAlignment="1" applyProtection="1">
      <alignment horizontal="center" vertical="center" wrapText="1"/>
    </xf>
    <xf numFmtId="0" fontId="70" fillId="20" borderId="35" xfId="0" applyFont="1" applyFill="1" applyBorder="1" applyAlignment="1" applyProtection="1">
      <alignment horizontal="center" vertical="center" wrapText="1"/>
    </xf>
    <xf numFmtId="14" fontId="65" fillId="0" borderId="20" xfId="0" applyNumberFormat="1" applyFont="1" applyFill="1" applyBorder="1" applyAlignment="1" applyProtection="1">
      <alignment horizontal="center" vertical="center"/>
    </xf>
    <xf numFmtId="14" fontId="57" fillId="0" borderId="36" xfId="0" applyNumberFormat="1" applyFont="1" applyFill="1" applyBorder="1" applyAlignment="1" applyProtection="1">
      <alignment horizontal="center" vertical="center"/>
    </xf>
    <xf numFmtId="14" fontId="57" fillId="0" borderId="37" xfId="0" applyNumberFormat="1" applyFont="1" applyFill="1" applyBorder="1" applyAlignment="1" applyProtection="1">
      <alignment horizontal="center" vertical="center"/>
    </xf>
    <xf numFmtId="0" fontId="18" fillId="20" borderId="38" xfId="0" applyFont="1" applyFill="1" applyBorder="1" applyAlignment="1" applyProtection="1">
      <alignment horizontal="center" vertical="top" wrapText="1"/>
    </xf>
    <xf numFmtId="14" fontId="61" fillId="0" borderId="39" xfId="18" applyNumberFormat="1" applyFont="1" applyFill="1" applyBorder="1" applyAlignment="1" applyProtection="1">
      <alignment horizontal="center" vertical="center" wrapText="1"/>
      <protection locked="0"/>
    </xf>
    <xf numFmtId="14" fontId="61" fillId="0" borderId="17" xfId="18" applyNumberFormat="1" applyFont="1" applyFill="1" applyBorder="1" applyAlignment="1" applyProtection="1">
      <alignment horizontal="center" vertical="center" wrapText="1"/>
      <protection locked="0"/>
    </xf>
    <xf numFmtId="14" fontId="61" fillId="0" borderId="39" xfId="18" applyNumberFormat="1" applyFont="1" applyFill="1" applyBorder="1" applyAlignment="1" applyProtection="1">
      <alignment horizontal="center" vertical="center" wrapText="1"/>
      <protection locked="0"/>
    </xf>
    <xf numFmtId="165" fontId="56" fillId="17" borderId="8" xfId="0" applyNumberFormat="1" applyFont="1" applyFill="1" applyBorder="1" applyAlignment="1" applyProtection="1">
      <alignment horizontal="center" vertical="center"/>
    </xf>
    <xf numFmtId="165" fontId="56" fillId="18" borderId="9" xfId="0" applyNumberFormat="1" applyFont="1" applyFill="1" applyBorder="1" applyAlignment="1" applyProtection="1">
      <alignment horizontal="center" vertical="center"/>
    </xf>
    <xf numFmtId="14" fontId="61" fillId="0" borderId="17" xfId="18" applyNumberFormat="1" applyFont="1" applyFill="1" applyBorder="1" applyAlignment="1" applyProtection="1">
      <alignment horizontal="center" vertical="center" wrapText="1"/>
      <protection locked="0"/>
    </xf>
    <xf numFmtId="165" fontId="63" fillId="18" borderId="8" xfId="0" applyNumberFormat="1" applyFont="1" applyFill="1" applyBorder="1" applyAlignment="1" applyProtection="1">
      <alignment horizontal="center" vertical="center"/>
    </xf>
    <xf numFmtId="165" fontId="63" fillId="17" borderId="23" xfId="0" applyNumberFormat="1" applyFont="1" applyFill="1" applyBorder="1" applyAlignment="1" applyProtection="1">
      <alignment horizontal="center" vertical="center"/>
    </xf>
    <xf numFmtId="169" fontId="18" fillId="0" borderId="40" xfId="18" applyNumberFormat="1" applyFont="1" applyBorder="1" applyAlignment="1" applyProtection="1">
      <alignment horizontal="center" vertical="center" wrapText="1"/>
    </xf>
    <xf numFmtId="0" fontId="18" fillId="20" borderId="4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2" fillId="0" borderId="0" xfId="0" applyFont="1" applyAlignment="1" applyProtection="1"/>
    <xf numFmtId="0" fontId="16" fillId="0" borderId="0" xfId="0" applyFont="1" applyAlignment="1" applyProtection="1"/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center"/>
    </xf>
    <xf numFmtId="14" fontId="66" fillId="0" borderId="42" xfId="0" applyNumberFormat="1" applyFont="1" applyFill="1" applyBorder="1" applyAlignment="1" applyProtection="1">
      <alignment vertical="center"/>
    </xf>
    <xf numFmtId="165" fontId="16" fillId="0" borderId="43" xfId="0" applyNumberFormat="1" applyFont="1" applyBorder="1" applyAlignment="1" applyProtection="1">
      <alignment vertical="center"/>
    </xf>
    <xf numFmtId="165" fontId="56" fillId="18" borderId="44" xfId="0" applyNumberFormat="1" applyFont="1" applyFill="1" applyBorder="1" applyAlignment="1" applyProtection="1">
      <alignment vertical="center"/>
    </xf>
    <xf numFmtId="165" fontId="56" fillId="17" borderId="45" xfId="0" applyNumberFormat="1" applyFont="1" applyFill="1" applyBorder="1" applyAlignment="1" applyProtection="1">
      <alignment vertical="center"/>
    </xf>
    <xf numFmtId="165" fontId="62" fillId="18" borderId="45" xfId="0" applyNumberFormat="1" applyFont="1" applyFill="1" applyBorder="1" applyAlignment="1" applyProtection="1">
      <alignment vertical="center"/>
    </xf>
    <xf numFmtId="165" fontId="62" fillId="17" borderId="46" xfId="0" applyNumberFormat="1" applyFont="1" applyFill="1" applyBorder="1" applyAlignment="1" applyProtection="1">
      <alignment vertical="center"/>
    </xf>
    <xf numFmtId="172" fontId="5" fillId="0" borderId="47" xfId="0" applyNumberFormat="1" applyFont="1" applyBorder="1" applyAlignment="1" applyProtection="1">
      <alignment vertical="center"/>
    </xf>
    <xf numFmtId="172" fontId="18" fillId="0" borderId="43" xfId="0" applyNumberFormat="1" applyFont="1" applyBorder="1" applyAlignment="1" applyProtection="1">
      <alignment vertical="center"/>
    </xf>
    <xf numFmtId="172" fontId="2" fillId="0" borderId="43" xfId="0" applyNumberFormat="1" applyFont="1" applyBorder="1" applyAlignment="1" applyProtection="1">
      <alignment vertical="center"/>
    </xf>
    <xf numFmtId="0" fontId="16" fillId="0" borderId="48" xfId="0" applyFont="1" applyBorder="1" applyAlignment="1" applyProtection="1">
      <alignment horizontal="center" vertical="center"/>
    </xf>
    <xf numFmtId="168" fontId="71" fillId="0" borderId="48" xfId="0" applyNumberFormat="1" applyFont="1" applyBorder="1" applyAlignment="1" applyProtection="1">
      <alignment horizontal="right" vertical="center"/>
    </xf>
    <xf numFmtId="168" fontId="55" fillId="0" borderId="48" xfId="0" applyNumberFormat="1" applyFont="1" applyBorder="1" applyAlignment="1" applyProtection="1">
      <alignment horizontal="center" vertical="center"/>
    </xf>
    <xf numFmtId="168" fontId="0" fillId="0" borderId="48" xfId="0" applyNumberFormat="1" applyBorder="1" applyAlignment="1" applyProtection="1">
      <alignment horizontal="center" vertical="center"/>
    </xf>
    <xf numFmtId="172" fontId="72" fillId="0" borderId="48" xfId="0" applyNumberFormat="1" applyFont="1" applyBorder="1" applyAlignment="1" applyProtection="1">
      <alignment horizontal="right" vertical="center"/>
    </xf>
    <xf numFmtId="14" fontId="66" fillId="0" borderId="49" xfId="0" applyNumberFormat="1" applyFont="1" applyFill="1" applyBorder="1" applyAlignment="1" applyProtection="1">
      <alignment vertical="center"/>
    </xf>
    <xf numFmtId="165" fontId="3" fillId="0" borderId="49" xfId="0" applyNumberFormat="1" applyFont="1" applyBorder="1" applyAlignment="1" applyProtection="1">
      <alignment vertical="center"/>
    </xf>
    <xf numFmtId="165" fontId="56" fillId="18" borderId="49" xfId="0" applyNumberFormat="1" applyFont="1" applyFill="1" applyBorder="1" applyAlignment="1" applyProtection="1">
      <alignment vertical="center"/>
    </xf>
    <xf numFmtId="165" fontId="56" fillId="17" borderId="49" xfId="0" applyNumberFormat="1" applyFont="1" applyFill="1" applyBorder="1" applyAlignment="1" applyProtection="1">
      <alignment vertical="center"/>
    </xf>
    <xf numFmtId="165" fontId="62" fillId="18" borderId="49" xfId="0" applyNumberFormat="1" applyFont="1" applyFill="1" applyBorder="1" applyAlignment="1" applyProtection="1">
      <alignment vertical="center"/>
    </xf>
    <xf numFmtId="165" fontId="62" fillId="17" borderId="49" xfId="0" applyNumberFormat="1" applyFont="1" applyFill="1" applyBorder="1" applyAlignment="1" applyProtection="1">
      <alignment vertical="center"/>
    </xf>
    <xf numFmtId="172" fontId="17" fillId="0" borderId="49" xfId="0" applyNumberFormat="1" applyFont="1" applyBorder="1" applyAlignment="1" applyProtection="1">
      <alignment vertical="center"/>
    </xf>
    <xf numFmtId="172" fontId="73" fillId="0" borderId="50" xfId="0" applyNumberFormat="1" applyFont="1" applyBorder="1" applyAlignment="1" applyProtection="1">
      <alignment horizontal="right" vertical="center"/>
    </xf>
    <xf numFmtId="172" fontId="18" fillId="0" borderId="19" xfId="0" applyNumberFormat="1" applyFont="1" applyBorder="1" applyAlignment="1" applyProtection="1">
      <alignment vertical="center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right"/>
    </xf>
    <xf numFmtId="170" fontId="74" fillId="0" borderId="12" xfId="18" applyNumberFormat="1" applyFont="1" applyBorder="1" applyAlignment="1" applyProtection="1">
      <alignment horizontal="right" vertical="center"/>
      <protection locked="0"/>
    </xf>
    <xf numFmtId="14" fontId="61" fillId="0" borderId="51" xfId="18" applyNumberFormat="1" applyFont="1" applyFill="1" applyBorder="1" applyAlignment="1" applyProtection="1">
      <alignment horizontal="center" vertical="center" wrapText="1"/>
      <protection locked="0"/>
    </xf>
    <xf numFmtId="0" fontId="6" fillId="17" borderId="52" xfId="0" applyFont="1" applyFill="1" applyBorder="1" applyAlignment="1" applyProtection="1">
      <alignment horizontal="center" wrapText="1"/>
    </xf>
    <xf numFmtId="0" fontId="6" fillId="17" borderId="53" xfId="0" applyFont="1" applyFill="1" applyBorder="1" applyAlignment="1" applyProtection="1">
      <alignment horizontal="center" wrapText="1"/>
    </xf>
    <xf numFmtId="0" fontId="8" fillId="17" borderId="0" xfId="0" applyFont="1" applyFill="1" applyBorder="1" applyAlignment="1" applyProtection="1">
      <alignment horizontal="center" wrapText="1"/>
    </xf>
    <xf numFmtId="0" fontId="8" fillId="17" borderId="54" xfId="0" applyFont="1" applyFill="1" applyBorder="1" applyAlignment="1" applyProtection="1">
      <alignment horizontal="center" wrapText="1"/>
    </xf>
    <xf numFmtId="165" fontId="56" fillId="17" borderId="55" xfId="0" applyNumberFormat="1" applyFont="1" applyFill="1" applyBorder="1" applyAlignment="1" applyProtection="1">
      <alignment vertical="center"/>
    </xf>
    <xf numFmtId="0" fontId="75" fillId="0" borderId="0" xfId="0" applyFont="1" applyAlignment="1" applyProtection="1">
      <alignment horizontal="right"/>
    </xf>
    <xf numFmtId="0" fontId="75" fillId="0" borderId="0" xfId="0" applyFont="1" applyAlignment="1">
      <alignment horizontal="left"/>
    </xf>
    <xf numFmtId="14" fontId="5" fillId="0" borderId="0" xfId="0" applyNumberFormat="1" applyFont="1" applyBorder="1" applyAlignment="1" applyProtection="1">
      <alignment horizontal="center" vertical="center"/>
      <protection locked="0"/>
    </xf>
    <xf numFmtId="172" fontId="73" fillId="0" borderId="0" xfId="0" applyNumberFormat="1" applyFont="1" applyBorder="1" applyAlignment="1" applyProtection="1">
      <alignment horizontal="right" vertical="center"/>
    </xf>
    <xf numFmtId="172" fontId="18" fillId="0" borderId="56" xfId="0" applyNumberFormat="1" applyFont="1" applyBorder="1" applyAlignment="1" applyProtection="1">
      <alignment vertical="center"/>
    </xf>
    <xf numFmtId="172" fontId="18" fillId="0" borderId="57" xfId="0" applyNumberFormat="1" applyFont="1" applyBorder="1" applyAlignment="1" applyProtection="1">
      <alignment vertical="center"/>
    </xf>
    <xf numFmtId="172" fontId="18" fillId="0" borderId="29" xfId="0" applyNumberFormat="1" applyFont="1" applyBorder="1" applyAlignment="1" applyProtection="1">
      <alignment vertical="center"/>
    </xf>
    <xf numFmtId="174" fontId="18" fillId="0" borderId="29" xfId="0" applyNumberFormat="1" applyFont="1" applyBorder="1" applyAlignment="1" applyProtection="1">
      <alignment vertical="center"/>
    </xf>
    <xf numFmtId="174" fontId="18" fillId="0" borderId="58" xfId="0" applyNumberFormat="1" applyFont="1" applyBorder="1" applyAlignment="1" applyProtection="1">
      <alignment vertical="center"/>
    </xf>
    <xf numFmtId="174" fontId="18" fillId="0" borderId="59" xfId="0" applyNumberFormat="1" applyFont="1" applyBorder="1" applyAlignment="1" applyProtection="1">
      <alignment vertical="center"/>
    </xf>
    <xf numFmtId="172" fontId="2" fillId="0" borderId="59" xfId="0" applyNumberFormat="1" applyFont="1" applyBorder="1" applyAlignment="1" applyProtection="1">
      <alignment vertical="center"/>
    </xf>
    <xf numFmtId="172" fontId="18" fillId="0" borderId="60" xfId="0" applyNumberFormat="1" applyFont="1" applyBorder="1" applyAlignment="1" applyProtection="1">
      <alignment vertical="center"/>
    </xf>
    <xf numFmtId="172" fontId="18" fillId="0" borderId="35" xfId="0" applyNumberFormat="1" applyFont="1" applyBorder="1" applyAlignment="1" applyProtection="1">
      <alignment vertical="center"/>
    </xf>
    <xf numFmtId="172" fontId="17" fillId="0" borderId="20" xfId="0" applyNumberFormat="1" applyFont="1" applyBorder="1" applyAlignment="1" applyProtection="1">
      <alignment vertical="center"/>
    </xf>
    <xf numFmtId="172" fontId="18" fillId="0" borderId="61" xfId="0" applyNumberFormat="1" applyFont="1" applyBorder="1" applyAlignment="1" applyProtection="1">
      <alignment vertical="center"/>
    </xf>
    <xf numFmtId="174" fontId="18" fillId="0" borderId="62" xfId="0" applyNumberFormat="1" applyFont="1" applyBorder="1" applyAlignment="1" applyProtection="1">
      <alignment vertical="center"/>
    </xf>
    <xf numFmtId="174" fontId="18" fillId="0" borderId="63" xfId="0" applyNumberFormat="1" applyFont="1" applyBorder="1" applyAlignment="1" applyProtection="1">
      <alignment vertical="center"/>
    </xf>
    <xf numFmtId="174" fontId="2" fillId="0" borderId="64" xfId="0" applyNumberFormat="1" applyFont="1" applyBorder="1" applyAlignment="1" applyProtection="1">
      <alignment vertical="center"/>
    </xf>
    <xf numFmtId="174" fontId="18" fillId="0" borderId="43" xfId="0" applyNumberFormat="1" applyFont="1" applyBorder="1" applyAlignment="1" applyProtection="1">
      <alignment vertical="center"/>
    </xf>
    <xf numFmtId="172" fontId="18" fillId="0" borderId="29" xfId="0" applyNumberFormat="1" applyFont="1" applyBorder="1" applyAlignment="1" applyProtection="1">
      <alignment vertical="center"/>
      <protection locked="0"/>
    </xf>
    <xf numFmtId="172" fontId="18" fillId="0" borderId="58" xfId="0" applyNumberFormat="1" applyFont="1" applyBorder="1" applyAlignment="1" applyProtection="1">
      <alignment vertical="center"/>
      <protection locked="0"/>
    </xf>
    <xf numFmtId="172" fontId="18" fillId="0" borderId="35" xfId="0" applyNumberFormat="1" applyFont="1" applyBorder="1" applyAlignment="1" applyProtection="1">
      <alignment vertical="center"/>
      <protection locked="0"/>
    </xf>
    <xf numFmtId="172" fontId="18" fillId="0" borderId="19" xfId="0" applyNumberFormat="1" applyFont="1" applyBorder="1" applyAlignment="1" applyProtection="1">
      <alignment vertical="center"/>
      <protection locked="0"/>
    </xf>
    <xf numFmtId="172" fontId="18" fillId="0" borderId="60" xfId="0" applyNumberFormat="1" applyFont="1" applyBorder="1" applyAlignment="1" applyProtection="1">
      <alignment vertical="center"/>
      <protection locked="0"/>
    </xf>
    <xf numFmtId="0" fontId="15" fillId="0" borderId="0" xfId="0" applyFont="1" applyFill="1" applyBorder="1" applyProtection="1"/>
    <xf numFmtId="0" fontId="15" fillId="0" borderId="65" xfId="0" applyFont="1" applyBorder="1" applyProtection="1"/>
    <xf numFmtId="0" fontId="15" fillId="0" borderId="14" xfId="0" applyFont="1" applyBorder="1" applyProtection="1"/>
    <xf numFmtId="0" fontId="0" fillId="0" borderId="14" xfId="0" applyBorder="1" applyProtection="1"/>
    <xf numFmtId="0" fontId="0" fillId="0" borderId="66" xfId="0" applyBorder="1" applyProtection="1"/>
    <xf numFmtId="0" fontId="76" fillId="0" borderId="0" xfId="0" applyFont="1" applyBorder="1" applyProtection="1"/>
    <xf numFmtId="0" fontId="77" fillId="0" borderId="0" xfId="0" applyFont="1" applyBorder="1" applyProtection="1"/>
    <xf numFmtId="0" fontId="76" fillId="0" borderId="0" xfId="0" applyFont="1" applyBorder="1" applyAlignment="1" applyProtection="1">
      <alignment horizontal="center"/>
    </xf>
    <xf numFmtId="0" fontId="6" fillId="0" borderId="66" xfId="0" applyFont="1" applyBorder="1" applyAlignment="1" applyProtection="1">
      <alignment horizontal="right"/>
    </xf>
    <xf numFmtId="0" fontId="4" fillId="0" borderId="0" xfId="17" applyFont="1" applyBorder="1" applyAlignment="1" applyProtection="1">
      <alignment horizontal="center"/>
    </xf>
    <xf numFmtId="14" fontId="4" fillId="0" borderId="0" xfId="17" applyNumberFormat="1" applyFont="1" applyBorder="1" applyAlignment="1" applyProtection="1">
      <alignment horizontal="right"/>
    </xf>
    <xf numFmtId="165" fontId="15" fillId="0" borderId="0" xfId="0" applyNumberFormat="1" applyFont="1" applyBorder="1" applyAlignment="1" applyProtection="1">
      <alignment horizontal="center"/>
    </xf>
    <xf numFmtId="165" fontId="15" fillId="0" borderId="0" xfId="0" applyNumberFormat="1" applyFont="1" applyBorder="1" applyProtection="1"/>
    <xf numFmtId="165" fontId="15" fillId="22" borderId="0" xfId="0" applyNumberFormat="1" applyFont="1" applyFill="1" applyBorder="1" applyAlignment="1" applyProtection="1">
      <alignment horizontal="center"/>
    </xf>
    <xf numFmtId="165" fontId="15" fillId="22" borderId="0" xfId="0" applyNumberFormat="1" applyFont="1" applyFill="1" applyBorder="1" applyProtection="1"/>
    <xf numFmtId="0" fontId="15" fillId="0" borderId="67" xfId="0" applyFont="1" applyBorder="1" applyProtection="1"/>
    <xf numFmtId="0" fontId="4" fillId="0" borderId="2" xfId="17" applyFont="1" applyBorder="1" applyProtection="1"/>
    <xf numFmtId="0" fontId="4" fillId="0" borderId="2" xfId="17" applyBorder="1" applyProtection="1"/>
    <xf numFmtId="0" fontId="4" fillId="0" borderId="0" xfId="0" applyFont="1" applyAlignment="1" applyProtection="1">
      <alignment vertical="center"/>
    </xf>
    <xf numFmtId="0" fontId="47" fillId="0" borderId="65" xfId="0" applyFont="1" applyBorder="1" applyAlignment="1" applyProtection="1"/>
    <xf numFmtId="0" fontId="47" fillId="0" borderId="67" xfId="0" applyFont="1" applyBorder="1" applyAlignment="1" applyProtection="1"/>
    <xf numFmtId="0" fontId="4" fillId="0" borderId="68" xfId="0" applyFont="1" applyBorder="1" applyProtection="1"/>
    <xf numFmtId="0" fontId="4" fillId="0" borderId="0" xfId="0" applyFont="1" applyBorder="1" applyProtection="1"/>
    <xf numFmtId="0" fontId="12" fillId="0" borderId="20" xfId="0" applyFont="1" applyBorder="1" applyAlignment="1" applyProtection="1">
      <alignment horizontal="right" vertical="center"/>
    </xf>
    <xf numFmtId="0" fontId="6" fillId="17" borderId="52" xfId="0" applyFont="1" applyFill="1" applyBorder="1" applyAlignment="1" applyProtection="1">
      <alignment horizontal="center" wrapText="1"/>
    </xf>
    <xf numFmtId="0" fontId="6" fillId="17" borderId="53" xfId="0" applyFont="1" applyFill="1" applyBorder="1" applyAlignment="1" applyProtection="1">
      <alignment horizontal="center" wrapText="1"/>
    </xf>
    <xf numFmtId="0" fontId="78" fillId="0" borderId="0" xfId="0" applyFont="1" applyBorder="1" applyAlignment="1" applyProtection="1">
      <alignment horizontal="center"/>
    </xf>
    <xf numFmtId="173" fontId="35" fillId="0" borderId="20" xfId="0" applyNumberFormat="1" applyFont="1" applyFill="1" applyBorder="1" applyAlignment="1" applyProtection="1">
      <alignment horizontal="left" vertical="center"/>
      <protection locked="0"/>
    </xf>
    <xf numFmtId="0" fontId="60" fillId="16" borderId="43" xfId="0" applyFont="1" applyFill="1" applyBorder="1" applyAlignment="1" applyProtection="1"/>
    <xf numFmtId="0" fontId="78" fillId="0" borderId="0" xfId="0" applyFont="1" applyFill="1" applyBorder="1" applyAlignment="1" applyProtection="1"/>
    <xf numFmtId="165" fontId="18" fillId="0" borderId="0" xfId="0" applyNumberFormat="1" applyFont="1" applyFill="1" applyBorder="1" applyAlignment="1" applyProtection="1"/>
    <xf numFmtId="175" fontId="18" fillId="0" borderId="0" xfId="0" applyNumberFormat="1" applyFont="1" applyBorder="1" applyAlignment="1" applyProtection="1">
      <alignment horizontal="left" vertical="center"/>
    </xf>
    <xf numFmtId="0" fontId="60" fillId="16" borderId="69" xfId="0" applyFont="1" applyFill="1" applyBorder="1" applyAlignment="1" applyProtection="1"/>
    <xf numFmtId="0" fontId="6" fillId="16" borderId="70" xfId="0" applyFont="1" applyFill="1" applyBorder="1" applyAlignment="1" applyProtection="1"/>
    <xf numFmtId="0" fontId="60" fillId="16" borderId="49" xfId="0" applyFont="1" applyFill="1" applyBorder="1" applyAlignment="1" applyProtection="1"/>
    <xf numFmtId="0" fontId="6" fillId="16" borderId="49" xfId="0" applyFont="1" applyFill="1" applyBorder="1" applyAlignment="1" applyProtection="1"/>
    <xf numFmtId="0" fontId="6" fillId="16" borderId="64" xfId="0" applyFont="1" applyFill="1" applyBorder="1" applyAlignment="1" applyProtection="1"/>
    <xf numFmtId="0" fontId="79" fillId="16" borderId="56" xfId="0" applyFont="1" applyFill="1" applyBorder="1" applyAlignment="1" applyProtection="1"/>
    <xf numFmtId="173" fontId="35" fillId="0" borderId="20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Border="1" applyProtection="1">
      <protection locked="0"/>
    </xf>
    <xf numFmtId="0" fontId="69" fillId="16" borderId="71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/>
    </xf>
    <xf numFmtId="14" fontId="5" fillId="0" borderId="20" xfId="0" applyNumberFormat="1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vertical="center"/>
      <protection locked="0"/>
    </xf>
    <xf numFmtId="0" fontId="78" fillId="0" borderId="0" xfId="0" applyFont="1" applyBorder="1" applyAlignment="1" applyProtection="1"/>
    <xf numFmtId="165" fontId="18" fillId="0" borderId="1" xfId="0" applyNumberFormat="1" applyFont="1" applyBorder="1" applyAlignment="1" applyProtection="1">
      <alignment horizontal="center"/>
    </xf>
    <xf numFmtId="165" fontId="18" fillId="23" borderId="1" xfId="0" applyNumberFormat="1" applyFont="1" applyFill="1" applyBorder="1" applyAlignment="1" applyProtection="1">
      <alignment horizontal="center"/>
    </xf>
    <xf numFmtId="0" fontId="80" fillId="0" borderId="19" xfId="0" applyFont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/>
    </xf>
    <xf numFmtId="0" fontId="17" fillId="0" borderId="2" xfId="0" applyFont="1" applyFill="1" applyBorder="1" applyAlignment="1" applyProtection="1">
      <alignment vertical="top" wrapText="1"/>
      <protection locked="0"/>
    </xf>
    <xf numFmtId="0" fontId="12" fillId="24" borderId="0" xfId="0" applyFont="1" applyFill="1" applyProtection="1"/>
    <xf numFmtId="0" fontId="5" fillId="24" borderId="0" xfId="0" applyFont="1" applyFill="1" applyBorder="1" applyAlignment="1" applyProtection="1"/>
    <xf numFmtId="0" fontId="0" fillId="24" borderId="0" xfId="0" applyFill="1" applyBorder="1" applyProtection="1"/>
    <xf numFmtId="0" fontId="13" fillId="24" borderId="0" xfId="0" applyFont="1" applyFill="1" applyBorder="1" applyProtection="1"/>
    <xf numFmtId="0" fontId="12" fillId="24" borderId="14" xfId="0" applyFont="1" applyFill="1" applyBorder="1" applyAlignment="1" applyProtection="1"/>
    <xf numFmtId="0" fontId="4" fillId="24" borderId="0" xfId="0" applyFont="1" applyFill="1" applyBorder="1" applyAlignment="1" applyProtection="1">
      <alignment horizontal="left"/>
    </xf>
    <xf numFmtId="0" fontId="0" fillId="24" borderId="0" xfId="0" applyFill="1" applyProtection="1"/>
    <xf numFmtId="0" fontId="0" fillId="24" borderId="0" xfId="0" applyFill="1" applyProtection="1">
      <protection locked="0"/>
    </xf>
    <xf numFmtId="0" fontId="17" fillId="0" borderId="2" xfId="0" applyFont="1" applyFill="1" applyBorder="1" applyAlignment="1" applyProtection="1">
      <alignment horizontal="center" vertical="top" wrapText="1"/>
      <protection locked="0"/>
    </xf>
    <xf numFmtId="0" fontId="18" fillId="19" borderId="72" xfId="0" applyFont="1" applyFill="1" applyBorder="1" applyAlignment="1" applyProtection="1">
      <alignment horizontal="center" vertical="top" wrapText="1"/>
    </xf>
    <xf numFmtId="0" fontId="18" fillId="19" borderId="73" xfId="0" applyFont="1" applyFill="1" applyBorder="1" applyAlignment="1" applyProtection="1">
      <alignment horizontal="center" vertical="top" wrapText="1"/>
    </xf>
    <xf numFmtId="0" fontId="18" fillId="19" borderId="62" xfId="0" applyFont="1" applyFill="1" applyBorder="1" applyAlignment="1" applyProtection="1">
      <alignment horizontal="center" vertical="top" wrapText="1"/>
    </xf>
    <xf numFmtId="0" fontId="6" fillId="17" borderId="52" xfId="0" applyFont="1" applyFill="1" applyBorder="1" applyAlignment="1" applyProtection="1">
      <alignment horizontal="center" wrapText="1"/>
    </xf>
    <xf numFmtId="0" fontId="6" fillId="17" borderId="53" xfId="0" applyFont="1" applyFill="1" applyBorder="1" applyAlignment="1" applyProtection="1">
      <alignment horizontal="center" wrapText="1"/>
    </xf>
    <xf numFmtId="0" fontId="8" fillId="17" borderId="74" xfId="0" applyFont="1" applyFill="1" applyBorder="1" applyAlignment="1" applyProtection="1">
      <alignment horizontal="center" wrapText="1"/>
    </xf>
    <xf numFmtId="0" fontId="8" fillId="17" borderId="75" xfId="0" applyFont="1" applyFill="1" applyBorder="1" applyAlignment="1" applyProtection="1">
      <alignment horizontal="center" wrapText="1"/>
    </xf>
    <xf numFmtId="0" fontId="17" fillId="24" borderId="72" xfId="0" applyFont="1" applyFill="1" applyBorder="1" applyAlignment="1" applyProtection="1">
      <alignment horizontal="center" wrapText="1"/>
    </xf>
    <xf numFmtId="0" fontId="17" fillId="24" borderId="73" xfId="0" applyFont="1" applyFill="1" applyBorder="1" applyAlignment="1" applyProtection="1">
      <alignment horizontal="center" wrapText="1"/>
    </xf>
    <xf numFmtId="0" fontId="17" fillId="24" borderId="62" xfId="0" applyFont="1" applyFill="1" applyBorder="1" applyAlignment="1" applyProtection="1">
      <alignment horizontal="center" wrapText="1"/>
    </xf>
    <xf numFmtId="0" fontId="22" fillId="18" borderId="92" xfId="0" applyFont="1" applyFill="1" applyBorder="1" applyAlignment="1" applyProtection="1">
      <alignment horizontal="center" wrapText="1"/>
    </xf>
    <xf numFmtId="0" fontId="22" fillId="18" borderId="93" xfId="0" applyFont="1" applyFill="1" applyBorder="1" applyAlignment="1" applyProtection="1">
      <alignment horizontal="center" wrapText="1"/>
    </xf>
    <xf numFmtId="0" fontId="8" fillId="18" borderId="82" xfId="0" applyFont="1" applyFill="1" applyBorder="1" applyAlignment="1" applyProtection="1">
      <alignment horizontal="center" wrapText="1"/>
    </xf>
    <xf numFmtId="0" fontId="8" fillId="18" borderId="83" xfId="0" applyFont="1" applyFill="1" applyBorder="1" applyAlignment="1" applyProtection="1">
      <alignment horizontal="center" wrapText="1"/>
    </xf>
    <xf numFmtId="0" fontId="8" fillId="17" borderId="52" xfId="0" applyFont="1" applyFill="1" applyBorder="1" applyAlignment="1" applyProtection="1">
      <alignment horizontal="center" wrapText="1"/>
    </xf>
    <xf numFmtId="0" fontId="8" fillId="17" borderId="53" xfId="0" applyFont="1" applyFill="1" applyBorder="1" applyAlignment="1" applyProtection="1">
      <alignment horizontal="center" wrapText="1"/>
    </xf>
    <xf numFmtId="0" fontId="8" fillId="18" borderId="52" xfId="0" applyFont="1" applyFill="1" applyBorder="1" applyAlignment="1" applyProtection="1">
      <alignment horizontal="center" wrapText="1"/>
    </xf>
    <xf numFmtId="0" fontId="8" fillId="18" borderId="53" xfId="0" applyFont="1" applyFill="1" applyBorder="1" applyAlignment="1" applyProtection="1">
      <alignment horizontal="center" wrapText="1"/>
    </xf>
    <xf numFmtId="0" fontId="8" fillId="17" borderId="114" xfId="0" applyFont="1" applyFill="1" applyBorder="1" applyAlignment="1" applyProtection="1">
      <alignment horizontal="center" wrapText="1"/>
    </xf>
    <xf numFmtId="0" fontId="8" fillId="17" borderId="115" xfId="0" applyFont="1" applyFill="1" applyBorder="1" applyAlignment="1" applyProtection="1">
      <alignment horizontal="center" wrapText="1"/>
    </xf>
    <xf numFmtId="0" fontId="66" fillId="25" borderId="89" xfId="0" applyFont="1" applyFill="1" applyBorder="1" applyAlignment="1" applyProtection="1">
      <alignment horizontal="center" vertical="top" wrapText="1"/>
    </xf>
    <xf numFmtId="0" fontId="66" fillId="25" borderId="5" xfId="0" applyFont="1" applyFill="1" applyBorder="1" applyAlignment="1" applyProtection="1">
      <alignment horizontal="center" vertical="top" wrapText="1"/>
    </xf>
    <xf numFmtId="0" fontId="66" fillId="25" borderId="4" xfId="0" applyFont="1" applyFill="1" applyBorder="1" applyAlignment="1" applyProtection="1">
      <alignment horizontal="center" vertical="top" wrapText="1"/>
    </xf>
    <xf numFmtId="0" fontId="6" fillId="18" borderId="82" xfId="0" applyFont="1" applyFill="1" applyBorder="1" applyAlignment="1" applyProtection="1">
      <alignment horizontal="center" wrapText="1"/>
    </xf>
    <xf numFmtId="0" fontId="6" fillId="18" borderId="83" xfId="0" applyFont="1" applyFill="1" applyBorder="1" applyAlignment="1" applyProtection="1">
      <alignment horizontal="center" wrapText="1"/>
    </xf>
    <xf numFmtId="0" fontId="2" fillId="0" borderId="56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120" xfId="0" applyFont="1" applyBorder="1" applyAlignment="1" applyProtection="1">
      <alignment horizontal="center" vertical="center"/>
    </xf>
    <xf numFmtId="0" fontId="2" fillId="19" borderId="41" xfId="0" applyFont="1" applyFill="1" applyBorder="1" applyAlignment="1" applyProtection="1">
      <alignment horizontal="center" vertical="top" wrapText="1"/>
    </xf>
    <xf numFmtId="0" fontId="2" fillId="19" borderId="38" xfId="0" applyFont="1" applyFill="1" applyBorder="1" applyAlignment="1" applyProtection="1">
      <alignment horizontal="center" vertical="top" wrapText="1"/>
    </xf>
    <xf numFmtId="0" fontId="18" fillId="20" borderId="76" xfId="0" applyFont="1" applyFill="1" applyBorder="1" applyAlignment="1" applyProtection="1">
      <alignment horizontal="center" vertical="center" wrapText="1"/>
    </xf>
    <xf numFmtId="0" fontId="18" fillId="20" borderId="77" xfId="0" applyFont="1" applyFill="1" applyBorder="1" applyAlignment="1" applyProtection="1">
      <alignment horizontal="center" vertical="center" wrapText="1"/>
    </xf>
    <xf numFmtId="0" fontId="25" fillId="20" borderId="78" xfId="0" applyFont="1" applyFill="1" applyBorder="1" applyAlignment="1" applyProtection="1">
      <alignment horizontal="center" vertical="center" wrapText="1"/>
    </xf>
    <xf numFmtId="0" fontId="25" fillId="20" borderId="77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18" fillId="21" borderId="80" xfId="0" applyFont="1" applyFill="1" applyBorder="1" applyAlignment="1" applyProtection="1">
      <alignment horizontal="center" vertical="center" wrapText="1"/>
    </xf>
    <xf numFmtId="0" fontId="18" fillId="21" borderId="81" xfId="0" applyFont="1" applyFill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/>
    </xf>
    <xf numFmtId="0" fontId="2" fillId="19" borderId="72" xfId="0" applyFont="1" applyFill="1" applyBorder="1" applyAlignment="1" applyProtection="1">
      <alignment horizontal="center" vertical="top" wrapText="1"/>
    </xf>
    <xf numFmtId="0" fontId="2" fillId="19" borderId="73" xfId="0" applyFont="1" applyFill="1" applyBorder="1" applyAlignment="1" applyProtection="1">
      <alignment horizontal="center" vertical="top" wrapText="1"/>
    </xf>
    <xf numFmtId="0" fontId="25" fillId="26" borderId="116" xfId="0" applyFont="1" applyFill="1" applyBorder="1" applyAlignment="1" applyProtection="1">
      <alignment horizontal="center" vertical="center" wrapText="1"/>
    </xf>
    <xf numFmtId="0" fontId="25" fillId="26" borderId="117" xfId="0" applyFont="1" applyFill="1" applyBorder="1" applyAlignment="1" applyProtection="1">
      <alignment horizontal="center" vertical="center" wrapText="1"/>
    </xf>
    <xf numFmtId="0" fontId="20" fillId="16" borderId="56" xfId="0" applyFont="1" applyFill="1" applyBorder="1" applyAlignment="1" applyProtection="1">
      <alignment horizontal="center" vertical="center" wrapText="1"/>
    </xf>
    <xf numFmtId="0" fontId="20" fillId="16" borderId="49" xfId="0" applyFont="1" applyFill="1" applyBorder="1" applyAlignment="1" applyProtection="1">
      <alignment horizontal="center" vertical="center" wrapText="1"/>
    </xf>
    <xf numFmtId="0" fontId="20" fillId="16" borderId="64" xfId="0" applyFont="1" applyFill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64" xfId="0" applyFont="1" applyBorder="1" applyAlignment="1" applyProtection="1">
      <alignment horizontal="center" vertical="center" wrapText="1"/>
    </xf>
    <xf numFmtId="0" fontId="17" fillId="19" borderId="72" xfId="0" applyFont="1" applyFill="1" applyBorder="1" applyAlignment="1" applyProtection="1">
      <alignment horizontal="center" vertical="top" wrapText="1"/>
    </xf>
    <xf numFmtId="0" fontId="17" fillId="19" borderId="73" xfId="0" applyFont="1" applyFill="1" applyBorder="1" applyAlignment="1" applyProtection="1">
      <alignment horizontal="center" vertical="top" wrapText="1"/>
    </xf>
    <xf numFmtId="0" fontId="17" fillId="19" borderId="62" xfId="0" applyFont="1" applyFill="1" applyBorder="1" applyAlignment="1" applyProtection="1">
      <alignment horizontal="center" vertical="top" wrapText="1"/>
    </xf>
    <xf numFmtId="0" fontId="22" fillId="17" borderId="118" xfId="0" applyFont="1" applyFill="1" applyBorder="1" applyAlignment="1" applyProtection="1">
      <alignment horizontal="center" wrapText="1"/>
    </xf>
    <xf numFmtId="0" fontId="22" fillId="17" borderId="119" xfId="0" applyFont="1" applyFill="1" applyBorder="1" applyAlignment="1" applyProtection="1">
      <alignment horizontal="center" wrapText="1"/>
    </xf>
    <xf numFmtId="0" fontId="60" fillId="16" borderId="0" xfId="0" applyFont="1" applyFill="1" applyBorder="1" applyAlignment="1" applyProtection="1">
      <alignment horizontal="center" vertical="center" wrapText="1"/>
    </xf>
    <xf numFmtId="0" fontId="60" fillId="16" borderId="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28" xfId="0" applyFont="1" applyFill="1" applyBorder="1" applyAlignment="1" applyProtection="1">
      <alignment horizontal="center" vertical="center" wrapText="1"/>
    </xf>
    <xf numFmtId="0" fontId="18" fillId="0" borderId="84" xfId="0" applyFont="1" applyFill="1" applyBorder="1" applyAlignment="1" applyProtection="1">
      <alignment horizontal="center" vertical="center" wrapText="1"/>
    </xf>
    <xf numFmtId="0" fontId="18" fillId="16" borderId="76" xfId="0" applyFont="1" applyFill="1" applyBorder="1" applyAlignment="1" applyProtection="1">
      <alignment horizontal="center" vertical="center" wrapText="1"/>
    </xf>
    <xf numFmtId="0" fontId="18" fillId="16" borderId="77" xfId="0" applyFont="1" applyFill="1" applyBorder="1" applyAlignment="1" applyProtection="1">
      <alignment horizontal="center" vertical="center" wrapText="1"/>
    </xf>
    <xf numFmtId="0" fontId="18" fillId="16" borderId="33" xfId="0" applyFont="1" applyFill="1" applyBorder="1" applyAlignment="1" applyProtection="1">
      <alignment horizontal="center" vertical="center" wrapText="1"/>
    </xf>
    <xf numFmtId="0" fontId="18" fillId="16" borderId="34" xfId="0" applyFont="1" applyFill="1" applyBorder="1" applyAlignment="1" applyProtection="1">
      <alignment horizontal="center" vertical="center" wrapText="1"/>
    </xf>
    <xf numFmtId="0" fontId="81" fillId="16" borderId="85" xfId="0" applyFont="1" applyFill="1" applyBorder="1" applyAlignment="1" applyProtection="1">
      <alignment horizontal="center" vertical="center" wrapText="1"/>
    </xf>
    <xf numFmtId="0" fontId="81" fillId="16" borderId="86" xfId="0" applyFont="1" applyFill="1" applyBorder="1" applyAlignment="1" applyProtection="1">
      <alignment horizontal="center" vertical="center" wrapText="1"/>
    </xf>
    <xf numFmtId="0" fontId="18" fillId="21" borderId="87" xfId="0" applyFont="1" applyFill="1" applyBorder="1" applyAlignment="1" applyProtection="1">
      <alignment horizontal="center" vertical="center" wrapText="1"/>
    </xf>
    <xf numFmtId="0" fontId="18" fillId="21" borderId="88" xfId="0" applyFont="1" applyFill="1" applyBorder="1" applyAlignment="1" applyProtection="1">
      <alignment horizontal="center" vertical="center" wrapText="1"/>
    </xf>
    <xf numFmtId="0" fontId="18" fillId="21" borderId="33" xfId="0" applyFont="1" applyFill="1" applyBorder="1" applyAlignment="1" applyProtection="1">
      <alignment horizontal="center" vertical="center" wrapText="1"/>
    </xf>
    <xf numFmtId="0" fontId="18" fillId="21" borderId="34" xfId="0" applyFont="1" applyFill="1" applyBorder="1" applyAlignment="1" applyProtection="1">
      <alignment horizontal="center" vertical="center" wrapText="1"/>
    </xf>
    <xf numFmtId="0" fontId="20" fillId="16" borderId="90" xfId="0" applyFont="1" applyFill="1" applyBorder="1" applyAlignment="1" applyProtection="1">
      <alignment horizontal="center" vertical="center" wrapText="1"/>
    </xf>
    <xf numFmtId="0" fontId="20" fillId="16" borderId="91" xfId="0" applyFont="1" applyFill="1" applyBorder="1" applyAlignment="1" applyProtection="1">
      <alignment horizontal="center" vertical="center" wrapText="1"/>
    </xf>
    <xf numFmtId="0" fontId="2" fillId="0" borderId="99" xfId="0" applyFont="1" applyFill="1" applyBorder="1" applyAlignment="1" applyProtection="1">
      <alignment horizontal="center" vertical="top" wrapText="1"/>
    </xf>
    <xf numFmtId="0" fontId="2" fillId="0" borderId="95" xfId="0" applyFont="1" applyFill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8" fillId="20" borderId="94" xfId="0" applyFont="1" applyFill="1" applyBorder="1" applyAlignment="1" applyProtection="1">
      <alignment horizontal="center" vertical="top" wrapText="1"/>
    </xf>
    <xf numFmtId="0" fontId="18" fillId="20" borderId="95" xfId="0" applyFont="1" applyFill="1" applyBorder="1" applyAlignment="1" applyProtection="1">
      <alignment horizontal="center" vertical="top" wrapText="1"/>
    </xf>
    <xf numFmtId="0" fontId="18" fillId="0" borderId="89" xfId="0" applyFont="1" applyFill="1" applyBorder="1" applyAlignment="1" applyProtection="1">
      <alignment horizontal="center" vertical="top" wrapText="1"/>
    </xf>
    <xf numFmtId="0" fontId="18" fillId="0" borderId="5" xfId="0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top" wrapText="1"/>
    </xf>
    <xf numFmtId="0" fontId="18" fillId="0" borderId="96" xfId="0" applyFont="1" applyFill="1" applyBorder="1" applyAlignment="1" applyProtection="1">
      <alignment horizontal="center" vertical="top" wrapText="1"/>
    </xf>
    <xf numFmtId="0" fontId="18" fillId="0" borderId="97" xfId="0" applyFont="1" applyFill="1" applyBorder="1" applyAlignment="1" applyProtection="1">
      <alignment horizontal="center" vertical="top" wrapText="1"/>
    </xf>
    <xf numFmtId="0" fontId="18" fillId="0" borderId="98" xfId="0" applyFont="1" applyFill="1" applyBorder="1" applyAlignment="1" applyProtection="1">
      <alignment horizontal="center" vertical="top" wrapText="1"/>
    </xf>
    <xf numFmtId="0" fontId="18" fillId="20" borderId="100" xfId="0" applyFont="1" applyFill="1" applyBorder="1" applyAlignment="1" applyProtection="1">
      <alignment horizontal="center" vertical="center" wrapText="1"/>
    </xf>
    <xf numFmtId="0" fontId="18" fillId="20" borderId="10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2" xfId="0" applyFont="1" applyBorder="1" applyAlignment="1" applyProtection="1">
      <alignment horizontal="right" vertical="top"/>
    </xf>
    <xf numFmtId="0" fontId="12" fillId="0" borderId="14" xfId="0" applyFont="1" applyFill="1" applyBorder="1" applyAlignment="1" applyProtection="1">
      <alignment horizontal="center"/>
      <protection locked="0"/>
    </xf>
    <xf numFmtId="0" fontId="12" fillId="0" borderId="10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12" fillId="0" borderId="103" xfId="0" applyFont="1" applyBorder="1" applyAlignment="1" applyProtection="1">
      <alignment horizontal="center" vertical="top"/>
      <protection locked="0"/>
    </xf>
    <xf numFmtId="0" fontId="2" fillId="0" borderId="104" xfId="0" applyFont="1" applyBorder="1" applyAlignment="1" applyProtection="1">
      <alignment horizontal="right" vertical="top"/>
    </xf>
    <xf numFmtId="0" fontId="2" fillId="0" borderId="2" xfId="0" applyFont="1" applyBorder="1" applyAlignment="1" applyProtection="1">
      <alignment horizontal="right" vertical="top"/>
    </xf>
    <xf numFmtId="0" fontId="5" fillId="0" borderId="20" xfId="0" applyFont="1" applyBorder="1" applyAlignment="1" applyProtection="1">
      <alignment horizontal="right" vertical="center"/>
    </xf>
    <xf numFmtId="0" fontId="5" fillId="0" borderId="105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right" vertical="center"/>
    </xf>
    <xf numFmtId="0" fontId="5" fillId="0" borderId="104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left"/>
      <protection locked="0"/>
    </xf>
    <xf numFmtId="0" fontId="12" fillId="0" borderId="106" xfId="0" applyFont="1" applyBorder="1" applyAlignment="1" applyProtection="1">
      <alignment horizontal="left"/>
      <protection locked="0"/>
    </xf>
    <xf numFmtId="0" fontId="18" fillId="0" borderId="56" xfId="0" applyFont="1" applyBorder="1" applyAlignment="1" applyProtection="1">
      <alignment horizontal="center" vertical="center" wrapText="1"/>
    </xf>
    <xf numFmtId="0" fontId="18" fillId="0" borderId="64" xfId="0" applyFont="1" applyBorder="1" applyAlignment="1" applyProtection="1">
      <alignment horizontal="center" vertical="center" wrapText="1"/>
    </xf>
    <xf numFmtId="0" fontId="69" fillId="0" borderId="22" xfId="0" applyFont="1" applyBorder="1" applyAlignment="1" applyProtection="1">
      <alignment horizontal="center" vertical="center"/>
    </xf>
    <xf numFmtId="166" fontId="4" fillId="22" borderId="0" xfId="17" applyNumberFormat="1" applyFont="1" applyFill="1" applyBorder="1" applyAlignment="1" applyProtection="1">
      <alignment horizontal="left"/>
    </xf>
    <xf numFmtId="0" fontId="78" fillId="0" borderId="0" xfId="17" applyFont="1" applyBorder="1" applyAlignment="1" applyProtection="1">
      <alignment horizontal="center"/>
    </xf>
    <xf numFmtId="0" fontId="5" fillId="0" borderId="107" xfId="0" applyFont="1" applyBorder="1" applyAlignment="1" applyProtection="1">
      <alignment horizontal="left" vertical="center"/>
    </xf>
    <xf numFmtId="165" fontId="4" fillId="22" borderId="0" xfId="0" applyNumberFormat="1" applyFont="1" applyFill="1" applyBorder="1" applyAlignment="1" applyProtection="1">
      <alignment horizontal="center"/>
    </xf>
    <xf numFmtId="165" fontId="4" fillId="22" borderId="108" xfId="0" applyNumberFormat="1" applyFont="1" applyFill="1" applyBorder="1" applyAlignment="1" applyProtection="1">
      <alignment horizontal="center"/>
    </xf>
    <xf numFmtId="0" fontId="6" fillId="0" borderId="109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18" fillId="0" borderId="110" xfId="0" applyFont="1" applyFill="1" applyBorder="1" applyAlignment="1" applyProtection="1">
      <alignment horizontal="center" vertical="top" wrapText="1"/>
    </xf>
    <xf numFmtId="0" fontId="18" fillId="0" borderId="66" xfId="0" applyFont="1" applyFill="1" applyBorder="1" applyAlignment="1" applyProtection="1">
      <alignment horizontal="center" vertical="top" wrapText="1"/>
    </xf>
    <xf numFmtId="0" fontId="18" fillId="0" borderId="67" xfId="0" applyFont="1" applyFill="1" applyBorder="1" applyAlignment="1" applyProtection="1">
      <alignment horizontal="center" vertical="top" wrapText="1"/>
    </xf>
    <xf numFmtId="165" fontId="4" fillId="0" borderId="0" xfId="0" applyNumberFormat="1" applyFont="1" applyBorder="1" applyAlignment="1" applyProtection="1">
      <alignment horizontal="center"/>
    </xf>
    <xf numFmtId="165" fontId="4" fillId="0" borderId="108" xfId="0" applyNumberFormat="1" applyFont="1" applyBorder="1" applyAlignment="1" applyProtection="1">
      <alignment horizontal="center"/>
    </xf>
    <xf numFmtId="167" fontId="17" fillId="0" borderId="0" xfId="17" applyNumberFormat="1" applyFont="1" applyBorder="1" applyAlignment="1" applyProtection="1">
      <alignment horizontal="left"/>
    </xf>
    <xf numFmtId="0" fontId="19" fillId="0" borderId="0" xfId="0" applyFont="1" applyAlignment="1" applyProtection="1">
      <alignment horizontal="left" wrapText="1"/>
    </xf>
    <xf numFmtId="0" fontId="29" fillId="26" borderId="91" xfId="0" applyFont="1" applyFill="1" applyBorder="1" applyAlignment="1" applyProtection="1">
      <alignment horizontal="center" vertical="center" wrapText="1"/>
    </xf>
    <xf numFmtId="0" fontId="29" fillId="26" borderId="111" xfId="0" applyFont="1" applyFill="1" applyBorder="1" applyAlignment="1" applyProtection="1">
      <alignment horizontal="center" vertical="center" wrapText="1"/>
    </xf>
    <xf numFmtId="0" fontId="18" fillId="19" borderId="112" xfId="0" applyFont="1" applyFill="1" applyBorder="1" applyAlignment="1" applyProtection="1">
      <alignment horizontal="center" vertical="top" wrapText="1"/>
    </xf>
    <xf numFmtId="0" fontId="18" fillId="19" borderId="11" xfId="0" applyFont="1" applyFill="1" applyBorder="1" applyAlignment="1" applyProtection="1">
      <alignment horizontal="center" vertical="top" wrapText="1"/>
    </xf>
    <xf numFmtId="0" fontId="18" fillId="19" borderId="113" xfId="0" applyFont="1" applyFill="1" applyBorder="1" applyAlignment="1" applyProtection="1">
      <alignment horizontal="center" vertical="top" wrapText="1"/>
    </xf>
    <xf numFmtId="0" fontId="16" fillId="19" borderId="72" xfId="0" applyFont="1" applyFill="1" applyBorder="1" applyAlignment="1" applyProtection="1">
      <alignment horizontal="center" vertical="top" wrapText="1"/>
    </xf>
    <xf numFmtId="0" fontId="16" fillId="19" borderId="73" xfId="0" applyFont="1" applyFill="1" applyBorder="1" applyAlignment="1" applyProtection="1">
      <alignment horizontal="center" vertical="top" wrapText="1"/>
    </xf>
    <xf numFmtId="0" fontId="16" fillId="19" borderId="62" xfId="0" applyFont="1" applyFill="1" applyBorder="1" applyAlignment="1" applyProtection="1">
      <alignment horizontal="center" vertical="top" wrapText="1"/>
    </xf>
    <xf numFmtId="0" fontId="30" fillId="18" borderId="92" xfId="0" applyFont="1" applyFill="1" applyBorder="1" applyAlignment="1" applyProtection="1">
      <alignment horizontal="center" wrapText="1"/>
    </xf>
    <xf numFmtId="0" fontId="30" fillId="18" borderId="93" xfId="0" applyFont="1" applyFill="1" applyBorder="1" applyAlignment="1" applyProtection="1">
      <alignment horizontal="center" wrapText="1"/>
    </xf>
    <xf numFmtId="0" fontId="30" fillId="17" borderId="118" xfId="0" applyFont="1" applyFill="1" applyBorder="1" applyAlignment="1" applyProtection="1">
      <alignment horizontal="center" wrapText="1"/>
    </xf>
    <xf numFmtId="0" fontId="30" fillId="17" borderId="119" xfId="0" applyFont="1" applyFill="1" applyBorder="1" applyAlignment="1" applyProtection="1">
      <alignment horizontal="center" wrapText="1"/>
    </xf>
    <xf numFmtId="0" fontId="16" fillId="20" borderId="73" xfId="0" applyFont="1" applyFill="1" applyBorder="1" applyAlignment="1" applyProtection="1">
      <alignment horizontal="center" vertical="center" wrapText="1"/>
    </xf>
    <xf numFmtId="0" fontId="16" fillId="20" borderId="62" xfId="0" applyFont="1" applyFill="1" applyBorder="1" applyAlignment="1" applyProtection="1">
      <alignment horizontal="center" vertical="center" wrapText="1"/>
    </xf>
    <xf numFmtId="0" fontId="18" fillId="20" borderId="11" xfId="0" applyFont="1" applyFill="1" applyBorder="1" applyAlignment="1" applyProtection="1">
      <alignment horizontal="center" vertical="top"/>
    </xf>
    <xf numFmtId="0" fontId="18" fillId="20" borderId="121" xfId="0" applyFont="1" applyFill="1" applyBorder="1" applyAlignment="1" applyProtection="1">
      <alignment horizontal="center" vertical="top"/>
    </xf>
    <xf numFmtId="0" fontId="18" fillId="20" borderId="0" xfId="0" applyFont="1" applyFill="1" applyBorder="1" applyAlignment="1" applyProtection="1">
      <alignment horizontal="center" vertical="top"/>
    </xf>
    <xf numFmtId="0" fontId="18" fillId="20" borderId="85" xfId="0" applyFont="1" applyFill="1" applyBorder="1" applyAlignment="1" applyProtection="1">
      <alignment horizontal="center" vertical="top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122" xfId="0" applyFont="1" applyBorder="1" applyAlignment="1" applyProtection="1">
      <alignment horizontal="left" vertical="center"/>
      <protection locked="0"/>
    </xf>
    <xf numFmtId="0" fontId="5" fillId="0" borderId="123" xfId="0" applyFont="1" applyBorder="1" applyAlignment="1" applyProtection="1">
      <alignment horizontal="left" vertical="center"/>
      <protection locked="0"/>
    </xf>
    <xf numFmtId="0" fontId="5" fillId="0" borderId="124" xfId="0" applyFont="1" applyBorder="1" applyAlignment="1" applyProtection="1">
      <alignment horizontal="left" vertical="center"/>
      <protection locked="0"/>
    </xf>
    <xf numFmtId="0" fontId="18" fillId="20" borderId="41" xfId="0" applyFont="1" applyFill="1" applyBorder="1" applyAlignment="1" applyProtection="1">
      <alignment horizontal="center" vertical="top"/>
    </xf>
    <xf numFmtId="0" fontId="18" fillId="20" borderId="38" xfId="0" applyFont="1" applyFill="1" applyBorder="1" applyAlignment="1" applyProtection="1">
      <alignment horizontal="center" vertical="top"/>
    </xf>
    <xf numFmtId="0" fontId="5" fillId="0" borderId="40" xfId="0" applyFont="1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125" xfId="0" applyBorder="1" applyAlignment="1" applyProtection="1">
      <alignment horizontal="left" vertical="center"/>
      <protection locked="0"/>
    </xf>
    <xf numFmtId="0" fontId="0" fillId="0" borderId="126" xfId="0" applyBorder="1" applyAlignment="1" applyProtection="1">
      <alignment horizontal="left" vertical="center"/>
      <protection locked="0"/>
    </xf>
    <xf numFmtId="173" fontId="35" fillId="0" borderId="20" xfId="0" applyNumberFormat="1" applyFont="1" applyFill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 2" xfId="14"/>
    <cellStyle name="Schlecht" xfId="15" builtinId="27" customBuiltin="1"/>
    <cellStyle name="Standard" xfId="0" builtinId="0"/>
    <cellStyle name="Standard 2" xfId="16"/>
    <cellStyle name="Standard 2 2" xfId="17"/>
    <cellStyle name="Standard 3" xfId="18"/>
    <cellStyle name="Standard 4" xfId="19"/>
    <cellStyle name="Überschrift" xfId="20" builtinId="15" customBuiltin="1"/>
    <cellStyle name="Überschrift 1" xfId="21" builtinId="16" customBuiltin="1"/>
    <cellStyle name="Überschrift 2" xfId="22" builtinId="17" customBuiltin="1"/>
    <cellStyle name="Überschrift 3" xfId="23" builtinId="18" customBuiltin="1"/>
    <cellStyle name="Überschrift 4" xfId="24" builtinId="19" customBuiltin="1"/>
    <cellStyle name="Verknüpfte Zelle" xfId="25" builtinId="24" customBuiltin="1"/>
    <cellStyle name="Warnender Text" xfId="26" builtinId="11" customBuiltin="1"/>
    <cellStyle name="Zelle überprüfen" xfId="27" builtinId="23" customBuiltin="1"/>
  </cellStyles>
  <dxfs count="232">
    <dxf>
      <fill>
        <patternFill patternType="gray0625">
          <fgColor indexed="64"/>
          <bgColor theme="9" tint="0.79998168889431442"/>
        </patternFill>
      </fill>
    </dxf>
    <dxf>
      <fill>
        <patternFill patternType="gray0625">
          <fgColor indexed="64"/>
          <bgColor theme="9" tint="0.7999816888943144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  <name val="Cambria"/>
        <scheme val="none"/>
      </font>
      <border>
        <left/>
        <right/>
        <bottom/>
      </border>
    </dxf>
    <dxf>
      <font>
        <color theme="0"/>
      </font>
    </dxf>
    <dxf>
      <font>
        <color theme="0"/>
      </font>
    </dxf>
    <dxf>
      <font>
        <color theme="0"/>
        <name val="Cambria"/>
        <scheme val="none"/>
      </font>
    </dxf>
    <dxf>
      <border>
        <top/>
      </border>
    </dxf>
    <dxf>
      <font>
        <color theme="0"/>
        <name val="Cambria"/>
        <scheme val="none"/>
      </font>
    </dxf>
    <dxf>
      <font>
        <color theme="0"/>
        <name val="Cambria"/>
        <scheme val="none"/>
      </font>
      <border>
        <left/>
        <right/>
        <bottom/>
      </border>
    </dxf>
    <dxf>
      <font>
        <color theme="0"/>
      </font>
    </dxf>
    <dxf>
      <font>
        <color theme="0"/>
      </font>
    </dxf>
    <dxf>
      <font>
        <color theme="0"/>
        <name val="Cambria"/>
        <scheme val="none"/>
      </font>
    </dxf>
    <dxf>
      <border>
        <top/>
      </border>
    </dxf>
    <dxf>
      <font>
        <color theme="0"/>
        <name val="Cambria"/>
        <scheme val="none"/>
      </font>
    </dxf>
    <dxf>
      <font>
        <color theme="0"/>
        <name val="Cambria"/>
        <scheme val="none"/>
      </font>
      <border>
        <left/>
        <right/>
        <bottom/>
      </border>
    </dxf>
    <dxf>
      <font>
        <color theme="0"/>
      </font>
    </dxf>
    <dxf>
      <font>
        <color theme="0"/>
      </font>
    </dxf>
    <dxf>
      <font>
        <color theme="0"/>
        <name val="Cambria"/>
        <scheme val="none"/>
      </font>
    </dxf>
    <dxf>
      <border>
        <top/>
      </border>
    </dxf>
    <dxf>
      <font>
        <color theme="0"/>
        <name val="Cambria"/>
        <scheme val="none"/>
      </font>
    </dxf>
    <dxf>
      <fill>
        <patternFill patternType="gray0625">
          <fgColor indexed="64"/>
          <bgColor theme="9" tint="0.7999816888943144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  <name val="Cambria"/>
        <scheme val="none"/>
      </font>
    </dxf>
    <dxf>
      <font>
        <color theme="0"/>
        <name val="Cambria"/>
        <scheme val="none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  <name val="Cambria"/>
        <scheme val="none"/>
      </font>
    </dxf>
    <dxf>
      <font>
        <color theme="0"/>
        <name val="Cambria"/>
        <scheme val="none"/>
      </font>
    </dxf>
    <dxf>
      <font>
        <color theme="0"/>
        <name val="Cambria"/>
        <scheme val="none"/>
      </font>
      <border>
        <left/>
        <right/>
        <bottom/>
      </border>
    </dxf>
    <dxf>
      <font>
        <color theme="0"/>
      </font>
    </dxf>
    <dxf>
      <font>
        <color theme="0"/>
      </font>
    </dxf>
    <dxf>
      <font>
        <color theme="0"/>
        <name val="Cambria"/>
        <scheme val="none"/>
      </font>
    </dxf>
    <dxf>
      <font>
        <color theme="0"/>
        <name val="Cambria"/>
        <scheme val="none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 patternType="none">
          <fgColor indexed="64"/>
          <bgColor indexed="65"/>
        </patternFill>
      </fill>
      <border>
        <left/>
        <right/>
        <top/>
        <bottom style="thin">
          <color indexed="64"/>
        </bottom>
      </border>
    </dxf>
    <dxf>
      <font>
        <color theme="0"/>
      </font>
    </dxf>
    <dxf>
      <font>
        <color rgb="FFFF0000"/>
      </font>
      <fill>
        <patternFill>
          <fgColor theme="2"/>
        </patternFill>
      </fill>
      <border>
        <left/>
        <right/>
        <top/>
        <bottom style="thin">
          <color indexed="64"/>
        </bottom>
      </border>
    </dxf>
    <dxf>
      <border>
        <top/>
      </border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  <name val="Cambria"/>
        <scheme val="none"/>
      </font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ill>
        <patternFill patternType="gray0625">
          <fgColor indexed="64"/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7" tint="0.79998168889431442"/>
        </patternFill>
      </fill>
    </dxf>
    <dxf>
      <font>
        <color theme="0"/>
        <name val="Cambria"/>
        <scheme val="none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552450</xdr:colOff>
      <xdr:row>0</xdr:row>
      <xdr:rowOff>76200</xdr:rowOff>
    </xdr:from>
    <xdr:to>
      <xdr:col>39</xdr:col>
      <xdr:colOff>2752725</xdr:colOff>
      <xdr:row>1</xdr:row>
      <xdr:rowOff>9525</xdr:rowOff>
    </xdr:to>
    <xdr:pic>
      <xdr:nvPicPr>
        <xdr:cNvPr id="18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35878" r="11870" b="12978"/>
        <a:stretch>
          <a:fillRect/>
        </a:stretch>
      </xdr:blipFill>
      <xdr:spPr bwMode="auto">
        <a:xfrm>
          <a:off x="12277725" y="76200"/>
          <a:ext cx="3295650" cy="876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95250</xdr:rowOff>
    </xdr:from>
    <xdr:to>
      <xdr:col>1</xdr:col>
      <xdr:colOff>781050</xdr:colOff>
      <xdr:row>0</xdr:row>
      <xdr:rowOff>847725</xdr:rowOff>
    </xdr:to>
    <xdr:pic>
      <xdr:nvPicPr>
        <xdr:cNvPr id="1803" name="Grafik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95250"/>
          <a:ext cx="10858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914400</xdr:colOff>
      <xdr:row>0</xdr:row>
      <xdr:rowOff>47625</xdr:rowOff>
    </xdr:from>
    <xdr:to>
      <xdr:col>2</xdr:col>
      <xdr:colOff>714375</xdr:colOff>
      <xdr:row>0</xdr:row>
      <xdr:rowOff>895350</xdr:rowOff>
    </xdr:to>
    <xdr:pic>
      <xdr:nvPicPr>
        <xdr:cNvPr id="1804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76350" y="47625"/>
          <a:ext cx="1095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195</xdr:row>
          <xdr:rowOff>85725</xdr:rowOff>
        </xdr:from>
        <xdr:to>
          <xdr:col>2</xdr:col>
          <xdr:colOff>1085850</xdr:colOff>
          <xdr:row>197</xdr:row>
          <xdr:rowOff>95250</xdr:rowOff>
        </xdr:to>
        <xdr:sp macro="" textlink="">
          <xdr:nvSpPr>
            <xdr:cNvPr id="1485" name="ToggleButton2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66675</xdr:rowOff>
        </xdr:from>
        <xdr:to>
          <xdr:col>2</xdr:col>
          <xdr:colOff>1000125</xdr:colOff>
          <xdr:row>38</xdr:row>
          <xdr:rowOff>0</xdr:rowOff>
        </xdr:to>
        <xdr:sp macro="" textlink="">
          <xdr:nvSpPr>
            <xdr:cNvPr id="1451" name="ToggleButton1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342900</xdr:colOff>
          <xdr:row>250</xdr:row>
          <xdr:rowOff>38100</xdr:rowOff>
        </xdr:from>
        <xdr:to>
          <xdr:col>2</xdr:col>
          <xdr:colOff>962025</xdr:colOff>
          <xdr:row>252</xdr:row>
          <xdr:rowOff>57150</xdr:rowOff>
        </xdr:to>
        <xdr:sp macro="" textlink="">
          <xdr:nvSpPr>
            <xdr:cNvPr id="1537" name="ToggleButton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5</xdr:row>
          <xdr:rowOff>76200</xdr:rowOff>
        </xdr:from>
        <xdr:to>
          <xdr:col>39</xdr:col>
          <xdr:colOff>2743200</xdr:colOff>
          <xdr:row>7</xdr:row>
          <xdr:rowOff>47625</xdr:rowOff>
        </xdr:to>
        <xdr:sp macro="" textlink="">
          <xdr:nvSpPr>
            <xdr:cNvPr id="1707" name="ToggleButton4" descr="Prüfung (NBank)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BA931"/>
  <sheetViews>
    <sheetView showGridLines="0" tabSelected="1" zoomScale="85" zoomScaleNormal="85" zoomScalePageLayoutView="40" workbookViewId="0">
      <selection activeCell="AM7" sqref="AM7"/>
    </sheetView>
  </sheetViews>
  <sheetFormatPr baseColWidth="10" defaultColWidth="11.42578125" defaultRowHeight="12.75" x14ac:dyDescent="0.2"/>
  <cols>
    <col min="1" max="1" width="5.42578125" style="25" customWidth="1"/>
    <col min="2" max="2" width="19.42578125" style="25" customWidth="1"/>
    <col min="3" max="3" width="26.28515625" style="25" customWidth="1"/>
    <col min="4" max="4" width="22.7109375" style="25" customWidth="1"/>
    <col min="5" max="5" width="13.42578125" style="25" customWidth="1"/>
    <col min="6" max="6" width="19" style="25" customWidth="1"/>
    <col min="7" max="7" width="10" style="25" hidden="1" customWidth="1"/>
    <col min="8" max="8" width="25.85546875" style="25" hidden="1" customWidth="1"/>
    <col min="9" max="10" width="14.140625" style="25" customWidth="1"/>
    <col min="11" max="11" width="8.140625" style="25" hidden="1" customWidth="1"/>
    <col min="12" max="14" width="12.5703125" style="25" hidden="1" customWidth="1"/>
    <col min="15" max="15" width="12.140625" style="25" hidden="1" customWidth="1"/>
    <col min="16" max="16" width="8.28515625" style="25" hidden="1" customWidth="1"/>
    <col min="17" max="17" width="15.7109375" style="112" hidden="1" customWidth="1"/>
    <col min="18" max="25" width="15.7109375" style="25" hidden="1" customWidth="1"/>
    <col min="26" max="26" width="12.140625" style="25" hidden="1" customWidth="1"/>
    <col min="27" max="28" width="11.7109375" style="25" hidden="1" customWidth="1"/>
    <col min="29" max="32" width="12.140625" style="25" hidden="1" customWidth="1"/>
    <col min="33" max="33" width="13" style="25" hidden="1" customWidth="1"/>
    <col min="34" max="34" width="18.42578125" style="25" customWidth="1"/>
    <col min="35" max="36" width="18.42578125" style="25" hidden="1" customWidth="1"/>
    <col min="37" max="38" width="11.42578125" style="25"/>
    <col min="39" max="39" width="16.42578125" style="25" customWidth="1"/>
    <col min="40" max="40" width="41.85546875" style="25" customWidth="1"/>
    <col min="41" max="16384" width="11.42578125" style="30"/>
  </cols>
  <sheetData>
    <row r="1" spans="1:53" ht="74.25" customHeight="1" x14ac:dyDescent="0.2">
      <c r="A1" s="196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4"/>
      <c r="M1" s="34"/>
      <c r="N1" s="34"/>
      <c r="O1" s="34"/>
      <c r="P1" s="34"/>
      <c r="Q1" s="111"/>
      <c r="R1" s="58"/>
      <c r="S1" s="58"/>
      <c r="T1" s="58"/>
      <c r="AG1" s="45"/>
      <c r="AK1" s="58"/>
      <c r="AL1" s="30"/>
      <c r="AM1" s="30"/>
      <c r="AN1" s="30"/>
    </row>
    <row r="2" spans="1:53" ht="24.75" customHeight="1" x14ac:dyDescent="0.25">
      <c r="A2" s="357" t="s">
        <v>107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26"/>
      <c r="V2" s="26"/>
      <c r="W2" s="26"/>
      <c r="X2" s="26"/>
      <c r="Y2" s="26"/>
      <c r="AK2" s="30"/>
      <c r="AL2" s="30"/>
      <c r="AM2" s="30"/>
      <c r="AN2" s="30"/>
    </row>
    <row r="3" spans="1:53" s="158" customFormat="1" ht="21.75" customHeight="1" x14ac:dyDescent="0.25">
      <c r="A3" s="153" t="str">
        <f>IF(A2="Prüfung der Arbeitslosengeldleistungen (ALG I/ ALG II inkl. Sozialversicherungsbeiträge)","","Zur Abrechnung gegenüber der NBank für den Zeitraum:")</f>
        <v>Zur Abrechnung gegenüber der NBank für den Zeitraum:</v>
      </c>
      <c r="B3" s="153"/>
      <c r="C3" s="153"/>
      <c r="D3" s="154"/>
      <c r="E3" s="154"/>
      <c r="F3" s="154"/>
      <c r="G3" s="154"/>
      <c r="H3" s="154"/>
      <c r="I3" s="154"/>
      <c r="J3" s="154"/>
      <c r="K3" s="154"/>
      <c r="L3" s="155"/>
      <c r="M3" s="155"/>
      <c r="N3" s="155"/>
      <c r="O3" s="155"/>
      <c r="P3" s="155"/>
      <c r="Q3" s="156"/>
      <c r="R3" s="154"/>
      <c r="S3" s="154"/>
      <c r="T3" s="154"/>
      <c r="U3" s="157"/>
      <c r="V3" s="157"/>
      <c r="W3" s="157"/>
      <c r="X3" s="157"/>
      <c r="Y3" s="157"/>
      <c r="AH3" s="159"/>
      <c r="AI3" s="159"/>
      <c r="AJ3" s="159"/>
    </row>
    <row r="4" spans="1:53" ht="10.5" customHeight="1" x14ac:dyDescent="0.2">
      <c r="A4" s="27"/>
      <c r="B4" s="50"/>
      <c r="C4" s="50"/>
      <c r="D4" s="50"/>
      <c r="E4" s="50"/>
      <c r="V4" s="53"/>
      <c r="W4" s="53"/>
      <c r="X4" s="53"/>
      <c r="Y4" s="53"/>
      <c r="Z4" s="30"/>
      <c r="AA4" s="30"/>
      <c r="AB4" s="30"/>
      <c r="AC4" s="30"/>
      <c r="AD4" s="30"/>
      <c r="AE4" s="30"/>
      <c r="AF4" s="30"/>
      <c r="AG4" s="30"/>
      <c r="AK4" s="30"/>
      <c r="AL4" s="30"/>
      <c r="AM4" s="30"/>
      <c r="AN4" s="30"/>
    </row>
    <row r="5" spans="1:53" ht="33" customHeight="1" x14ac:dyDescent="0.2">
      <c r="A5" s="369" t="str">
        <f>IF(A2="Prüfung der Arbeitslosengeldleistungen (ALG I/ ALG II inkl. Sozialversicherungsbeiträge)",""," Jobcenter/        
Agentur für Arbeit:")</f>
        <v xml:space="preserve"> Jobcenter/        
Agentur für Arbeit:</v>
      </c>
      <c r="B5" s="370"/>
      <c r="C5" s="373"/>
      <c r="D5" s="374"/>
      <c r="E5" s="375" t="s">
        <v>77</v>
      </c>
      <c r="F5" s="376"/>
      <c r="G5" s="260"/>
      <c r="H5" s="270" t="s">
        <v>111</v>
      </c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</row>
    <row r="6" spans="1:53" ht="26.25" customHeight="1" x14ac:dyDescent="0.2">
      <c r="A6" s="377" t="s">
        <v>52</v>
      </c>
      <c r="B6" s="377"/>
      <c r="C6" s="382"/>
      <c r="D6" s="383"/>
      <c r="E6" s="380" t="s">
        <v>84</v>
      </c>
      <c r="F6" s="381"/>
      <c r="G6" s="432"/>
      <c r="H6" s="432"/>
      <c r="I6" s="432"/>
      <c r="J6" s="259" t="s">
        <v>47</v>
      </c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260"/>
      <c r="AJ6" s="92"/>
      <c r="AK6" s="92"/>
      <c r="AL6" s="30"/>
      <c r="AM6" s="30"/>
      <c r="AN6" s="38"/>
    </row>
    <row r="7" spans="1:53" ht="26.25" customHeight="1" x14ac:dyDescent="0.2">
      <c r="A7" s="52"/>
      <c r="B7" s="51"/>
      <c r="C7" s="371"/>
      <c r="D7" s="372"/>
      <c r="E7" s="378" t="s">
        <v>76</v>
      </c>
      <c r="F7" s="379"/>
      <c r="G7" s="243"/>
      <c r="H7" s="258"/>
      <c r="I7" s="431"/>
      <c r="J7" s="431"/>
      <c r="K7" s="258"/>
      <c r="L7" s="262"/>
      <c r="M7" s="262"/>
      <c r="N7" s="262"/>
      <c r="O7" s="247"/>
      <c r="P7" s="262"/>
      <c r="Q7" s="262"/>
      <c r="R7" s="262"/>
      <c r="S7" s="262"/>
      <c r="T7" s="262"/>
      <c r="U7" s="247"/>
      <c r="V7" s="262"/>
      <c r="W7" s="262"/>
      <c r="X7" s="262"/>
      <c r="Y7" s="262"/>
      <c r="Z7" s="262"/>
      <c r="AA7" s="262"/>
      <c r="AB7" s="262"/>
      <c r="AC7" s="262"/>
      <c r="AD7" s="247"/>
      <c r="AE7" s="262"/>
      <c r="AF7" s="262"/>
      <c r="AG7" s="262"/>
      <c r="AH7" s="262" t="s">
        <v>66</v>
      </c>
      <c r="AI7" s="262"/>
      <c r="AJ7" s="262"/>
      <c r="AK7" s="262"/>
      <c r="AL7" s="262"/>
      <c r="AM7" s="263"/>
      <c r="AN7" s="264"/>
      <c r="AO7" s="198"/>
      <c r="AP7" s="58"/>
      <c r="BA7" s="25"/>
    </row>
    <row r="8" spans="1:53" s="277" customFormat="1" ht="6.75" customHeight="1" thickBot="1" x14ac:dyDescent="0.25">
      <c r="A8" s="271"/>
      <c r="B8" s="272"/>
      <c r="C8" s="271"/>
      <c r="D8" s="273"/>
      <c r="E8" s="274"/>
      <c r="F8" s="274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6"/>
      <c r="V8" s="276"/>
      <c r="W8" s="276"/>
      <c r="X8" s="276"/>
      <c r="Y8" s="276"/>
      <c r="AH8" s="278"/>
      <c r="AI8" s="278"/>
      <c r="AJ8" s="278"/>
    </row>
    <row r="9" spans="1:53" ht="45" customHeight="1" thickBot="1" x14ac:dyDescent="0.25">
      <c r="A9" s="386" t="str">
        <f>IF(AM7&gt;0,"","Bitte denken Sie daran, dass Datum des NBank-Zuwendungsbescheides einzutragen.")</f>
        <v>Bitte denken Sie daran, dass Datum des NBank-Zuwendungsbescheides einzutragen.</v>
      </c>
      <c r="B9" s="386"/>
      <c r="C9" s="386"/>
      <c r="D9" s="386"/>
      <c r="E9" s="386"/>
      <c r="F9" s="386"/>
      <c r="G9" s="261" t="s">
        <v>109</v>
      </c>
      <c r="H9" s="248" t="s">
        <v>101</v>
      </c>
      <c r="I9" s="384" t="s">
        <v>67</v>
      </c>
      <c r="J9" s="385"/>
      <c r="K9" s="257"/>
      <c r="L9" s="252" t="s">
        <v>44</v>
      </c>
      <c r="M9" s="253"/>
      <c r="N9" s="254" t="s">
        <v>44</v>
      </c>
      <c r="O9" s="255"/>
      <c r="P9" s="256"/>
      <c r="Q9" s="61" t="s">
        <v>44</v>
      </c>
      <c r="R9" s="90"/>
      <c r="S9" s="335" t="s">
        <v>82</v>
      </c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0"/>
      <c r="AI9" s="30"/>
      <c r="AJ9" s="30"/>
      <c r="AK9" s="30"/>
      <c r="AL9" s="30"/>
      <c r="AM9" s="30"/>
      <c r="AN9" s="30"/>
    </row>
    <row r="10" spans="1:53" s="31" customFormat="1" ht="66.75" customHeight="1" thickTop="1" thickBot="1" x14ac:dyDescent="0.25">
      <c r="A10" s="364" t="s">
        <v>0</v>
      </c>
      <c r="B10" s="361" t="s">
        <v>30</v>
      </c>
      <c r="C10" s="353" t="s">
        <v>16</v>
      </c>
      <c r="D10" s="354"/>
      <c r="E10" s="35" t="s">
        <v>50</v>
      </c>
      <c r="F10" s="42" t="s">
        <v>49</v>
      </c>
      <c r="G10" s="47"/>
      <c r="H10" s="151" t="s">
        <v>39</v>
      </c>
      <c r="I10" s="359" t="s">
        <v>100</v>
      </c>
      <c r="J10" s="360"/>
      <c r="K10" s="120"/>
      <c r="L10" s="403" t="s">
        <v>64</v>
      </c>
      <c r="M10" s="404"/>
      <c r="N10" s="404"/>
      <c r="O10" s="404"/>
      <c r="P10" s="405"/>
      <c r="Q10" s="300" t="s">
        <v>40</v>
      </c>
      <c r="R10" s="406" t="s">
        <v>60</v>
      </c>
      <c r="S10" s="351" t="s">
        <v>58</v>
      </c>
      <c r="T10" s="352"/>
      <c r="U10" s="324" t="s">
        <v>104</v>
      </c>
      <c r="V10" s="325"/>
      <c r="W10" s="325"/>
      <c r="X10" s="326"/>
      <c r="Y10" s="401" t="s">
        <v>57</v>
      </c>
      <c r="Z10" s="402"/>
      <c r="AA10" s="392" t="s">
        <v>95</v>
      </c>
      <c r="AB10" s="393"/>
      <c r="AC10" s="327" t="s">
        <v>104</v>
      </c>
      <c r="AD10" s="328"/>
      <c r="AE10" s="328"/>
      <c r="AF10" s="329"/>
      <c r="AG10" s="287" t="s">
        <v>79</v>
      </c>
      <c r="AH10" s="280" t="s">
        <v>60</v>
      </c>
      <c r="AI10" s="280" t="s">
        <v>97</v>
      </c>
      <c r="AJ10" s="280" t="s">
        <v>99</v>
      </c>
      <c r="AK10" s="415" t="s">
        <v>88</v>
      </c>
      <c r="AL10" s="415"/>
      <c r="AM10" s="415"/>
      <c r="AN10" s="416"/>
    </row>
    <row r="11" spans="1:53" s="36" customFormat="1" ht="17.25" customHeight="1" x14ac:dyDescent="0.2">
      <c r="A11" s="365"/>
      <c r="B11" s="362"/>
      <c r="C11" s="337" t="s">
        <v>2</v>
      </c>
      <c r="D11" s="339" t="s">
        <v>3</v>
      </c>
      <c r="E11" s="341" t="s">
        <v>17</v>
      </c>
      <c r="F11" s="343" t="s">
        <v>17</v>
      </c>
      <c r="G11" s="345" t="s">
        <v>48</v>
      </c>
      <c r="H11" s="413" t="s">
        <v>96</v>
      </c>
      <c r="I11" s="310" t="s">
        <v>18</v>
      </c>
      <c r="J11" s="367" t="s">
        <v>19</v>
      </c>
      <c r="K11" s="312" t="s">
        <v>28</v>
      </c>
      <c r="L11" s="107"/>
      <c r="M11" s="347" t="s">
        <v>62</v>
      </c>
      <c r="N11" s="132"/>
      <c r="O11" s="349" t="s">
        <v>63</v>
      </c>
      <c r="P11" s="317" t="s">
        <v>28</v>
      </c>
      <c r="Q11" s="301"/>
      <c r="R11" s="407"/>
      <c r="S11" s="292" t="s">
        <v>102</v>
      </c>
      <c r="T11" s="294" t="s">
        <v>103</v>
      </c>
      <c r="U11" s="296" t="s">
        <v>72</v>
      </c>
      <c r="V11" s="285" t="s">
        <v>71</v>
      </c>
      <c r="W11" s="298" t="s">
        <v>92</v>
      </c>
      <c r="X11" s="298" t="s">
        <v>93</v>
      </c>
      <c r="Y11" s="409" t="s">
        <v>73</v>
      </c>
      <c r="Z11" s="411" t="s">
        <v>74</v>
      </c>
      <c r="AA11" s="303" t="s">
        <v>105</v>
      </c>
      <c r="AB11" s="303" t="s">
        <v>106</v>
      </c>
      <c r="AC11" s="283" t="s">
        <v>71</v>
      </c>
      <c r="AD11" s="283" t="s">
        <v>75</v>
      </c>
      <c r="AE11" s="298" t="s">
        <v>93</v>
      </c>
      <c r="AF11" s="191" t="s">
        <v>91</v>
      </c>
      <c r="AG11" s="288"/>
      <c r="AH11" s="281"/>
      <c r="AI11" s="281"/>
      <c r="AJ11" s="281"/>
      <c r="AK11" s="417"/>
      <c r="AL11" s="417"/>
      <c r="AM11" s="417"/>
      <c r="AN11" s="418"/>
    </row>
    <row r="12" spans="1:53" s="32" customFormat="1" ht="33.75" customHeight="1" x14ac:dyDescent="0.2">
      <c r="A12" s="366"/>
      <c r="B12" s="363"/>
      <c r="C12" s="338"/>
      <c r="D12" s="340"/>
      <c r="E12" s="342"/>
      <c r="F12" s="344"/>
      <c r="G12" s="346"/>
      <c r="H12" s="414"/>
      <c r="I12" s="311"/>
      <c r="J12" s="368"/>
      <c r="K12" s="313"/>
      <c r="L12" s="108" t="s">
        <v>80</v>
      </c>
      <c r="M12" s="348"/>
      <c r="N12" s="131" t="s">
        <v>81</v>
      </c>
      <c r="O12" s="350"/>
      <c r="P12" s="318"/>
      <c r="Q12" s="302"/>
      <c r="R12" s="408"/>
      <c r="S12" s="293"/>
      <c r="T12" s="295"/>
      <c r="U12" s="297"/>
      <c r="V12" s="286"/>
      <c r="W12" s="299"/>
      <c r="X12" s="299"/>
      <c r="Y12" s="410"/>
      <c r="Z12" s="412"/>
      <c r="AA12" s="304"/>
      <c r="AB12" s="304"/>
      <c r="AC12" s="284"/>
      <c r="AD12" s="284"/>
      <c r="AE12" s="299"/>
      <c r="AF12" s="192" t="s">
        <v>94</v>
      </c>
      <c r="AG12" s="289"/>
      <c r="AH12" s="282"/>
      <c r="AI12" s="282"/>
      <c r="AJ12" s="282"/>
      <c r="AK12" s="417"/>
      <c r="AL12" s="417"/>
      <c r="AM12" s="417"/>
      <c r="AN12" s="418"/>
    </row>
    <row r="13" spans="1:53" s="57" customFormat="1" ht="18.75" customHeight="1" x14ac:dyDescent="0.2">
      <c r="A13" s="150">
        <v>1</v>
      </c>
      <c r="B13" s="134"/>
      <c r="C13" s="133"/>
      <c r="D13" s="134"/>
      <c r="E13" s="142"/>
      <c r="F13" s="143"/>
      <c r="G13" s="189">
        <f t="shared" ref="G13:G37" si="0">(DAY(E13)&gt;1)*(MIN(F13+1,DATE(YEAR(E13), MONTH(E13)+1,1))-E13) + 30*MAX(,12*(YEAR(F13)-YEAR(E13))+MONTH(F13)-MONTH(E13)+(DAY(E13)=1)-(DAY(F13+1)&gt;1)) + DAY(F13)*(DAY(F13+1)&gt;1)*(1-(DAY(E13)&gt;1)*(TEXT(E13,"JJJJMM")=TEXT(F13,"JJJJMM")))</f>
        <v>0</v>
      </c>
      <c r="H13" s="268" t="s">
        <v>89</v>
      </c>
      <c r="I13" s="144"/>
      <c r="J13" s="147"/>
      <c r="K13" s="189">
        <f>(DAY(I13)&gt;1)*(MIN(J13+1,DATE(YEAR(I13), MONTH(I13)+1,1))-I13) + 30*MAX(,12*(YEAR(J13)-YEAR(I13))+MONTH(J13)-MONTH(I13)+(DAY(I13)=1)-(DAY(J13+1)&gt;1)) + DAY(J13)*(DAY(J13+1)&gt;1)*(1-(DAY(I13)&gt;1)*(TEXT(I13,"JJJJMM")=TEXT(J13,"JJJJMM")))</f>
        <v>0</v>
      </c>
      <c r="L13" s="138">
        <f>IF(I13&gt;=E13,I13,E13)</f>
        <v>0</v>
      </c>
      <c r="M13" s="139">
        <f t="shared" ref="M13:M37" si="1">IF($G$6&gt;=L13,$G$6,L13)</f>
        <v>0</v>
      </c>
      <c r="N13" s="109">
        <f>IF(AND(F13="",J13&lt;&gt;""),J13,IF(J13&lt;=F13,J13,F13))</f>
        <v>0</v>
      </c>
      <c r="O13" s="46">
        <f>IF($K$6&lt;=N13,$K$6,N13)</f>
        <v>0</v>
      </c>
      <c r="P13" s="54">
        <f>IF(M13&gt;O13,"0",((DAY(M13)&gt;1)*(MIN(O13+1,DATE(YEAR(M13), MONTH(M13)+1,1))-M13) + 30*MAX(,12*(YEAR(O13)-YEAR(M13))+MONTH(O13)-MONTH(M13)+(DAY(M13)=1)-(DAY(O13+1)&gt;1)) + DAY(O13)*(DAY(O13+1)&gt;1)*(1-(DAY(M13)&gt;1)*(TEXT(M13,"JJJJMM")=TEXT(O13,"JJJJMM")))))</f>
        <v>0</v>
      </c>
      <c r="Q13" s="113">
        <f t="shared" ref="Q13:Q38" si="2">IF(P13&gt;I13,P13,I13)</f>
        <v>0</v>
      </c>
      <c r="R13" s="123">
        <f>SUM(S13:Z13)</f>
        <v>0</v>
      </c>
      <c r="S13" s="44" t="str">
        <f>IF(AND(O13&lt;$F$269,H13="ALG II - familienversichert",,$H$5&lt;&gt;"Richtlinie über die Gewährung von Zuwendungen zur Förderung von Jugendwerkstätten"),P13*($I$268/30),"")</f>
        <v/>
      </c>
      <c r="T13" s="43" t="str">
        <f>IF(AND(O13&gt;$G$268,H13="ALG II - familienversichert",,$H$5&lt;&gt;"Richtlinie über die Gewährung von Zuwendungen zur Förderung von Jugendwerkstätten"),P13*($I$269/30),"")</f>
        <v/>
      </c>
      <c r="U13" s="44" t="str">
        <f t="shared" ref="U13:U37" si="3">IF(AND(O13&lt;$F$269,H13="ALG II - pflichtversichert"),P13*($K$268/30),"")</f>
        <v/>
      </c>
      <c r="V13" s="43" t="str">
        <f t="shared" ref="V13:V37" si="4">IF(AND(O13&gt;$G$268,H13="ALG II - pflichtversichert"),P13*($K$269/30),"")</f>
        <v/>
      </c>
      <c r="W13" s="145" t="str">
        <f t="shared" ref="W13:W37" si="5">IF(AND(O13&lt;$F$269,H13="ALG I"),P13*($K$268/30),"")</f>
        <v/>
      </c>
      <c r="X13" s="145" t="str">
        <f t="shared" ref="X13:X37" si="6">IF(AND(O13&gt;$G$268,H13="ALG I"),P13*($K$269/30),"")</f>
        <v/>
      </c>
      <c r="Y13" s="103" t="str">
        <f t="shared" ref="Y13:Y37" si="7">IF(AND($AM$7&lt;$F$269,$H$5="Richtlinie über die Gewährung von Zuwendungen zur Förderung von Jugendwerkstätten"),$P13*($I$268/30),"")</f>
        <v/>
      </c>
      <c r="Z13" s="104" t="str">
        <f t="shared" ref="Z13:Z37" si="8">IF(AND($AM$7&gt;=$F$269,$H$5="Richtlinie über die Gewährung von Zuwendungen zur Förderung von Jugendwerkstätten"),$P13*($I$269/30),"")</f>
        <v/>
      </c>
      <c r="AA13" s="44" t="str">
        <f t="shared" ref="AA13:AA37" si="9">IF(AND($AM$7&gt;=$F$269,$H13="ALG II - familienversichert"),$P13*($I$269/30),"")</f>
        <v/>
      </c>
      <c r="AB13" s="44">
        <f t="shared" ref="AB13:AB37" si="10">IF(AND($AM$7&lt;$F$269,$H13="ALG II - familienversichert"),$P13*($I$268/30),)</f>
        <v>0</v>
      </c>
      <c r="AC13" s="43" t="str">
        <f t="shared" ref="AC13:AC37" si="11">IF(AND($AM$7&gt;=$F$269,$H13="ALG II - pflichtversichert"),$P13*($K$269/30),"")</f>
        <v/>
      </c>
      <c r="AD13" s="43" t="str">
        <f t="shared" ref="AD13:AD37" si="12">IF(AND($AM$7&lt;$F$269,$H13="ALG II - pflichtversichert"),$P13*($K$268/30),"")</f>
        <v/>
      </c>
      <c r="AE13" s="146" t="str">
        <f t="shared" ref="AE13:AE37" si="13">IF(AND($AM$7&gt;=$F$269,$H13="ALG I"),$P13*($K$269/30),"")</f>
        <v/>
      </c>
      <c r="AF13" s="146" t="str">
        <f t="shared" ref="AF13:AF37" si="14">IF(AND($AM$7&lt;$F$269,$H13="ALG I"),$P13*($K$268/30),"")</f>
        <v/>
      </c>
      <c r="AG13" s="105">
        <f>IF($H$5="Richtlinie über die Gewährung von Zuwendungen zur Förderung von Jugendwerkstätten",SUM(Y13:Z13),SUM(AA13:AF13))</f>
        <v>0</v>
      </c>
      <c r="AH13" s="202">
        <f>IF(AG13&lt;0,0,AG13)</f>
        <v>0</v>
      </c>
      <c r="AI13" s="215"/>
      <c r="AJ13" s="203">
        <f>AH13-AI13</f>
        <v>0</v>
      </c>
      <c r="AK13" s="419"/>
      <c r="AL13" s="420"/>
      <c r="AM13" s="420"/>
      <c r="AN13" s="421"/>
    </row>
    <row r="14" spans="1:53" s="57" customFormat="1" ht="18.75" customHeight="1" x14ac:dyDescent="0.2">
      <c r="A14" s="150">
        <f>A13+1</f>
        <v>2</v>
      </c>
      <c r="B14" s="134"/>
      <c r="C14" s="135"/>
      <c r="D14" s="135"/>
      <c r="E14" s="144"/>
      <c r="F14" s="147"/>
      <c r="G14" s="189">
        <f t="shared" si="0"/>
        <v>0</v>
      </c>
      <c r="H14" s="268" t="s">
        <v>89</v>
      </c>
      <c r="I14" s="144"/>
      <c r="J14" s="147"/>
      <c r="K14" s="189">
        <f t="shared" ref="K14:K37" si="15">(DAY(I14)&gt;1)*(MIN(J14+1,DATE(YEAR(I14), MONTH(I14)+1,1))-I14) + 30*MAX(,12*(YEAR(J14)-YEAR(I14))+MONTH(J14)-MONTH(I14)+(DAY(I14)=1)-(DAY(J14+1)&gt;1)) + DAY(J14)*(DAY(J14+1)&gt;1)*(1-(DAY(I14)&gt;1)*(TEXT(I14,"JJJJMM")=TEXT(J14,"JJJJMM")))</f>
        <v>0</v>
      </c>
      <c r="L14" s="138">
        <f>IF(I14&gt;=E14,I14,E14)</f>
        <v>0</v>
      </c>
      <c r="M14" s="139">
        <f t="shared" si="1"/>
        <v>0</v>
      </c>
      <c r="N14" s="109">
        <f t="shared" ref="N14:N37" si="16">IF(AND(F14="",J14&lt;&gt;""),J14,IF(J14&lt;=F14,J14,F14))</f>
        <v>0</v>
      </c>
      <c r="O14" s="46">
        <f t="shared" ref="O14:O37" si="17">IF($K$6&lt;=N14,$K$6,N14)</f>
        <v>0</v>
      </c>
      <c r="P14" s="54">
        <f t="shared" ref="P14:P37" si="18">IF(M14&gt;O14,"0",((DAY(M14)&gt;1)*(MIN(O14+1,DATE(YEAR(M14), MONTH(M14)+1,1))-M14) + 30*MAX(,12*(YEAR(O14)-YEAR(M14))+MONTH(O14)-MONTH(M14)+(DAY(M14)=1)-(DAY(O14+1)&gt;1)) + DAY(O14)*(DAY(O14+1)&gt;1)*(1-(DAY(M14)&gt;1)*(TEXT(M14,"JJJJMM")=TEXT(O14,"JJJJMM")))))</f>
        <v>0</v>
      </c>
      <c r="Q14" s="113">
        <f t="shared" si="2"/>
        <v>0</v>
      </c>
      <c r="R14" s="123">
        <f>SUM(S14:Z14)</f>
        <v>0</v>
      </c>
      <c r="S14" s="146" t="str">
        <f t="shared" ref="S14:S37" si="19">IF(AND(O14&lt;$F$269,H14="ALG II - familienversichert",,$H$5&lt;&gt;"Richtlinie über die Gewährung von Zuwendungen zur Förderung von Jugendwerkstätten"),P14*($I$268/30),"")</f>
        <v/>
      </c>
      <c r="T14" s="145" t="str">
        <f t="shared" ref="T14:T37" si="20">IF(AND(O14&gt;$G$268,H14="ALG II - familienversichert",,$H$5&lt;&gt;"Richtlinie über die Gewährung von Zuwendungen zur Förderung von Jugendwerkstätten"),P14*($I$269/30),"")</f>
        <v/>
      </c>
      <c r="U14" s="146" t="str">
        <f t="shared" si="3"/>
        <v/>
      </c>
      <c r="V14" s="145" t="str">
        <f t="shared" si="4"/>
        <v/>
      </c>
      <c r="W14" s="145" t="str">
        <f t="shared" si="5"/>
        <v/>
      </c>
      <c r="X14" s="145" t="str">
        <f t="shared" si="6"/>
        <v/>
      </c>
      <c r="Y14" s="148" t="str">
        <f t="shared" si="7"/>
        <v/>
      </c>
      <c r="Z14" s="149" t="str">
        <f t="shared" si="8"/>
        <v/>
      </c>
      <c r="AA14" s="146" t="str">
        <f t="shared" si="9"/>
        <v/>
      </c>
      <c r="AB14" s="146">
        <f t="shared" si="10"/>
        <v>0</v>
      </c>
      <c r="AC14" s="145" t="str">
        <f t="shared" si="11"/>
        <v/>
      </c>
      <c r="AD14" s="145" t="str">
        <f t="shared" si="12"/>
        <v/>
      </c>
      <c r="AE14" s="146" t="str">
        <f t="shared" si="13"/>
        <v/>
      </c>
      <c r="AF14" s="146" t="str">
        <f t="shared" si="14"/>
        <v/>
      </c>
      <c r="AG14" s="105">
        <f t="shared" ref="AG14:AG37" si="21">IF($H$5="Richtlinie über die Gewährung von Zuwendungen zur Förderung von Jugendwerkstätten",SUM(Y14:Z14),SUM(AA14:AF14))</f>
        <v>0</v>
      </c>
      <c r="AH14" s="202">
        <f t="shared" ref="AH14:AH37" si="22">IF(AG14&lt;0,0,AG14)</f>
        <v>0</v>
      </c>
      <c r="AI14" s="215"/>
      <c r="AJ14" s="203">
        <f t="shared" ref="AJ14:AJ37" si="23">AH14-AI14</f>
        <v>0</v>
      </c>
      <c r="AK14" s="419"/>
      <c r="AL14" s="420"/>
      <c r="AM14" s="420"/>
      <c r="AN14" s="421"/>
    </row>
    <row r="15" spans="1:53" s="57" customFormat="1" ht="18.75" customHeight="1" x14ac:dyDescent="0.2">
      <c r="A15" s="150">
        <f t="shared" ref="A15:A37" si="24">A14+1</f>
        <v>3</v>
      </c>
      <c r="B15" s="134"/>
      <c r="C15" s="135"/>
      <c r="D15" s="135"/>
      <c r="E15" s="144"/>
      <c r="F15" s="147"/>
      <c r="G15" s="189">
        <f t="shared" si="0"/>
        <v>0</v>
      </c>
      <c r="H15" s="268" t="s">
        <v>89</v>
      </c>
      <c r="I15" s="144"/>
      <c r="J15" s="147"/>
      <c r="K15" s="189">
        <f t="shared" si="15"/>
        <v>0</v>
      </c>
      <c r="L15" s="138">
        <f t="shared" ref="L15:L31" si="25">IF(I15&gt;=E15,I15,E15)</f>
        <v>0</v>
      </c>
      <c r="M15" s="139">
        <f t="shared" si="1"/>
        <v>0</v>
      </c>
      <c r="N15" s="109">
        <f t="shared" si="16"/>
        <v>0</v>
      </c>
      <c r="O15" s="46">
        <f t="shared" si="17"/>
        <v>0</v>
      </c>
      <c r="P15" s="54">
        <f t="shared" si="18"/>
        <v>0</v>
      </c>
      <c r="Q15" s="113">
        <f t="shared" si="2"/>
        <v>0</v>
      </c>
      <c r="R15" s="123">
        <f t="shared" ref="R15:R31" si="26">SUM(S15:Z15)</f>
        <v>0</v>
      </c>
      <c r="S15" s="146" t="str">
        <f t="shared" si="19"/>
        <v/>
      </c>
      <c r="T15" s="145" t="str">
        <f t="shared" si="20"/>
        <v/>
      </c>
      <c r="U15" s="146" t="str">
        <f t="shared" si="3"/>
        <v/>
      </c>
      <c r="V15" s="145" t="str">
        <f t="shared" si="4"/>
        <v/>
      </c>
      <c r="W15" s="145" t="str">
        <f t="shared" si="5"/>
        <v/>
      </c>
      <c r="X15" s="145" t="str">
        <f t="shared" si="6"/>
        <v/>
      </c>
      <c r="Y15" s="148" t="str">
        <f t="shared" si="7"/>
        <v/>
      </c>
      <c r="Z15" s="149" t="str">
        <f t="shared" si="8"/>
        <v/>
      </c>
      <c r="AA15" s="146" t="str">
        <f t="shared" si="9"/>
        <v/>
      </c>
      <c r="AB15" s="146">
        <f t="shared" si="10"/>
        <v>0</v>
      </c>
      <c r="AC15" s="145" t="str">
        <f t="shared" si="11"/>
        <v/>
      </c>
      <c r="AD15" s="145" t="str">
        <f t="shared" si="12"/>
        <v/>
      </c>
      <c r="AE15" s="146" t="str">
        <f t="shared" si="13"/>
        <v/>
      </c>
      <c r="AF15" s="146" t="str">
        <f t="shared" si="14"/>
        <v/>
      </c>
      <c r="AG15" s="105">
        <f t="shared" si="21"/>
        <v>0</v>
      </c>
      <c r="AH15" s="202">
        <f t="shared" si="22"/>
        <v>0</v>
      </c>
      <c r="AI15" s="215"/>
      <c r="AJ15" s="203">
        <f t="shared" si="23"/>
        <v>0</v>
      </c>
      <c r="AK15" s="419"/>
      <c r="AL15" s="420"/>
      <c r="AM15" s="420"/>
      <c r="AN15" s="421"/>
    </row>
    <row r="16" spans="1:53" s="57" customFormat="1" ht="18.75" customHeight="1" x14ac:dyDescent="0.2">
      <c r="A16" s="150">
        <f t="shared" si="24"/>
        <v>4</v>
      </c>
      <c r="B16" s="134"/>
      <c r="C16" s="135"/>
      <c r="D16" s="135"/>
      <c r="E16" s="144"/>
      <c r="F16" s="147"/>
      <c r="G16" s="189">
        <f t="shared" si="0"/>
        <v>0</v>
      </c>
      <c r="H16" s="268" t="s">
        <v>89</v>
      </c>
      <c r="I16" s="144"/>
      <c r="J16" s="147"/>
      <c r="K16" s="189">
        <f t="shared" si="15"/>
        <v>0</v>
      </c>
      <c r="L16" s="138">
        <f t="shared" si="25"/>
        <v>0</v>
      </c>
      <c r="M16" s="139">
        <f t="shared" si="1"/>
        <v>0</v>
      </c>
      <c r="N16" s="109">
        <f t="shared" si="16"/>
        <v>0</v>
      </c>
      <c r="O16" s="46">
        <f t="shared" si="17"/>
        <v>0</v>
      </c>
      <c r="P16" s="54">
        <f t="shared" si="18"/>
        <v>0</v>
      </c>
      <c r="Q16" s="113">
        <f t="shared" si="2"/>
        <v>0</v>
      </c>
      <c r="R16" s="123">
        <f t="shared" si="26"/>
        <v>0</v>
      </c>
      <c r="S16" s="146" t="str">
        <f t="shared" si="19"/>
        <v/>
      </c>
      <c r="T16" s="145" t="str">
        <f t="shared" si="20"/>
        <v/>
      </c>
      <c r="U16" s="146" t="str">
        <f t="shared" si="3"/>
        <v/>
      </c>
      <c r="V16" s="145" t="str">
        <f t="shared" si="4"/>
        <v/>
      </c>
      <c r="W16" s="145" t="str">
        <f t="shared" si="5"/>
        <v/>
      </c>
      <c r="X16" s="145" t="str">
        <f t="shared" si="6"/>
        <v/>
      </c>
      <c r="Y16" s="148" t="str">
        <f t="shared" si="7"/>
        <v/>
      </c>
      <c r="Z16" s="149" t="str">
        <f t="shared" si="8"/>
        <v/>
      </c>
      <c r="AA16" s="146" t="str">
        <f t="shared" si="9"/>
        <v/>
      </c>
      <c r="AB16" s="146">
        <f t="shared" si="10"/>
        <v>0</v>
      </c>
      <c r="AC16" s="145" t="str">
        <f t="shared" si="11"/>
        <v/>
      </c>
      <c r="AD16" s="145" t="str">
        <f t="shared" si="12"/>
        <v/>
      </c>
      <c r="AE16" s="146" t="str">
        <f t="shared" si="13"/>
        <v/>
      </c>
      <c r="AF16" s="146" t="str">
        <f t="shared" si="14"/>
        <v/>
      </c>
      <c r="AG16" s="105">
        <f t="shared" si="21"/>
        <v>0</v>
      </c>
      <c r="AH16" s="202">
        <f t="shared" si="22"/>
        <v>0</v>
      </c>
      <c r="AI16" s="215"/>
      <c r="AJ16" s="203">
        <f t="shared" si="23"/>
        <v>0</v>
      </c>
      <c r="AK16" s="419"/>
      <c r="AL16" s="420"/>
      <c r="AM16" s="420"/>
      <c r="AN16" s="421"/>
    </row>
    <row r="17" spans="1:40" s="57" customFormat="1" ht="18.75" customHeight="1" x14ac:dyDescent="0.2">
      <c r="A17" s="150">
        <f t="shared" si="24"/>
        <v>5</v>
      </c>
      <c r="B17" s="134"/>
      <c r="C17" s="135"/>
      <c r="D17" s="135"/>
      <c r="E17" s="144"/>
      <c r="F17" s="147"/>
      <c r="G17" s="189">
        <f t="shared" si="0"/>
        <v>0</v>
      </c>
      <c r="H17" s="268" t="s">
        <v>89</v>
      </c>
      <c r="I17" s="144"/>
      <c r="J17" s="147"/>
      <c r="K17" s="189">
        <f t="shared" si="15"/>
        <v>0</v>
      </c>
      <c r="L17" s="138">
        <f t="shared" si="25"/>
        <v>0</v>
      </c>
      <c r="M17" s="139">
        <f t="shared" si="1"/>
        <v>0</v>
      </c>
      <c r="N17" s="109">
        <f t="shared" si="16"/>
        <v>0</v>
      </c>
      <c r="O17" s="46">
        <f t="shared" si="17"/>
        <v>0</v>
      </c>
      <c r="P17" s="54">
        <f t="shared" si="18"/>
        <v>0</v>
      </c>
      <c r="Q17" s="113">
        <f t="shared" si="2"/>
        <v>0</v>
      </c>
      <c r="R17" s="123">
        <f t="shared" si="26"/>
        <v>0</v>
      </c>
      <c r="S17" s="146" t="str">
        <f t="shared" si="19"/>
        <v/>
      </c>
      <c r="T17" s="145" t="str">
        <f t="shared" si="20"/>
        <v/>
      </c>
      <c r="U17" s="146" t="str">
        <f t="shared" si="3"/>
        <v/>
      </c>
      <c r="V17" s="145" t="str">
        <f t="shared" si="4"/>
        <v/>
      </c>
      <c r="W17" s="145" t="str">
        <f t="shared" si="5"/>
        <v/>
      </c>
      <c r="X17" s="145" t="str">
        <f t="shared" si="6"/>
        <v/>
      </c>
      <c r="Y17" s="148" t="str">
        <f t="shared" si="7"/>
        <v/>
      </c>
      <c r="Z17" s="149" t="str">
        <f t="shared" si="8"/>
        <v/>
      </c>
      <c r="AA17" s="146" t="str">
        <f t="shared" si="9"/>
        <v/>
      </c>
      <c r="AB17" s="146">
        <f t="shared" si="10"/>
        <v>0</v>
      </c>
      <c r="AC17" s="145" t="str">
        <f t="shared" si="11"/>
        <v/>
      </c>
      <c r="AD17" s="145" t="str">
        <f t="shared" si="12"/>
        <v/>
      </c>
      <c r="AE17" s="146" t="str">
        <f t="shared" si="13"/>
        <v/>
      </c>
      <c r="AF17" s="146" t="str">
        <f t="shared" si="14"/>
        <v/>
      </c>
      <c r="AG17" s="105">
        <f t="shared" si="21"/>
        <v>0</v>
      </c>
      <c r="AH17" s="202">
        <f t="shared" si="22"/>
        <v>0</v>
      </c>
      <c r="AI17" s="215"/>
      <c r="AJ17" s="203">
        <f t="shared" si="23"/>
        <v>0</v>
      </c>
      <c r="AK17" s="419"/>
      <c r="AL17" s="420"/>
      <c r="AM17" s="420"/>
      <c r="AN17" s="421"/>
    </row>
    <row r="18" spans="1:40" s="57" customFormat="1" ht="18.75" customHeight="1" x14ac:dyDescent="0.2">
      <c r="A18" s="150">
        <f t="shared" si="24"/>
        <v>6</v>
      </c>
      <c r="B18" s="134"/>
      <c r="C18" s="135"/>
      <c r="D18" s="135"/>
      <c r="E18" s="144"/>
      <c r="F18" s="147"/>
      <c r="G18" s="189">
        <f t="shared" si="0"/>
        <v>0</v>
      </c>
      <c r="H18" s="268" t="s">
        <v>89</v>
      </c>
      <c r="I18" s="144"/>
      <c r="J18" s="147"/>
      <c r="K18" s="189">
        <f t="shared" si="15"/>
        <v>0</v>
      </c>
      <c r="L18" s="138">
        <f t="shared" si="25"/>
        <v>0</v>
      </c>
      <c r="M18" s="139">
        <f t="shared" si="1"/>
        <v>0</v>
      </c>
      <c r="N18" s="109">
        <f t="shared" si="16"/>
        <v>0</v>
      </c>
      <c r="O18" s="46">
        <f t="shared" si="17"/>
        <v>0</v>
      </c>
      <c r="P18" s="54">
        <f t="shared" si="18"/>
        <v>0</v>
      </c>
      <c r="Q18" s="113">
        <f t="shared" si="2"/>
        <v>0</v>
      </c>
      <c r="R18" s="123">
        <f t="shared" si="26"/>
        <v>0</v>
      </c>
      <c r="S18" s="146" t="str">
        <f t="shared" si="19"/>
        <v/>
      </c>
      <c r="T18" s="145" t="str">
        <f t="shared" si="20"/>
        <v/>
      </c>
      <c r="U18" s="146" t="str">
        <f t="shared" si="3"/>
        <v/>
      </c>
      <c r="V18" s="145" t="str">
        <f t="shared" si="4"/>
        <v/>
      </c>
      <c r="W18" s="145" t="str">
        <f t="shared" si="5"/>
        <v/>
      </c>
      <c r="X18" s="145" t="str">
        <f t="shared" si="6"/>
        <v/>
      </c>
      <c r="Y18" s="148" t="str">
        <f t="shared" si="7"/>
        <v/>
      </c>
      <c r="Z18" s="149" t="str">
        <f t="shared" si="8"/>
        <v/>
      </c>
      <c r="AA18" s="146" t="str">
        <f t="shared" si="9"/>
        <v/>
      </c>
      <c r="AB18" s="146">
        <f t="shared" si="10"/>
        <v>0</v>
      </c>
      <c r="AC18" s="145" t="str">
        <f t="shared" si="11"/>
        <v/>
      </c>
      <c r="AD18" s="145" t="str">
        <f t="shared" si="12"/>
        <v/>
      </c>
      <c r="AE18" s="146" t="str">
        <f t="shared" si="13"/>
        <v/>
      </c>
      <c r="AF18" s="146" t="str">
        <f t="shared" si="14"/>
        <v/>
      </c>
      <c r="AG18" s="105">
        <f t="shared" si="21"/>
        <v>0</v>
      </c>
      <c r="AH18" s="202">
        <f t="shared" si="22"/>
        <v>0</v>
      </c>
      <c r="AI18" s="215"/>
      <c r="AJ18" s="203">
        <f t="shared" si="23"/>
        <v>0</v>
      </c>
      <c r="AK18" s="419"/>
      <c r="AL18" s="420"/>
      <c r="AM18" s="420"/>
      <c r="AN18" s="421"/>
    </row>
    <row r="19" spans="1:40" s="57" customFormat="1" ht="18.75" customHeight="1" x14ac:dyDescent="0.2">
      <c r="A19" s="150">
        <f t="shared" si="24"/>
        <v>7</v>
      </c>
      <c r="B19" s="134"/>
      <c r="C19" s="135"/>
      <c r="D19" s="135"/>
      <c r="E19" s="144"/>
      <c r="F19" s="147"/>
      <c r="G19" s="189">
        <f t="shared" si="0"/>
        <v>0</v>
      </c>
      <c r="H19" s="268" t="s">
        <v>89</v>
      </c>
      <c r="I19" s="144"/>
      <c r="J19" s="147"/>
      <c r="K19" s="189">
        <f t="shared" si="15"/>
        <v>0</v>
      </c>
      <c r="L19" s="138">
        <f t="shared" si="25"/>
        <v>0</v>
      </c>
      <c r="M19" s="139">
        <f t="shared" si="1"/>
        <v>0</v>
      </c>
      <c r="N19" s="109">
        <f t="shared" si="16"/>
        <v>0</v>
      </c>
      <c r="O19" s="46">
        <f t="shared" si="17"/>
        <v>0</v>
      </c>
      <c r="P19" s="54">
        <f t="shared" si="18"/>
        <v>0</v>
      </c>
      <c r="Q19" s="113">
        <f t="shared" si="2"/>
        <v>0</v>
      </c>
      <c r="R19" s="123">
        <f t="shared" si="26"/>
        <v>0</v>
      </c>
      <c r="S19" s="146" t="str">
        <f t="shared" si="19"/>
        <v/>
      </c>
      <c r="T19" s="145" t="str">
        <f t="shared" si="20"/>
        <v/>
      </c>
      <c r="U19" s="146" t="str">
        <f t="shared" si="3"/>
        <v/>
      </c>
      <c r="V19" s="145" t="str">
        <f t="shared" si="4"/>
        <v/>
      </c>
      <c r="W19" s="145" t="str">
        <f t="shared" si="5"/>
        <v/>
      </c>
      <c r="X19" s="145" t="str">
        <f t="shared" si="6"/>
        <v/>
      </c>
      <c r="Y19" s="148" t="str">
        <f t="shared" si="7"/>
        <v/>
      </c>
      <c r="Z19" s="149" t="str">
        <f t="shared" si="8"/>
        <v/>
      </c>
      <c r="AA19" s="146" t="str">
        <f t="shared" si="9"/>
        <v/>
      </c>
      <c r="AB19" s="146">
        <f t="shared" si="10"/>
        <v>0</v>
      </c>
      <c r="AC19" s="145" t="str">
        <f t="shared" si="11"/>
        <v/>
      </c>
      <c r="AD19" s="145" t="str">
        <f t="shared" si="12"/>
        <v/>
      </c>
      <c r="AE19" s="146" t="str">
        <f t="shared" si="13"/>
        <v/>
      </c>
      <c r="AF19" s="146" t="str">
        <f t="shared" si="14"/>
        <v/>
      </c>
      <c r="AG19" s="105">
        <f t="shared" si="21"/>
        <v>0</v>
      </c>
      <c r="AH19" s="202">
        <f t="shared" si="22"/>
        <v>0</v>
      </c>
      <c r="AI19" s="215"/>
      <c r="AJ19" s="203">
        <f t="shared" si="23"/>
        <v>0</v>
      </c>
      <c r="AK19" s="419"/>
      <c r="AL19" s="420"/>
      <c r="AM19" s="420"/>
      <c r="AN19" s="421"/>
    </row>
    <row r="20" spans="1:40" s="57" customFormat="1" ht="18.75" customHeight="1" x14ac:dyDescent="0.2">
      <c r="A20" s="150">
        <f t="shared" si="24"/>
        <v>8</v>
      </c>
      <c r="B20" s="134"/>
      <c r="C20" s="135"/>
      <c r="D20" s="135"/>
      <c r="E20" s="144"/>
      <c r="F20" s="147"/>
      <c r="G20" s="189">
        <f t="shared" si="0"/>
        <v>0</v>
      </c>
      <c r="H20" s="268" t="s">
        <v>89</v>
      </c>
      <c r="I20" s="144"/>
      <c r="J20" s="147"/>
      <c r="K20" s="189">
        <f t="shared" si="15"/>
        <v>0</v>
      </c>
      <c r="L20" s="138">
        <f t="shared" si="25"/>
        <v>0</v>
      </c>
      <c r="M20" s="139">
        <f t="shared" si="1"/>
        <v>0</v>
      </c>
      <c r="N20" s="109">
        <f t="shared" si="16"/>
        <v>0</v>
      </c>
      <c r="O20" s="46">
        <f t="shared" si="17"/>
        <v>0</v>
      </c>
      <c r="P20" s="54">
        <f t="shared" si="18"/>
        <v>0</v>
      </c>
      <c r="Q20" s="113">
        <f t="shared" si="2"/>
        <v>0</v>
      </c>
      <c r="R20" s="123">
        <f t="shared" si="26"/>
        <v>0</v>
      </c>
      <c r="S20" s="146" t="str">
        <f t="shared" si="19"/>
        <v/>
      </c>
      <c r="T20" s="145" t="str">
        <f t="shared" si="20"/>
        <v/>
      </c>
      <c r="U20" s="146" t="str">
        <f t="shared" si="3"/>
        <v/>
      </c>
      <c r="V20" s="145" t="str">
        <f t="shared" si="4"/>
        <v/>
      </c>
      <c r="W20" s="145" t="str">
        <f t="shared" si="5"/>
        <v/>
      </c>
      <c r="X20" s="145" t="str">
        <f t="shared" si="6"/>
        <v/>
      </c>
      <c r="Y20" s="148" t="str">
        <f t="shared" si="7"/>
        <v/>
      </c>
      <c r="Z20" s="149" t="str">
        <f t="shared" si="8"/>
        <v/>
      </c>
      <c r="AA20" s="146" t="str">
        <f t="shared" si="9"/>
        <v/>
      </c>
      <c r="AB20" s="146">
        <f t="shared" si="10"/>
        <v>0</v>
      </c>
      <c r="AC20" s="145" t="str">
        <f t="shared" si="11"/>
        <v/>
      </c>
      <c r="AD20" s="145" t="str">
        <f t="shared" si="12"/>
        <v/>
      </c>
      <c r="AE20" s="146" t="str">
        <f t="shared" si="13"/>
        <v/>
      </c>
      <c r="AF20" s="146" t="str">
        <f t="shared" si="14"/>
        <v/>
      </c>
      <c r="AG20" s="105">
        <f t="shared" si="21"/>
        <v>0</v>
      </c>
      <c r="AH20" s="202">
        <f t="shared" si="22"/>
        <v>0</v>
      </c>
      <c r="AI20" s="215"/>
      <c r="AJ20" s="203">
        <f t="shared" si="23"/>
        <v>0</v>
      </c>
      <c r="AK20" s="419"/>
      <c r="AL20" s="420"/>
      <c r="AM20" s="420"/>
      <c r="AN20" s="421"/>
    </row>
    <row r="21" spans="1:40" s="57" customFormat="1" ht="18.75" customHeight="1" x14ac:dyDescent="0.2">
      <c r="A21" s="150">
        <f t="shared" si="24"/>
        <v>9</v>
      </c>
      <c r="B21" s="134"/>
      <c r="C21" s="135"/>
      <c r="D21" s="135"/>
      <c r="E21" s="144"/>
      <c r="F21" s="147"/>
      <c r="G21" s="189">
        <f t="shared" si="0"/>
        <v>0</v>
      </c>
      <c r="H21" s="268" t="s">
        <v>89</v>
      </c>
      <c r="I21" s="144"/>
      <c r="J21" s="147"/>
      <c r="K21" s="189">
        <f t="shared" si="15"/>
        <v>0</v>
      </c>
      <c r="L21" s="138">
        <f t="shared" si="25"/>
        <v>0</v>
      </c>
      <c r="M21" s="139">
        <f t="shared" si="1"/>
        <v>0</v>
      </c>
      <c r="N21" s="109">
        <f t="shared" si="16"/>
        <v>0</v>
      </c>
      <c r="O21" s="46">
        <f t="shared" si="17"/>
        <v>0</v>
      </c>
      <c r="P21" s="54">
        <f t="shared" si="18"/>
        <v>0</v>
      </c>
      <c r="Q21" s="113">
        <f t="shared" si="2"/>
        <v>0</v>
      </c>
      <c r="R21" s="123">
        <f t="shared" si="26"/>
        <v>0</v>
      </c>
      <c r="S21" s="146" t="str">
        <f t="shared" si="19"/>
        <v/>
      </c>
      <c r="T21" s="145" t="str">
        <f t="shared" si="20"/>
        <v/>
      </c>
      <c r="U21" s="146" t="str">
        <f t="shared" si="3"/>
        <v/>
      </c>
      <c r="V21" s="145" t="str">
        <f t="shared" si="4"/>
        <v/>
      </c>
      <c r="W21" s="145" t="str">
        <f t="shared" si="5"/>
        <v/>
      </c>
      <c r="X21" s="145" t="str">
        <f t="shared" si="6"/>
        <v/>
      </c>
      <c r="Y21" s="148" t="str">
        <f t="shared" si="7"/>
        <v/>
      </c>
      <c r="Z21" s="149" t="str">
        <f t="shared" si="8"/>
        <v/>
      </c>
      <c r="AA21" s="146" t="str">
        <f t="shared" si="9"/>
        <v/>
      </c>
      <c r="AB21" s="146">
        <f t="shared" si="10"/>
        <v>0</v>
      </c>
      <c r="AC21" s="145" t="str">
        <f t="shared" si="11"/>
        <v/>
      </c>
      <c r="AD21" s="145" t="str">
        <f t="shared" si="12"/>
        <v/>
      </c>
      <c r="AE21" s="146" t="str">
        <f t="shared" si="13"/>
        <v/>
      </c>
      <c r="AF21" s="146" t="str">
        <f t="shared" si="14"/>
        <v/>
      </c>
      <c r="AG21" s="105">
        <f t="shared" si="21"/>
        <v>0</v>
      </c>
      <c r="AH21" s="202">
        <f t="shared" si="22"/>
        <v>0</v>
      </c>
      <c r="AI21" s="215"/>
      <c r="AJ21" s="203">
        <f t="shared" si="23"/>
        <v>0</v>
      </c>
      <c r="AK21" s="419"/>
      <c r="AL21" s="420"/>
      <c r="AM21" s="420"/>
      <c r="AN21" s="421"/>
    </row>
    <row r="22" spans="1:40" s="57" customFormat="1" ht="18.75" customHeight="1" x14ac:dyDescent="0.2">
      <c r="A22" s="150">
        <f t="shared" si="24"/>
        <v>10</v>
      </c>
      <c r="B22" s="134"/>
      <c r="C22" s="135"/>
      <c r="D22" s="135"/>
      <c r="E22" s="144"/>
      <c r="F22" s="147"/>
      <c r="G22" s="189">
        <f t="shared" si="0"/>
        <v>0</v>
      </c>
      <c r="H22" s="268" t="s">
        <v>89</v>
      </c>
      <c r="I22" s="144"/>
      <c r="J22" s="147"/>
      <c r="K22" s="189">
        <f t="shared" si="15"/>
        <v>0</v>
      </c>
      <c r="L22" s="138">
        <f>IF(I22&gt;=E22,I22,E22)</f>
        <v>0</v>
      </c>
      <c r="M22" s="139">
        <f t="shared" si="1"/>
        <v>0</v>
      </c>
      <c r="N22" s="109">
        <f t="shared" si="16"/>
        <v>0</v>
      </c>
      <c r="O22" s="46">
        <f t="shared" si="17"/>
        <v>0</v>
      </c>
      <c r="P22" s="54">
        <f t="shared" si="18"/>
        <v>0</v>
      </c>
      <c r="Q22" s="113">
        <f t="shared" si="2"/>
        <v>0</v>
      </c>
      <c r="R22" s="123">
        <f>SUM(S22:Z22)</f>
        <v>0</v>
      </c>
      <c r="S22" s="146" t="str">
        <f t="shared" si="19"/>
        <v/>
      </c>
      <c r="T22" s="145" t="str">
        <f t="shared" si="20"/>
        <v/>
      </c>
      <c r="U22" s="146" t="str">
        <f t="shared" si="3"/>
        <v/>
      </c>
      <c r="V22" s="145" t="str">
        <f t="shared" si="4"/>
        <v/>
      </c>
      <c r="W22" s="145" t="str">
        <f t="shared" si="5"/>
        <v/>
      </c>
      <c r="X22" s="145" t="str">
        <f t="shared" si="6"/>
        <v/>
      </c>
      <c r="Y22" s="148" t="str">
        <f t="shared" si="7"/>
        <v/>
      </c>
      <c r="Z22" s="149" t="str">
        <f t="shared" si="8"/>
        <v/>
      </c>
      <c r="AA22" s="146" t="str">
        <f t="shared" si="9"/>
        <v/>
      </c>
      <c r="AB22" s="146">
        <f t="shared" si="10"/>
        <v>0</v>
      </c>
      <c r="AC22" s="145" t="str">
        <f t="shared" si="11"/>
        <v/>
      </c>
      <c r="AD22" s="145" t="str">
        <f t="shared" si="12"/>
        <v/>
      </c>
      <c r="AE22" s="146" t="str">
        <f t="shared" si="13"/>
        <v/>
      </c>
      <c r="AF22" s="146" t="str">
        <f t="shared" si="14"/>
        <v/>
      </c>
      <c r="AG22" s="105">
        <f t="shared" si="21"/>
        <v>0</v>
      </c>
      <c r="AH22" s="202">
        <f>IF(AG22&lt;0,0,AG22)</f>
        <v>0</v>
      </c>
      <c r="AI22" s="215"/>
      <c r="AJ22" s="203">
        <f t="shared" si="23"/>
        <v>0</v>
      </c>
      <c r="AK22" s="419"/>
      <c r="AL22" s="420"/>
      <c r="AM22" s="420"/>
      <c r="AN22" s="421"/>
    </row>
    <row r="23" spans="1:40" s="57" customFormat="1" ht="18.75" customHeight="1" x14ac:dyDescent="0.2">
      <c r="A23" s="150">
        <f t="shared" si="24"/>
        <v>11</v>
      </c>
      <c r="B23" s="134"/>
      <c r="C23" s="135"/>
      <c r="D23" s="135"/>
      <c r="E23" s="144"/>
      <c r="F23" s="147"/>
      <c r="G23" s="189">
        <f t="shared" si="0"/>
        <v>0</v>
      </c>
      <c r="H23" s="268" t="s">
        <v>89</v>
      </c>
      <c r="I23" s="144"/>
      <c r="J23" s="147"/>
      <c r="K23" s="189">
        <f t="shared" si="15"/>
        <v>0</v>
      </c>
      <c r="L23" s="138">
        <f>IF(I23&gt;=E23,I23,E23)</f>
        <v>0</v>
      </c>
      <c r="M23" s="139">
        <f t="shared" si="1"/>
        <v>0</v>
      </c>
      <c r="N23" s="109">
        <f t="shared" si="16"/>
        <v>0</v>
      </c>
      <c r="O23" s="46">
        <f t="shared" si="17"/>
        <v>0</v>
      </c>
      <c r="P23" s="54">
        <f t="shared" si="18"/>
        <v>0</v>
      </c>
      <c r="Q23" s="113">
        <f t="shared" si="2"/>
        <v>0</v>
      </c>
      <c r="R23" s="123">
        <f>SUM(S23:Z23)</f>
        <v>0</v>
      </c>
      <c r="S23" s="146" t="str">
        <f t="shared" si="19"/>
        <v/>
      </c>
      <c r="T23" s="145" t="str">
        <f t="shared" si="20"/>
        <v/>
      </c>
      <c r="U23" s="146" t="str">
        <f t="shared" si="3"/>
        <v/>
      </c>
      <c r="V23" s="145" t="str">
        <f t="shared" si="4"/>
        <v/>
      </c>
      <c r="W23" s="145" t="str">
        <f t="shared" si="5"/>
        <v/>
      </c>
      <c r="X23" s="145" t="str">
        <f t="shared" si="6"/>
        <v/>
      </c>
      <c r="Y23" s="148" t="str">
        <f t="shared" si="7"/>
        <v/>
      </c>
      <c r="Z23" s="149" t="str">
        <f t="shared" si="8"/>
        <v/>
      </c>
      <c r="AA23" s="146" t="str">
        <f t="shared" si="9"/>
        <v/>
      </c>
      <c r="AB23" s="146">
        <f t="shared" si="10"/>
        <v>0</v>
      </c>
      <c r="AC23" s="145" t="str">
        <f t="shared" si="11"/>
        <v/>
      </c>
      <c r="AD23" s="145" t="str">
        <f t="shared" si="12"/>
        <v/>
      </c>
      <c r="AE23" s="146" t="str">
        <f t="shared" si="13"/>
        <v/>
      </c>
      <c r="AF23" s="146" t="str">
        <f t="shared" si="14"/>
        <v/>
      </c>
      <c r="AG23" s="105">
        <f t="shared" si="21"/>
        <v>0</v>
      </c>
      <c r="AH23" s="202">
        <f>IF(AG23&lt;0,0,AG23)</f>
        <v>0</v>
      </c>
      <c r="AI23" s="215"/>
      <c r="AJ23" s="203">
        <f t="shared" si="23"/>
        <v>0</v>
      </c>
      <c r="AK23" s="419"/>
      <c r="AL23" s="420"/>
      <c r="AM23" s="420"/>
      <c r="AN23" s="421"/>
    </row>
    <row r="24" spans="1:40" s="57" customFormat="1" ht="18.75" customHeight="1" x14ac:dyDescent="0.2">
      <c r="A24" s="150">
        <f t="shared" si="24"/>
        <v>12</v>
      </c>
      <c r="B24" s="134"/>
      <c r="C24" s="135"/>
      <c r="D24" s="135"/>
      <c r="E24" s="144"/>
      <c r="F24" s="147"/>
      <c r="G24" s="189">
        <f t="shared" si="0"/>
        <v>0</v>
      </c>
      <c r="H24" s="268" t="s">
        <v>89</v>
      </c>
      <c r="I24" s="144"/>
      <c r="J24" s="147"/>
      <c r="K24" s="189">
        <f t="shared" si="15"/>
        <v>0</v>
      </c>
      <c r="L24" s="138">
        <f>IF(I24&gt;=E24,I24,E24)</f>
        <v>0</v>
      </c>
      <c r="M24" s="139">
        <f t="shared" si="1"/>
        <v>0</v>
      </c>
      <c r="N24" s="109">
        <f t="shared" si="16"/>
        <v>0</v>
      </c>
      <c r="O24" s="46">
        <f t="shared" si="17"/>
        <v>0</v>
      </c>
      <c r="P24" s="54">
        <f t="shared" si="18"/>
        <v>0</v>
      </c>
      <c r="Q24" s="113">
        <f t="shared" si="2"/>
        <v>0</v>
      </c>
      <c r="R24" s="123">
        <f>SUM(S24:Z24)</f>
        <v>0</v>
      </c>
      <c r="S24" s="146" t="str">
        <f t="shared" si="19"/>
        <v/>
      </c>
      <c r="T24" s="145" t="str">
        <f t="shared" si="20"/>
        <v/>
      </c>
      <c r="U24" s="146" t="str">
        <f t="shared" si="3"/>
        <v/>
      </c>
      <c r="V24" s="145" t="str">
        <f t="shared" si="4"/>
        <v/>
      </c>
      <c r="W24" s="145" t="str">
        <f t="shared" si="5"/>
        <v/>
      </c>
      <c r="X24" s="145" t="str">
        <f t="shared" si="6"/>
        <v/>
      </c>
      <c r="Y24" s="148" t="str">
        <f t="shared" si="7"/>
        <v/>
      </c>
      <c r="Z24" s="149" t="str">
        <f t="shared" si="8"/>
        <v/>
      </c>
      <c r="AA24" s="146" t="str">
        <f t="shared" si="9"/>
        <v/>
      </c>
      <c r="AB24" s="146">
        <f t="shared" si="10"/>
        <v>0</v>
      </c>
      <c r="AC24" s="145" t="str">
        <f t="shared" si="11"/>
        <v/>
      </c>
      <c r="AD24" s="145" t="str">
        <f t="shared" si="12"/>
        <v/>
      </c>
      <c r="AE24" s="146" t="str">
        <f t="shared" si="13"/>
        <v/>
      </c>
      <c r="AF24" s="146" t="str">
        <f t="shared" si="14"/>
        <v/>
      </c>
      <c r="AG24" s="105">
        <f t="shared" si="21"/>
        <v>0</v>
      </c>
      <c r="AH24" s="202">
        <f>IF(AG24&lt;0,0,AG24)</f>
        <v>0</v>
      </c>
      <c r="AI24" s="215"/>
      <c r="AJ24" s="203">
        <f t="shared" si="23"/>
        <v>0</v>
      </c>
      <c r="AK24" s="419"/>
      <c r="AL24" s="420"/>
      <c r="AM24" s="420"/>
      <c r="AN24" s="421"/>
    </row>
    <row r="25" spans="1:40" s="57" customFormat="1" ht="18.75" customHeight="1" x14ac:dyDescent="0.2">
      <c r="A25" s="150">
        <f t="shared" si="24"/>
        <v>13</v>
      </c>
      <c r="B25" s="134"/>
      <c r="C25" s="135"/>
      <c r="D25" s="135"/>
      <c r="E25" s="144"/>
      <c r="F25" s="147"/>
      <c r="G25" s="189">
        <f t="shared" si="0"/>
        <v>0</v>
      </c>
      <c r="H25" s="268" t="s">
        <v>89</v>
      </c>
      <c r="I25" s="144"/>
      <c r="J25" s="147"/>
      <c r="K25" s="189">
        <f t="shared" si="15"/>
        <v>0</v>
      </c>
      <c r="L25" s="138">
        <f>IF(I25&gt;=E25,I25,E25)</f>
        <v>0</v>
      </c>
      <c r="M25" s="139">
        <f t="shared" si="1"/>
        <v>0</v>
      </c>
      <c r="N25" s="109">
        <f t="shared" si="16"/>
        <v>0</v>
      </c>
      <c r="O25" s="46">
        <f t="shared" si="17"/>
        <v>0</v>
      </c>
      <c r="P25" s="54">
        <f t="shared" si="18"/>
        <v>0</v>
      </c>
      <c r="Q25" s="113">
        <f t="shared" si="2"/>
        <v>0</v>
      </c>
      <c r="R25" s="123">
        <f>SUM(S25:Z25)</f>
        <v>0</v>
      </c>
      <c r="S25" s="146" t="str">
        <f t="shared" si="19"/>
        <v/>
      </c>
      <c r="T25" s="145" t="str">
        <f t="shared" si="20"/>
        <v/>
      </c>
      <c r="U25" s="146" t="str">
        <f t="shared" si="3"/>
        <v/>
      </c>
      <c r="V25" s="145" t="str">
        <f t="shared" si="4"/>
        <v/>
      </c>
      <c r="W25" s="145" t="str">
        <f t="shared" si="5"/>
        <v/>
      </c>
      <c r="X25" s="145" t="str">
        <f t="shared" si="6"/>
        <v/>
      </c>
      <c r="Y25" s="148" t="str">
        <f t="shared" si="7"/>
        <v/>
      </c>
      <c r="Z25" s="149" t="str">
        <f t="shared" si="8"/>
        <v/>
      </c>
      <c r="AA25" s="146" t="str">
        <f t="shared" si="9"/>
        <v/>
      </c>
      <c r="AB25" s="146">
        <f t="shared" si="10"/>
        <v>0</v>
      </c>
      <c r="AC25" s="145" t="str">
        <f t="shared" si="11"/>
        <v/>
      </c>
      <c r="AD25" s="145" t="str">
        <f t="shared" si="12"/>
        <v/>
      </c>
      <c r="AE25" s="146" t="str">
        <f t="shared" si="13"/>
        <v/>
      </c>
      <c r="AF25" s="146" t="str">
        <f t="shared" si="14"/>
        <v/>
      </c>
      <c r="AG25" s="105">
        <f t="shared" si="21"/>
        <v>0</v>
      </c>
      <c r="AH25" s="202">
        <f>IF(AG25&lt;0,0,AG25)</f>
        <v>0</v>
      </c>
      <c r="AI25" s="215"/>
      <c r="AJ25" s="203">
        <f t="shared" si="23"/>
        <v>0</v>
      </c>
      <c r="AK25" s="419"/>
      <c r="AL25" s="420"/>
      <c r="AM25" s="420"/>
      <c r="AN25" s="421"/>
    </row>
    <row r="26" spans="1:40" s="57" customFormat="1" ht="18.75" customHeight="1" x14ac:dyDescent="0.2">
      <c r="A26" s="150">
        <f t="shared" si="24"/>
        <v>14</v>
      </c>
      <c r="B26" s="134"/>
      <c r="C26" s="135"/>
      <c r="D26" s="135"/>
      <c r="E26" s="144"/>
      <c r="F26" s="147"/>
      <c r="G26" s="189">
        <f t="shared" si="0"/>
        <v>0</v>
      </c>
      <c r="H26" s="268" t="s">
        <v>89</v>
      </c>
      <c r="I26" s="144"/>
      <c r="J26" s="147"/>
      <c r="K26" s="189">
        <f t="shared" si="15"/>
        <v>0</v>
      </c>
      <c r="L26" s="138">
        <f>IF(I26&gt;=E26,I26,E26)</f>
        <v>0</v>
      </c>
      <c r="M26" s="139">
        <f t="shared" si="1"/>
        <v>0</v>
      </c>
      <c r="N26" s="109">
        <f t="shared" si="16"/>
        <v>0</v>
      </c>
      <c r="O26" s="46">
        <f t="shared" si="17"/>
        <v>0</v>
      </c>
      <c r="P26" s="54">
        <f t="shared" si="18"/>
        <v>0</v>
      </c>
      <c r="Q26" s="113">
        <f t="shared" si="2"/>
        <v>0</v>
      </c>
      <c r="R26" s="123">
        <f>SUM(S26:Z26)</f>
        <v>0</v>
      </c>
      <c r="S26" s="146" t="str">
        <f t="shared" si="19"/>
        <v/>
      </c>
      <c r="T26" s="145" t="str">
        <f t="shared" si="20"/>
        <v/>
      </c>
      <c r="U26" s="146" t="str">
        <f t="shared" si="3"/>
        <v/>
      </c>
      <c r="V26" s="145" t="str">
        <f t="shared" si="4"/>
        <v/>
      </c>
      <c r="W26" s="145" t="str">
        <f t="shared" si="5"/>
        <v/>
      </c>
      <c r="X26" s="145" t="str">
        <f t="shared" si="6"/>
        <v/>
      </c>
      <c r="Y26" s="148" t="str">
        <f t="shared" si="7"/>
        <v/>
      </c>
      <c r="Z26" s="149" t="str">
        <f t="shared" si="8"/>
        <v/>
      </c>
      <c r="AA26" s="146" t="str">
        <f t="shared" si="9"/>
        <v/>
      </c>
      <c r="AB26" s="146">
        <f t="shared" si="10"/>
        <v>0</v>
      </c>
      <c r="AC26" s="145" t="str">
        <f t="shared" si="11"/>
        <v/>
      </c>
      <c r="AD26" s="145" t="str">
        <f t="shared" si="12"/>
        <v/>
      </c>
      <c r="AE26" s="146" t="str">
        <f t="shared" si="13"/>
        <v/>
      </c>
      <c r="AF26" s="146" t="str">
        <f t="shared" si="14"/>
        <v/>
      </c>
      <c r="AG26" s="105">
        <f t="shared" si="21"/>
        <v>0</v>
      </c>
      <c r="AH26" s="202">
        <f>IF(AG26&lt;0,0,AG26)</f>
        <v>0</v>
      </c>
      <c r="AI26" s="215"/>
      <c r="AJ26" s="203">
        <f t="shared" si="23"/>
        <v>0</v>
      </c>
      <c r="AK26" s="419"/>
      <c r="AL26" s="420"/>
      <c r="AM26" s="420"/>
      <c r="AN26" s="421"/>
    </row>
    <row r="27" spans="1:40" s="57" customFormat="1" ht="18.75" customHeight="1" x14ac:dyDescent="0.2">
      <c r="A27" s="150">
        <f t="shared" si="24"/>
        <v>15</v>
      </c>
      <c r="B27" s="134"/>
      <c r="C27" s="135"/>
      <c r="D27" s="135"/>
      <c r="E27" s="144"/>
      <c r="F27" s="143"/>
      <c r="G27" s="189">
        <f t="shared" si="0"/>
        <v>0</v>
      </c>
      <c r="H27" s="268" t="s">
        <v>89</v>
      </c>
      <c r="I27" s="144"/>
      <c r="J27" s="147"/>
      <c r="K27" s="189">
        <f t="shared" si="15"/>
        <v>0</v>
      </c>
      <c r="L27" s="138">
        <f t="shared" si="25"/>
        <v>0</v>
      </c>
      <c r="M27" s="139">
        <f t="shared" si="1"/>
        <v>0</v>
      </c>
      <c r="N27" s="109">
        <f t="shared" si="16"/>
        <v>0</v>
      </c>
      <c r="O27" s="46">
        <f t="shared" si="17"/>
        <v>0</v>
      </c>
      <c r="P27" s="54">
        <f t="shared" si="18"/>
        <v>0</v>
      </c>
      <c r="Q27" s="113">
        <f t="shared" si="2"/>
        <v>0</v>
      </c>
      <c r="R27" s="123">
        <f t="shared" si="26"/>
        <v>0</v>
      </c>
      <c r="S27" s="146" t="str">
        <f t="shared" si="19"/>
        <v/>
      </c>
      <c r="T27" s="145" t="str">
        <f t="shared" si="20"/>
        <v/>
      </c>
      <c r="U27" s="146" t="str">
        <f t="shared" si="3"/>
        <v/>
      </c>
      <c r="V27" s="145" t="str">
        <f t="shared" si="4"/>
        <v/>
      </c>
      <c r="W27" s="145" t="str">
        <f t="shared" si="5"/>
        <v/>
      </c>
      <c r="X27" s="145" t="str">
        <f t="shared" si="6"/>
        <v/>
      </c>
      <c r="Y27" s="148" t="str">
        <f t="shared" si="7"/>
        <v/>
      </c>
      <c r="Z27" s="149" t="str">
        <f t="shared" si="8"/>
        <v/>
      </c>
      <c r="AA27" s="146" t="str">
        <f t="shared" si="9"/>
        <v/>
      </c>
      <c r="AB27" s="146">
        <f t="shared" si="10"/>
        <v>0</v>
      </c>
      <c r="AC27" s="145" t="str">
        <f t="shared" si="11"/>
        <v/>
      </c>
      <c r="AD27" s="145" t="str">
        <f t="shared" si="12"/>
        <v/>
      </c>
      <c r="AE27" s="146" t="str">
        <f t="shared" si="13"/>
        <v/>
      </c>
      <c r="AF27" s="146" t="str">
        <f t="shared" si="14"/>
        <v/>
      </c>
      <c r="AG27" s="105">
        <f t="shared" si="21"/>
        <v>0</v>
      </c>
      <c r="AH27" s="202">
        <f t="shared" si="22"/>
        <v>0</v>
      </c>
      <c r="AI27" s="215"/>
      <c r="AJ27" s="203">
        <f t="shared" si="23"/>
        <v>0</v>
      </c>
      <c r="AK27" s="419"/>
      <c r="AL27" s="420"/>
      <c r="AM27" s="420"/>
      <c r="AN27" s="421"/>
    </row>
    <row r="28" spans="1:40" s="57" customFormat="1" ht="18.75" customHeight="1" x14ac:dyDescent="0.2">
      <c r="A28" s="150">
        <f t="shared" si="24"/>
        <v>16</v>
      </c>
      <c r="B28" s="134"/>
      <c r="C28" s="135"/>
      <c r="D28" s="135"/>
      <c r="E28" s="144"/>
      <c r="F28" s="143"/>
      <c r="G28" s="189">
        <f t="shared" si="0"/>
        <v>0</v>
      </c>
      <c r="H28" s="268" t="s">
        <v>89</v>
      </c>
      <c r="I28" s="144"/>
      <c r="J28" s="147"/>
      <c r="K28" s="189">
        <f t="shared" si="15"/>
        <v>0</v>
      </c>
      <c r="L28" s="138">
        <f t="shared" si="25"/>
        <v>0</v>
      </c>
      <c r="M28" s="139">
        <f t="shared" si="1"/>
        <v>0</v>
      </c>
      <c r="N28" s="109">
        <f t="shared" si="16"/>
        <v>0</v>
      </c>
      <c r="O28" s="46">
        <f t="shared" si="17"/>
        <v>0</v>
      </c>
      <c r="P28" s="54">
        <f t="shared" si="18"/>
        <v>0</v>
      </c>
      <c r="Q28" s="113">
        <f t="shared" si="2"/>
        <v>0</v>
      </c>
      <c r="R28" s="123">
        <f t="shared" si="26"/>
        <v>0</v>
      </c>
      <c r="S28" s="146" t="str">
        <f t="shared" si="19"/>
        <v/>
      </c>
      <c r="T28" s="145" t="str">
        <f t="shared" si="20"/>
        <v/>
      </c>
      <c r="U28" s="146" t="str">
        <f t="shared" si="3"/>
        <v/>
      </c>
      <c r="V28" s="145" t="str">
        <f t="shared" si="4"/>
        <v/>
      </c>
      <c r="W28" s="145" t="str">
        <f t="shared" si="5"/>
        <v/>
      </c>
      <c r="X28" s="145" t="str">
        <f t="shared" si="6"/>
        <v/>
      </c>
      <c r="Y28" s="148" t="str">
        <f t="shared" si="7"/>
        <v/>
      </c>
      <c r="Z28" s="149" t="str">
        <f t="shared" si="8"/>
        <v/>
      </c>
      <c r="AA28" s="146" t="str">
        <f t="shared" si="9"/>
        <v/>
      </c>
      <c r="AB28" s="146">
        <f t="shared" si="10"/>
        <v>0</v>
      </c>
      <c r="AC28" s="145" t="str">
        <f t="shared" si="11"/>
        <v/>
      </c>
      <c r="AD28" s="145" t="str">
        <f t="shared" si="12"/>
        <v/>
      </c>
      <c r="AE28" s="146" t="str">
        <f t="shared" si="13"/>
        <v/>
      </c>
      <c r="AF28" s="146" t="str">
        <f t="shared" si="14"/>
        <v/>
      </c>
      <c r="AG28" s="105">
        <f t="shared" si="21"/>
        <v>0</v>
      </c>
      <c r="AH28" s="202">
        <f t="shared" si="22"/>
        <v>0</v>
      </c>
      <c r="AI28" s="215"/>
      <c r="AJ28" s="203">
        <f t="shared" si="23"/>
        <v>0</v>
      </c>
      <c r="AK28" s="419"/>
      <c r="AL28" s="420"/>
      <c r="AM28" s="420"/>
      <c r="AN28" s="421"/>
    </row>
    <row r="29" spans="1:40" s="57" customFormat="1" ht="18.75" customHeight="1" x14ac:dyDescent="0.2">
      <c r="A29" s="150">
        <f t="shared" si="24"/>
        <v>17</v>
      </c>
      <c r="B29" s="134"/>
      <c r="C29" s="135"/>
      <c r="D29" s="135"/>
      <c r="E29" s="144"/>
      <c r="F29" s="143"/>
      <c r="G29" s="189">
        <f t="shared" si="0"/>
        <v>0</v>
      </c>
      <c r="H29" s="268" t="s">
        <v>89</v>
      </c>
      <c r="I29" s="144"/>
      <c r="J29" s="147"/>
      <c r="K29" s="189">
        <f t="shared" si="15"/>
        <v>0</v>
      </c>
      <c r="L29" s="138">
        <f t="shared" si="25"/>
        <v>0</v>
      </c>
      <c r="M29" s="139">
        <f t="shared" si="1"/>
        <v>0</v>
      </c>
      <c r="N29" s="109">
        <f t="shared" si="16"/>
        <v>0</v>
      </c>
      <c r="O29" s="46">
        <f t="shared" si="17"/>
        <v>0</v>
      </c>
      <c r="P29" s="54">
        <f t="shared" si="18"/>
        <v>0</v>
      </c>
      <c r="Q29" s="113">
        <f t="shared" si="2"/>
        <v>0</v>
      </c>
      <c r="R29" s="123">
        <f t="shared" si="26"/>
        <v>0</v>
      </c>
      <c r="S29" s="146" t="str">
        <f t="shared" si="19"/>
        <v/>
      </c>
      <c r="T29" s="145" t="str">
        <f t="shared" si="20"/>
        <v/>
      </c>
      <c r="U29" s="146" t="str">
        <f t="shared" si="3"/>
        <v/>
      </c>
      <c r="V29" s="145" t="str">
        <f t="shared" si="4"/>
        <v/>
      </c>
      <c r="W29" s="145" t="str">
        <f t="shared" si="5"/>
        <v/>
      </c>
      <c r="X29" s="145" t="str">
        <f t="shared" si="6"/>
        <v/>
      </c>
      <c r="Y29" s="148" t="str">
        <f t="shared" si="7"/>
        <v/>
      </c>
      <c r="Z29" s="149" t="str">
        <f t="shared" si="8"/>
        <v/>
      </c>
      <c r="AA29" s="146" t="str">
        <f t="shared" si="9"/>
        <v/>
      </c>
      <c r="AB29" s="146">
        <f t="shared" si="10"/>
        <v>0</v>
      </c>
      <c r="AC29" s="145" t="str">
        <f t="shared" si="11"/>
        <v/>
      </c>
      <c r="AD29" s="145" t="str">
        <f t="shared" si="12"/>
        <v/>
      </c>
      <c r="AE29" s="146" t="str">
        <f t="shared" si="13"/>
        <v/>
      </c>
      <c r="AF29" s="146" t="str">
        <f t="shared" si="14"/>
        <v/>
      </c>
      <c r="AG29" s="105">
        <f t="shared" si="21"/>
        <v>0</v>
      </c>
      <c r="AH29" s="202">
        <f t="shared" si="22"/>
        <v>0</v>
      </c>
      <c r="AI29" s="215"/>
      <c r="AJ29" s="203">
        <f t="shared" si="23"/>
        <v>0</v>
      </c>
      <c r="AK29" s="419"/>
      <c r="AL29" s="420"/>
      <c r="AM29" s="420"/>
      <c r="AN29" s="421"/>
    </row>
    <row r="30" spans="1:40" s="57" customFormat="1" ht="18.75" customHeight="1" x14ac:dyDescent="0.2">
      <c r="A30" s="150">
        <f t="shared" si="24"/>
        <v>18</v>
      </c>
      <c r="B30" s="134"/>
      <c r="C30" s="135"/>
      <c r="D30" s="135"/>
      <c r="E30" s="144"/>
      <c r="F30" s="143"/>
      <c r="G30" s="189">
        <f t="shared" si="0"/>
        <v>0</v>
      </c>
      <c r="H30" s="268" t="s">
        <v>89</v>
      </c>
      <c r="I30" s="144"/>
      <c r="J30" s="147"/>
      <c r="K30" s="189">
        <f t="shared" si="15"/>
        <v>0</v>
      </c>
      <c r="L30" s="138">
        <f t="shared" si="25"/>
        <v>0</v>
      </c>
      <c r="M30" s="139">
        <f t="shared" si="1"/>
        <v>0</v>
      </c>
      <c r="N30" s="109">
        <f t="shared" si="16"/>
        <v>0</v>
      </c>
      <c r="O30" s="46">
        <f t="shared" si="17"/>
        <v>0</v>
      </c>
      <c r="P30" s="54">
        <f t="shared" si="18"/>
        <v>0</v>
      </c>
      <c r="Q30" s="113">
        <f t="shared" si="2"/>
        <v>0</v>
      </c>
      <c r="R30" s="123">
        <f t="shared" si="26"/>
        <v>0</v>
      </c>
      <c r="S30" s="146" t="str">
        <f t="shared" si="19"/>
        <v/>
      </c>
      <c r="T30" s="145" t="str">
        <f t="shared" si="20"/>
        <v/>
      </c>
      <c r="U30" s="146" t="str">
        <f t="shared" si="3"/>
        <v/>
      </c>
      <c r="V30" s="145" t="str">
        <f t="shared" si="4"/>
        <v/>
      </c>
      <c r="W30" s="145" t="str">
        <f t="shared" si="5"/>
        <v/>
      </c>
      <c r="X30" s="145" t="str">
        <f t="shared" si="6"/>
        <v/>
      </c>
      <c r="Y30" s="148" t="str">
        <f t="shared" si="7"/>
        <v/>
      </c>
      <c r="Z30" s="149" t="str">
        <f t="shared" si="8"/>
        <v/>
      </c>
      <c r="AA30" s="146" t="str">
        <f t="shared" si="9"/>
        <v/>
      </c>
      <c r="AB30" s="146">
        <f t="shared" si="10"/>
        <v>0</v>
      </c>
      <c r="AC30" s="145" t="str">
        <f t="shared" si="11"/>
        <v/>
      </c>
      <c r="AD30" s="145" t="str">
        <f t="shared" si="12"/>
        <v/>
      </c>
      <c r="AE30" s="146" t="str">
        <f t="shared" si="13"/>
        <v/>
      </c>
      <c r="AF30" s="146" t="str">
        <f t="shared" si="14"/>
        <v/>
      </c>
      <c r="AG30" s="105">
        <f t="shared" si="21"/>
        <v>0</v>
      </c>
      <c r="AH30" s="202">
        <f t="shared" si="22"/>
        <v>0</v>
      </c>
      <c r="AI30" s="215"/>
      <c r="AJ30" s="203">
        <f t="shared" si="23"/>
        <v>0</v>
      </c>
      <c r="AK30" s="419"/>
      <c r="AL30" s="420"/>
      <c r="AM30" s="420"/>
      <c r="AN30" s="421"/>
    </row>
    <row r="31" spans="1:40" s="57" customFormat="1" ht="18.75" customHeight="1" x14ac:dyDescent="0.2">
      <c r="A31" s="150">
        <f t="shared" si="24"/>
        <v>19</v>
      </c>
      <c r="B31" s="134"/>
      <c r="C31" s="135"/>
      <c r="D31" s="135"/>
      <c r="E31" s="144"/>
      <c r="F31" s="143"/>
      <c r="G31" s="189">
        <f t="shared" si="0"/>
        <v>0</v>
      </c>
      <c r="H31" s="268" t="s">
        <v>89</v>
      </c>
      <c r="I31" s="144"/>
      <c r="J31" s="147"/>
      <c r="K31" s="189">
        <f t="shared" si="15"/>
        <v>0</v>
      </c>
      <c r="L31" s="138">
        <f t="shared" si="25"/>
        <v>0</v>
      </c>
      <c r="M31" s="139">
        <f t="shared" si="1"/>
        <v>0</v>
      </c>
      <c r="N31" s="109">
        <f t="shared" si="16"/>
        <v>0</v>
      </c>
      <c r="O31" s="46">
        <f t="shared" si="17"/>
        <v>0</v>
      </c>
      <c r="P31" s="54">
        <f t="shared" si="18"/>
        <v>0</v>
      </c>
      <c r="Q31" s="113">
        <f t="shared" si="2"/>
        <v>0</v>
      </c>
      <c r="R31" s="123">
        <f t="shared" si="26"/>
        <v>0</v>
      </c>
      <c r="S31" s="146" t="str">
        <f t="shared" si="19"/>
        <v/>
      </c>
      <c r="T31" s="145" t="str">
        <f t="shared" si="20"/>
        <v/>
      </c>
      <c r="U31" s="146" t="str">
        <f t="shared" si="3"/>
        <v/>
      </c>
      <c r="V31" s="145" t="str">
        <f t="shared" si="4"/>
        <v/>
      </c>
      <c r="W31" s="145" t="str">
        <f t="shared" si="5"/>
        <v/>
      </c>
      <c r="X31" s="145" t="str">
        <f t="shared" si="6"/>
        <v/>
      </c>
      <c r="Y31" s="148" t="str">
        <f t="shared" si="7"/>
        <v/>
      </c>
      <c r="Z31" s="149" t="str">
        <f t="shared" si="8"/>
        <v/>
      </c>
      <c r="AA31" s="146" t="str">
        <f t="shared" si="9"/>
        <v/>
      </c>
      <c r="AB31" s="146">
        <f t="shared" si="10"/>
        <v>0</v>
      </c>
      <c r="AC31" s="145" t="str">
        <f t="shared" si="11"/>
        <v/>
      </c>
      <c r="AD31" s="145" t="str">
        <f t="shared" si="12"/>
        <v/>
      </c>
      <c r="AE31" s="146" t="str">
        <f t="shared" si="13"/>
        <v/>
      </c>
      <c r="AF31" s="146" t="str">
        <f t="shared" si="14"/>
        <v/>
      </c>
      <c r="AG31" s="105">
        <f t="shared" si="21"/>
        <v>0</v>
      </c>
      <c r="AH31" s="202">
        <f t="shared" si="22"/>
        <v>0</v>
      </c>
      <c r="AI31" s="215"/>
      <c r="AJ31" s="203">
        <f t="shared" si="23"/>
        <v>0</v>
      </c>
      <c r="AK31" s="419"/>
      <c r="AL31" s="420"/>
      <c r="AM31" s="420"/>
      <c r="AN31" s="421"/>
    </row>
    <row r="32" spans="1:40" s="57" customFormat="1" ht="18.75" customHeight="1" x14ac:dyDescent="0.2">
      <c r="A32" s="150">
        <f t="shared" si="24"/>
        <v>20</v>
      </c>
      <c r="B32" s="134"/>
      <c r="C32" s="135"/>
      <c r="D32" s="135"/>
      <c r="E32" s="144"/>
      <c r="F32" s="143"/>
      <c r="G32" s="189">
        <f t="shared" si="0"/>
        <v>0</v>
      </c>
      <c r="H32" s="268" t="s">
        <v>89</v>
      </c>
      <c r="I32" s="144"/>
      <c r="J32" s="147"/>
      <c r="K32" s="189">
        <f t="shared" si="15"/>
        <v>0</v>
      </c>
      <c r="L32" s="138">
        <f t="shared" ref="L32:L37" si="27">IF(I32&gt;=E32,I32,E32)</f>
        <v>0</v>
      </c>
      <c r="M32" s="139">
        <f t="shared" si="1"/>
        <v>0</v>
      </c>
      <c r="N32" s="109">
        <f t="shared" si="16"/>
        <v>0</v>
      </c>
      <c r="O32" s="46">
        <f t="shared" si="17"/>
        <v>0</v>
      </c>
      <c r="P32" s="54">
        <f t="shared" si="18"/>
        <v>0</v>
      </c>
      <c r="Q32" s="113">
        <f t="shared" si="2"/>
        <v>0</v>
      </c>
      <c r="R32" s="123">
        <f t="shared" ref="R32:R37" si="28">SUM(S32:Z32)</f>
        <v>0</v>
      </c>
      <c r="S32" s="146" t="str">
        <f t="shared" si="19"/>
        <v/>
      </c>
      <c r="T32" s="145" t="str">
        <f t="shared" si="20"/>
        <v/>
      </c>
      <c r="U32" s="146" t="str">
        <f t="shared" si="3"/>
        <v/>
      </c>
      <c r="V32" s="145" t="str">
        <f t="shared" si="4"/>
        <v/>
      </c>
      <c r="W32" s="145" t="str">
        <f t="shared" si="5"/>
        <v/>
      </c>
      <c r="X32" s="145" t="str">
        <f t="shared" si="6"/>
        <v/>
      </c>
      <c r="Y32" s="148" t="str">
        <f t="shared" si="7"/>
        <v/>
      </c>
      <c r="Z32" s="149" t="str">
        <f t="shared" si="8"/>
        <v/>
      </c>
      <c r="AA32" s="146" t="str">
        <f t="shared" si="9"/>
        <v/>
      </c>
      <c r="AB32" s="146">
        <f t="shared" si="10"/>
        <v>0</v>
      </c>
      <c r="AC32" s="145" t="str">
        <f t="shared" si="11"/>
        <v/>
      </c>
      <c r="AD32" s="145" t="str">
        <f t="shared" si="12"/>
        <v/>
      </c>
      <c r="AE32" s="146" t="str">
        <f t="shared" si="13"/>
        <v/>
      </c>
      <c r="AF32" s="146" t="str">
        <f t="shared" si="14"/>
        <v/>
      </c>
      <c r="AG32" s="105">
        <f t="shared" si="21"/>
        <v>0</v>
      </c>
      <c r="AH32" s="202">
        <f t="shared" si="22"/>
        <v>0</v>
      </c>
      <c r="AI32" s="215"/>
      <c r="AJ32" s="203">
        <f t="shared" si="23"/>
        <v>0</v>
      </c>
      <c r="AK32" s="419"/>
      <c r="AL32" s="420"/>
      <c r="AM32" s="420"/>
      <c r="AN32" s="421"/>
    </row>
    <row r="33" spans="1:40" s="57" customFormat="1" ht="18.75" customHeight="1" x14ac:dyDescent="0.2">
      <c r="A33" s="150">
        <f t="shared" si="24"/>
        <v>21</v>
      </c>
      <c r="B33" s="134"/>
      <c r="C33" s="135"/>
      <c r="D33" s="135"/>
      <c r="E33" s="144"/>
      <c r="F33" s="143"/>
      <c r="G33" s="189">
        <f t="shared" si="0"/>
        <v>0</v>
      </c>
      <c r="H33" s="268" t="s">
        <v>89</v>
      </c>
      <c r="I33" s="144"/>
      <c r="J33" s="147"/>
      <c r="K33" s="189">
        <f t="shared" si="15"/>
        <v>0</v>
      </c>
      <c r="L33" s="138">
        <f t="shared" si="27"/>
        <v>0</v>
      </c>
      <c r="M33" s="139">
        <f t="shared" si="1"/>
        <v>0</v>
      </c>
      <c r="N33" s="109">
        <f t="shared" si="16"/>
        <v>0</v>
      </c>
      <c r="O33" s="46">
        <f t="shared" si="17"/>
        <v>0</v>
      </c>
      <c r="P33" s="54">
        <f t="shared" si="18"/>
        <v>0</v>
      </c>
      <c r="Q33" s="113">
        <f t="shared" si="2"/>
        <v>0</v>
      </c>
      <c r="R33" s="123">
        <f t="shared" si="28"/>
        <v>0</v>
      </c>
      <c r="S33" s="146" t="str">
        <f t="shared" si="19"/>
        <v/>
      </c>
      <c r="T33" s="145" t="str">
        <f t="shared" si="20"/>
        <v/>
      </c>
      <c r="U33" s="146" t="str">
        <f t="shared" si="3"/>
        <v/>
      </c>
      <c r="V33" s="145" t="str">
        <f t="shared" si="4"/>
        <v/>
      </c>
      <c r="W33" s="145" t="str">
        <f t="shared" si="5"/>
        <v/>
      </c>
      <c r="X33" s="145" t="str">
        <f t="shared" si="6"/>
        <v/>
      </c>
      <c r="Y33" s="148" t="str">
        <f t="shared" si="7"/>
        <v/>
      </c>
      <c r="Z33" s="149" t="str">
        <f t="shared" si="8"/>
        <v/>
      </c>
      <c r="AA33" s="146" t="str">
        <f t="shared" si="9"/>
        <v/>
      </c>
      <c r="AB33" s="146">
        <f t="shared" si="10"/>
        <v>0</v>
      </c>
      <c r="AC33" s="145" t="str">
        <f t="shared" si="11"/>
        <v/>
      </c>
      <c r="AD33" s="145" t="str">
        <f t="shared" si="12"/>
        <v/>
      </c>
      <c r="AE33" s="146" t="str">
        <f t="shared" si="13"/>
        <v/>
      </c>
      <c r="AF33" s="146" t="str">
        <f t="shared" si="14"/>
        <v/>
      </c>
      <c r="AG33" s="105">
        <f t="shared" si="21"/>
        <v>0</v>
      </c>
      <c r="AH33" s="202">
        <f t="shared" si="22"/>
        <v>0</v>
      </c>
      <c r="AI33" s="215"/>
      <c r="AJ33" s="203">
        <f t="shared" si="23"/>
        <v>0</v>
      </c>
      <c r="AK33" s="419"/>
      <c r="AL33" s="420"/>
      <c r="AM33" s="420"/>
      <c r="AN33" s="421"/>
    </row>
    <row r="34" spans="1:40" s="57" customFormat="1" ht="18.75" customHeight="1" x14ac:dyDescent="0.2">
      <c r="A34" s="150">
        <f t="shared" si="24"/>
        <v>22</v>
      </c>
      <c r="B34" s="134"/>
      <c r="C34" s="135"/>
      <c r="D34" s="135"/>
      <c r="E34" s="144"/>
      <c r="F34" s="143"/>
      <c r="G34" s="189">
        <f t="shared" si="0"/>
        <v>0</v>
      </c>
      <c r="H34" s="268" t="s">
        <v>89</v>
      </c>
      <c r="I34" s="144"/>
      <c r="J34" s="147"/>
      <c r="K34" s="189">
        <f t="shared" si="15"/>
        <v>0</v>
      </c>
      <c r="L34" s="138">
        <f t="shared" si="27"/>
        <v>0</v>
      </c>
      <c r="M34" s="139">
        <f t="shared" si="1"/>
        <v>0</v>
      </c>
      <c r="N34" s="109">
        <f t="shared" si="16"/>
        <v>0</v>
      </c>
      <c r="O34" s="46">
        <f t="shared" si="17"/>
        <v>0</v>
      </c>
      <c r="P34" s="54">
        <f t="shared" si="18"/>
        <v>0</v>
      </c>
      <c r="Q34" s="113">
        <f t="shared" si="2"/>
        <v>0</v>
      </c>
      <c r="R34" s="123">
        <f t="shared" si="28"/>
        <v>0</v>
      </c>
      <c r="S34" s="146" t="str">
        <f t="shared" si="19"/>
        <v/>
      </c>
      <c r="T34" s="145" t="str">
        <f t="shared" si="20"/>
        <v/>
      </c>
      <c r="U34" s="146" t="str">
        <f t="shared" si="3"/>
        <v/>
      </c>
      <c r="V34" s="145" t="str">
        <f t="shared" si="4"/>
        <v/>
      </c>
      <c r="W34" s="145" t="str">
        <f t="shared" si="5"/>
        <v/>
      </c>
      <c r="X34" s="145" t="str">
        <f t="shared" si="6"/>
        <v/>
      </c>
      <c r="Y34" s="148" t="str">
        <f t="shared" si="7"/>
        <v/>
      </c>
      <c r="Z34" s="149" t="str">
        <f t="shared" si="8"/>
        <v/>
      </c>
      <c r="AA34" s="146" t="str">
        <f t="shared" si="9"/>
        <v/>
      </c>
      <c r="AB34" s="146">
        <f t="shared" si="10"/>
        <v>0</v>
      </c>
      <c r="AC34" s="145" t="str">
        <f t="shared" si="11"/>
        <v/>
      </c>
      <c r="AD34" s="145" t="str">
        <f t="shared" si="12"/>
        <v/>
      </c>
      <c r="AE34" s="146" t="str">
        <f t="shared" si="13"/>
        <v/>
      </c>
      <c r="AF34" s="146" t="str">
        <f t="shared" si="14"/>
        <v/>
      </c>
      <c r="AG34" s="105">
        <f t="shared" si="21"/>
        <v>0</v>
      </c>
      <c r="AH34" s="202">
        <f t="shared" si="22"/>
        <v>0</v>
      </c>
      <c r="AI34" s="215"/>
      <c r="AJ34" s="203">
        <f t="shared" si="23"/>
        <v>0</v>
      </c>
      <c r="AK34" s="419"/>
      <c r="AL34" s="420"/>
      <c r="AM34" s="420"/>
      <c r="AN34" s="421"/>
    </row>
    <row r="35" spans="1:40" s="57" customFormat="1" ht="18.75" customHeight="1" x14ac:dyDescent="0.2">
      <c r="A35" s="150">
        <f t="shared" si="24"/>
        <v>23</v>
      </c>
      <c r="B35" s="134"/>
      <c r="C35" s="133"/>
      <c r="D35" s="134"/>
      <c r="E35" s="144"/>
      <c r="F35" s="143"/>
      <c r="G35" s="189">
        <f t="shared" si="0"/>
        <v>0</v>
      </c>
      <c r="H35" s="268" t="s">
        <v>89</v>
      </c>
      <c r="I35" s="144"/>
      <c r="J35" s="147"/>
      <c r="K35" s="189">
        <f t="shared" si="15"/>
        <v>0</v>
      </c>
      <c r="L35" s="138">
        <f t="shared" si="27"/>
        <v>0</v>
      </c>
      <c r="M35" s="139">
        <f t="shared" si="1"/>
        <v>0</v>
      </c>
      <c r="N35" s="109">
        <f t="shared" si="16"/>
        <v>0</v>
      </c>
      <c r="O35" s="46">
        <f t="shared" si="17"/>
        <v>0</v>
      </c>
      <c r="P35" s="54">
        <f t="shared" si="18"/>
        <v>0</v>
      </c>
      <c r="Q35" s="113">
        <f t="shared" si="2"/>
        <v>0</v>
      </c>
      <c r="R35" s="123">
        <f t="shared" si="28"/>
        <v>0</v>
      </c>
      <c r="S35" s="146" t="str">
        <f t="shared" si="19"/>
        <v/>
      </c>
      <c r="T35" s="145" t="str">
        <f t="shared" si="20"/>
        <v/>
      </c>
      <c r="U35" s="146" t="str">
        <f t="shared" si="3"/>
        <v/>
      </c>
      <c r="V35" s="145" t="str">
        <f t="shared" si="4"/>
        <v/>
      </c>
      <c r="W35" s="145" t="str">
        <f t="shared" si="5"/>
        <v/>
      </c>
      <c r="X35" s="145" t="str">
        <f t="shared" si="6"/>
        <v/>
      </c>
      <c r="Y35" s="148" t="str">
        <f t="shared" si="7"/>
        <v/>
      </c>
      <c r="Z35" s="149" t="str">
        <f t="shared" si="8"/>
        <v/>
      </c>
      <c r="AA35" s="146" t="str">
        <f t="shared" si="9"/>
        <v/>
      </c>
      <c r="AB35" s="146">
        <f t="shared" si="10"/>
        <v>0</v>
      </c>
      <c r="AC35" s="145" t="str">
        <f t="shared" si="11"/>
        <v/>
      </c>
      <c r="AD35" s="145" t="str">
        <f t="shared" si="12"/>
        <v/>
      </c>
      <c r="AE35" s="146" t="str">
        <f t="shared" si="13"/>
        <v/>
      </c>
      <c r="AF35" s="146" t="str">
        <f t="shared" si="14"/>
        <v/>
      </c>
      <c r="AG35" s="105">
        <f t="shared" si="21"/>
        <v>0</v>
      </c>
      <c r="AH35" s="202">
        <f t="shared" si="22"/>
        <v>0</v>
      </c>
      <c r="AI35" s="215"/>
      <c r="AJ35" s="203">
        <f t="shared" si="23"/>
        <v>0</v>
      </c>
      <c r="AK35" s="419"/>
      <c r="AL35" s="420"/>
      <c r="AM35" s="420"/>
      <c r="AN35" s="421"/>
    </row>
    <row r="36" spans="1:40" s="57" customFormat="1" ht="18.75" customHeight="1" x14ac:dyDescent="0.2">
      <c r="A36" s="150">
        <f t="shared" si="24"/>
        <v>24</v>
      </c>
      <c r="B36" s="134"/>
      <c r="C36" s="133"/>
      <c r="D36" s="134"/>
      <c r="E36" s="144"/>
      <c r="F36" s="143"/>
      <c r="G36" s="189">
        <f t="shared" si="0"/>
        <v>0</v>
      </c>
      <c r="H36" s="268" t="s">
        <v>89</v>
      </c>
      <c r="I36" s="144"/>
      <c r="J36" s="147"/>
      <c r="K36" s="189">
        <f t="shared" si="15"/>
        <v>0</v>
      </c>
      <c r="L36" s="138">
        <f t="shared" si="27"/>
        <v>0</v>
      </c>
      <c r="M36" s="139">
        <f t="shared" si="1"/>
        <v>0</v>
      </c>
      <c r="N36" s="109">
        <f t="shared" si="16"/>
        <v>0</v>
      </c>
      <c r="O36" s="46">
        <f t="shared" si="17"/>
        <v>0</v>
      </c>
      <c r="P36" s="54">
        <f t="shared" si="18"/>
        <v>0</v>
      </c>
      <c r="Q36" s="113">
        <f t="shared" si="2"/>
        <v>0</v>
      </c>
      <c r="R36" s="123">
        <f t="shared" si="28"/>
        <v>0</v>
      </c>
      <c r="S36" s="146" t="str">
        <f t="shared" si="19"/>
        <v/>
      </c>
      <c r="T36" s="145" t="str">
        <f t="shared" si="20"/>
        <v/>
      </c>
      <c r="U36" s="146" t="str">
        <f t="shared" si="3"/>
        <v/>
      </c>
      <c r="V36" s="145" t="str">
        <f t="shared" si="4"/>
        <v/>
      </c>
      <c r="W36" s="145" t="str">
        <f t="shared" si="5"/>
        <v/>
      </c>
      <c r="X36" s="145" t="str">
        <f t="shared" si="6"/>
        <v/>
      </c>
      <c r="Y36" s="148" t="str">
        <f t="shared" si="7"/>
        <v/>
      </c>
      <c r="Z36" s="149" t="str">
        <f t="shared" si="8"/>
        <v/>
      </c>
      <c r="AA36" s="146" t="str">
        <f t="shared" si="9"/>
        <v/>
      </c>
      <c r="AB36" s="146">
        <f t="shared" si="10"/>
        <v>0</v>
      </c>
      <c r="AC36" s="145" t="str">
        <f t="shared" si="11"/>
        <v/>
      </c>
      <c r="AD36" s="145" t="str">
        <f t="shared" si="12"/>
        <v/>
      </c>
      <c r="AE36" s="146" t="str">
        <f t="shared" si="13"/>
        <v/>
      </c>
      <c r="AF36" s="146" t="str">
        <f t="shared" si="14"/>
        <v/>
      </c>
      <c r="AG36" s="105">
        <f t="shared" si="21"/>
        <v>0</v>
      </c>
      <c r="AH36" s="202">
        <f t="shared" si="22"/>
        <v>0</v>
      </c>
      <c r="AI36" s="215"/>
      <c r="AJ36" s="203">
        <f t="shared" si="23"/>
        <v>0</v>
      </c>
      <c r="AK36" s="419"/>
      <c r="AL36" s="420"/>
      <c r="AM36" s="420"/>
      <c r="AN36" s="421"/>
    </row>
    <row r="37" spans="1:40" s="57" customFormat="1" ht="18.75" customHeight="1" thickBot="1" x14ac:dyDescent="0.25">
      <c r="A37" s="150">
        <f t="shared" si="24"/>
        <v>25</v>
      </c>
      <c r="B37" s="134"/>
      <c r="C37" s="133"/>
      <c r="D37" s="134"/>
      <c r="E37" s="144"/>
      <c r="F37" s="143"/>
      <c r="G37" s="189">
        <f t="shared" si="0"/>
        <v>0</v>
      </c>
      <c r="H37" s="268" t="s">
        <v>89</v>
      </c>
      <c r="I37" s="144"/>
      <c r="J37" s="147"/>
      <c r="K37" s="189">
        <f t="shared" si="15"/>
        <v>0</v>
      </c>
      <c r="L37" s="138">
        <f t="shared" si="27"/>
        <v>0</v>
      </c>
      <c r="M37" s="140">
        <f t="shared" si="1"/>
        <v>0</v>
      </c>
      <c r="N37" s="110">
        <f t="shared" si="16"/>
        <v>0</v>
      </c>
      <c r="O37" s="73">
        <f t="shared" si="17"/>
        <v>0</v>
      </c>
      <c r="P37" s="54">
        <f t="shared" si="18"/>
        <v>0</v>
      </c>
      <c r="Q37" s="114">
        <f t="shared" si="2"/>
        <v>0</v>
      </c>
      <c r="R37" s="124">
        <f t="shared" si="28"/>
        <v>0</v>
      </c>
      <c r="S37" s="146" t="str">
        <f t="shared" si="19"/>
        <v/>
      </c>
      <c r="T37" s="145" t="str">
        <f t="shared" si="20"/>
        <v/>
      </c>
      <c r="U37" s="146" t="str">
        <f t="shared" si="3"/>
        <v/>
      </c>
      <c r="V37" s="145" t="str">
        <f t="shared" si="4"/>
        <v/>
      </c>
      <c r="W37" s="145" t="str">
        <f t="shared" si="5"/>
        <v/>
      </c>
      <c r="X37" s="145" t="str">
        <f t="shared" si="6"/>
        <v/>
      </c>
      <c r="Y37" s="148" t="str">
        <f t="shared" si="7"/>
        <v/>
      </c>
      <c r="Z37" s="149" t="str">
        <f t="shared" si="8"/>
        <v/>
      </c>
      <c r="AA37" s="146" t="str">
        <f t="shared" si="9"/>
        <v/>
      </c>
      <c r="AB37" s="146">
        <f t="shared" si="10"/>
        <v>0</v>
      </c>
      <c r="AC37" s="145" t="str">
        <f t="shared" si="11"/>
        <v/>
      </c>
      <c r="AD37" s="145" t="str">
        <f t="shared" si="12"/>
        <v/>
      </c>
      <c r="AE37" s="146" t="str">
        <f t="shared" si="13"/>
        <v/>
      </c>
      <c r="AF37" s="146" t="str">
        <f t="shared" si="14"/>
        <v/>
      </c>
      <c r="AG37" s="105">
        <f t="shared" si="21"/>
        <v>0</v>
      </c>
      <c r="AH37" s="202">
        <f t="shared" si="22"/>
        <v>0</v>
      </c>
      <c r="AI37" s="216"/>
      <c r="AJ37" s="204">
        <f t="shared" si="23"/>
        <v>0</v>
      </c>
      <c r="AK37" s="422"/>
      <c r="AL37" s="423"/>
      <c r="AM37" s="423"/>
      <c r="AN37" s="424"/>
    </row>
    <row r="38" spans="1:40" s="160" customFormat="1" ht="31.5" customHeight="1" thickBot="1" x14ac:dyDescent="0.25">
      <c r="A38" s="101"/>
      <c r="B38" s="71"/>
      <c r="C38" s="71"/>
      <c r="D38" s="71"/>
      <c r="E38" s="72"/>
      <c r="F38" s="102"/>
      <c r="G38" s="102"/>
      <c r="H38" s="102"/>
      <c r="I38" s="102"/>
      <c r="J38" s="102"/>
      <c r="K38" s="121"/>
      <c r="L38" s="84"/>
      <c r="M38" s="305" t="str">
        <f>IF(AH38=AH76,"Gesamtsumme:","Zwischensumme")</f>
        <v>Gesamtsumme:</v>
      </c>
      <c r="N38" s="306"/>
      <c r="O38" s="306"/>
      <c r="P38" s="307"/>
      <c r="Q38" s="161">
        <f t="shared" si="2"/>
        <v>0</v>
      </c>
      <c r="R38" s="162"/>
      <c r="S38" s="163" t="str">
        <f>IF(AND(O38&lt;$F$269,H38="familienversichert"),P38*($I$268/30),"")</f>
        <v/>
      </c>
      <c r="T38" s="164" t="str">
        <f>IF(AND(O38&gt;$G$268,H38="familienversichert"),P38*($I$269/30),"")</f>
        <v/>
      </c>
      <c r="U38" s="163" t="str">
        <f>IF(AND(O38&lt;$F$269,J38="pflichtversichert"),P38*($K$268/30),"")</f>
        <v/>
      </c>
      <c r="V38" s="164" t="str">
        <f>IF(AND(O38&gt;$G$268,H38="pflichtversichert"),P38*($K$269/30),"")</f>
        <v/>
      </c>
      <c r="W38" s="164"/>
      <c r="X38" s="164"/>
      <c r="Y38" s="165" t="str">
        <f>IF(AND($Q38&lt;$G$268,$H$5="Richtlinie über die Gewährung von Zuwendungen zur Förderung von Jugendwerkstätten"),#REF!*($I$268/30),"")</f>
        <v/>
      </c>
      <c r="Z38" s="166" t="str">
        <f>IF(AND($Q38&gt;$G$268,$H$5="Richtlinie über die Gewährung von Zuwendungen zur Förderung von Jugendwerkstätten"),#REF!*($I$269/30),"")</f>
        <v/>
      </c>
      <c r="AA38" s="163" t="str">
        <f>IF(AND($AM$7&gt;$G$269,$H38="familienversichert"),P38*($I$268/30),"")</f>
        <v/>
      </c>
      <c r="AB38" s="163"/>
      <c r="AC38" s="164" t="str">
        <f>IF(AND($AM$7&gt;$G$269,$H38="pflichtversichert"),$P38*($K$268/30),"")</f>
        <v/>
      </c>
      <c r="AD38" s="164" t="str">
        <f>IF(AND($AM$7&gt;$G$269,$H38="pflichtversichert"),$P38*($K$268/30),"")</f>
        <v/>
      </c>
      <c r="AE38" s="195"/>
      <c r="AF38" s="195"/>
      <c r="AG38" s="167">
        <f>SUMIF(AG13:AG37,"&gt;0",AG13:AG37)</f>
        <v>0</v>
      </c>
      <c r="AH38" s="168">
        <f>SUM(AH13:AH37)</f>
        <v>0</v>
      </c>
      <c r="AI38" s="200">
        <f>SUM(AI13:AI37)</f>
        <v>0</v>
      </c>
      <c r="AJ38" s="205">
        <f>SUM(AJ13:AJ37)</f>
        <v>0</v>
      </c>
      <c r="AK38" s="70"/>
      <c r="AL38" s="70"/>
      <c r="AM38" s="70"/>
      <c r="AN38" s="70"/>
    </row>
    <row r="39" spans="1:40" s="56" customFormat="1" ht="18.75" thickBot="1" x14ac:dyDescent="0.3">
      <c r="A39" s="356"/>
      <c r="B39" s="356"/>
      <c r="C39" s="100" t="s">
        <v>45</v>
      </c>
      <c r="D39" s="55"/>
      <c r="F39" s="246" t="s">
        <v>60</v>
      </c>
      <c r="G39" s="265"/>
      <c r="H39" s="249"/>
      <c r="I39" s="249"/>
      <c r="M39" s="319"/>
      <c r="N39" s="319"/>
      <c r="O39" s="319"/>
      <c r="P39" s="319"/>
      <c r="Q39" s="170"/>
      <c r="R39" s="171"/>
      <c r="S39" s="172"/>
      <c r="T39" s="172"/>
      <c r="U39" s="172"/>
      <c r="V39" s="172"/>
      <c r="W39" s="172"/>
      <c r="X39" s="172"/>
      <c r="Y39" s="172"/>
      <c r="Z39" s="172"/>
      <c r="AA39" s="173"/>
      <c r="AB39" s="173"/>
      <c r="AC39" s="173"/>
      <c r="AD39" s="173">
        <f>SUM(AG38)</f>
        <v>0</v>
      </c>
      <c r="AE39" s="173"/>
      <c r="AF39" s="173"/>
      <c r="AG39" s="174"/>
      <c r="AH39" s="182"/>
      <c r="AI39" s="199"/>
      <c r="AJ39" s="199"/>
    </row>
    <row r="40" spans="1:40" s="57" customFormat="1" ht="15.75" thickTop="1" x14ac:dyDescent="0.25">
      <c r="A40" s="356"/>
      <c r="B40" s="356"/>
      <c r="C40" s="59" t="s">
        <v>78</v>
      </c>
      <c r="D40" s="251">
        <v>42370</v>
      </c>
      <c r="F40" s="266">
        <v>386</v>
      </c>
      <c r="G40" s="250"/>
      <c r="H40" s="250"/>
      <c r="I40" s="250"/>
      <c r="J40" s="56"/>
      <c r="K40" s="56"/>
      <c r="L40" s="56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</row>
    <row r="41" spans="1:40" ht="15" x14ac:dyDescent="0.25">
      <c r="A41" s="29"/>
      <c r="B41" s="29"/>
      <c r="C41" s="41"/>
      <c r="D41" s="60"/>
      <c r="E41" s="30"/>
      <c r="F41" s="267"/>
      <c r="G41" s="250"/>
      <c r="H41" s="250"/>
      <c r="I41" s="250"/>
      <c r="J41" s="56"/>
      <c r="K41" s="56"/>
      <c r="L41" s="56"/>
      <c r="M41" s="56"/>
      <c r="N41" s="56"/>
      <c r="O41" s="56"/>
      <c r="P41" s="56"/>
      <c r="Q41" s="117"/>
      <c r="R41" s="29"/>
      <c r="S41" s="29"/>
      <c r="T41" s="29"/>
      <c r="U41" s="29"/>
      <c r="V41" s="39"/>
      <c r="W41" s="39"/>
      <c r="X41" s="39"/>
      <c r="Y41" s="39"/>
      <c r="Z41" s="39"/>
      <c r="AA41" s="30"/>
      <c r="AB41" s="30"/>
      <c r="AC41" s="56"/>
      <c r="AD41" s="56"/>
      <c r="AE41" s="56"/>
      <c r="AF41" s="56"/>
      <c r="AG41" s="56"/>
      <c r="AH41" s="30"/>
      <c r="AI41" s="30"/>
      <c r="AJ41" s="30"/>
      <c r="AK41" s="30"/>
      <c r="AL41" s="30"/>
      <c r="AM41" s="30"/>
      <c r="AN41" s="30"/>
    </row>
    <row r="42" spans="1:40" ht="11.25" customHeight="1" x14ac:dyDescent="0.2">
      <c r="A42" s="29"/>
      <c r="B42" s="29"/>
      <c r="C42" s="29"/>
      <c r="D42" s="30"/>
      <c r="E42" s="29"/>
      <c r="F42" s="30"/>
      <c r="G42" s="30"/>
      <c r="H42" s="29"/>
      <c r="I42" s="30"/>
      <c r="J42" s="56"/>
      <c r="K42" s="56"/>
      <c r="L42" s="56"/>
      <c r="M42" s="56"/>
      <c r="N42" s="56"/>
      <c r="O42" s="56"/>
      <c r="P42" s="56"/>
      <c r="Q42" s="117"/>
      <c r="R42" s="29"/>
      <c r="S42" s="29"/>
      <c r="T42" s="29"/>
      <c r="U42" s="29"/>
      <c r="V42" s="39"/>
      <c r="W42" s="39"/>
      <c r="X42" s="39"/>
      <c r="Y42" s="39"/>
      <c r="Z42" s="39"/>
      <c r="AA42" s="30"/>
      <c r="AB42" s="30"/>
      <c r="AC42" s="56"/>
      <c r="AD42" s="56"/>
      <c r="AE42" s="56"/>
      <c r="AF42" s="56"/>
      <c r="AG42" s="56"/>
      <c r="AH42" s="30"/>
      <c r="AI42" s="30"/>
      <c r="AJ42" s="30"/>
      <c r="AK42" s="30"/>
      <c r="AL42" s="30"/>
      <c r="AM42" s="30"/>
      <c r="AN42" s="30"/>
    </row>
    <row r="43" spans="1:40" ht="35.25" customHeight="1" x14ac:dyDescent="0.25">
      <c r="A43" s="30"/>
      <c r="B43" s="30"/>
      <c r="C43" s="400" t="s">
        <v>65</v>
      </c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400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30"/>
      <c r="AM43" s="30"/>
      <c r="AN43" s="30"/>
    </row>
    <row r="44" spans="1:40" ht="55.5" customHeight="1" x14ac:dyDescent="0.2">
      <c r="A44" s="33"/>
      <c r="B44" s="33"/>
      <c r="C44" s="33"/>
      <c r="D44" s="33"/>
      <c r="E44" s="33"/>
      <c r="F44" s="30"/>
      <c r="G44" s="30"/>
      <c r="H44" s="30"/>
      <c r="I44" s="30"/>
      <c r="J44" s="30"/>
      <c r="K44" s="48"/>
      <c r="L44" s="56"/>
      <c r="M44" s="56"/>
      <c r="N44" s="56"/>
      <c r="O44" s="56"/>
      <c r="P44" s="49"/>
      <c r="Q44" s="118"/>
      <c r="R44" s="33"/>
      <c r="S44" s="33"/>
      <c r="T44" s="33"/>
      <c r="U44" s="30"/>
      <c r="V44" s="39"/>
      <c r="W44" s="39"/>
      <c r="X44" s="39"/>
      <c r="Y44" s="39"/>
      <c r="Z44" s="39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</row>
    <row r="45" spans="1:40" ht="22.5" customHeight="1" x14ac:dyDescent="0.2">
      <c r="A45" s="389" t="s">
        <v>69</v>
      </c>
      <c r="B45" s="389"/>
      <c r="C45" s="389"/>
      <c r="D45" s="389"/>
      <c r="E45" s="86"/>
      <c r="F45" s="87"/>
      <c r="G45" s="87"/>
      <c r="H45" s="87"/>
      <c r="I45" s="87"/>
      <c r="J45" s="87"/>
      <c r="K45" s="88"/>
      <c r="L45" s="89"/>
      <c r="M45" s="89"/>
      <c r="N45" s="89"/>
      <c r="O45" s="89"/>
      <c r="P45" s="89"/>
      <c r="Q45" s="119"/>
      <c r="R45" s="86"/>
      <c r="S45" s="86"/>
      <c r="T45" s="86"/>
      <c r="U45" s="87"/>
      <c r="V45" s="130"/>
      <c r="W45" s="130"/>
      <c r="X45" s="130"/>
      <c r="Y45" s="130"/>
      <c r="Z45" s="130"/>
      <c r="AA45" s="87"/>
      <c r="AB45" s="87"/>
      <c r="AC45" s="87"/>
      <c r="AD45" s="87"/>
      <c r="AE45" s="87"/>
      <c r="AF45" s="87"/>
      <c r="AG45" s="87"/>
      <c r="AH45" s="87"/>
      <c r="AI45" s="38"/>
      <c r="AJ45" s="38"/>
      <c r="AK45" s="30"/>
      <c r="AL45" s="30"/>
      <c r="AM45" s="30"/>
      <c r="AN45" s="30"/>
    </row>
    <row r="46" spans="1:40" s="57" customFormat="1" ht="7.5" hidden="1" customHeight="1" thickBot="1" x14ac:dyDescent="0.3">
      <c r="A46" s="78"/>
      <c r="B46" s="62"/>
      <c r="C46" s="62"/>
      <c r="D46" s="62"/>
      <c r="E46" s="63"/>
      <c r="F46" s="38"/>
      <c r="G46" s="38"/>
      <c r="H46" s="38"/>
      <c r="I46" s="38"/>
      <c r="J46" s="38"/>
      <c r="K46" s="118"/>
      <c r="L46" s="64"/>
      <c r="M46" s="65"/>
      <c r="N46" s="65"/>
      <c r="O46" s="65"/>
      <c r="P46" s="65"/>
      <c r="Q46" s="115"/>
      <c r="R46" s="69"/>
      <c r="S46" s="66"/>
      <c r="T46" s="67"/>
      <c r="U46" s="66"/>
      <c r="V46" s="67"/>
      <c r="W46" s="67"/>
      <c r="X46" s="67"/>
      <c r="Y46" s="68"/>
      <c r="Z46" s="79"/>
      <c r="AA46" s="66"/>
      <c r="AB46" s="66"/>
      <c r="AC46" s="67"/>
      <c r="AD46" s="67"/>
      <c r="AE46" s="67"/>
      <c r="AF46" s="67"/>
      <c r="AG46" s="99"/>
      <c r="AH46" s="129"/>
      <c r="AI46" s="129"/>
      <c r="AJ46" s="129"/>
      <c r="AK46" s="28"/>
      <c r="AL46" s="28"/>
      <c r="AM46" s="28"/>
      <c r="AN46" s="28"/>
    </row>
    <row r="47" spans="1:40" s="31" customFormat="1" ht="61.5" hidden="1" customHeight="1" thickTop="1" thickBot="1" x14ac:dyDescent="0.25">
      <c r="A47" s="364" t="s">
        <v>0</v>
      </c>
      <c r="B47" s="394" t="s">
        <v>30</v>
      </c>
      <c r="C47" s="353" t="s">
        <v>16</v>
      </c>
      <c r="D47" s="354"/>
      <c r="E47" s="35" t="s">
        <v>50</v>
      </c>
      <c r="F47" s="42" t="s">
        <v>49</v>
      </c>
      <c r="G47" s="47"/>
      <c r="H47" s="151" t="s">
        <v>39</v>
      </c>
      <c r="I47" s="359" t="s">
        <v>51</v>
      </c>
      <c r="J47" s="360"/>
      <c r="K47" s="120"/>
      <c r="L47" s="403" t="s">
        <v>64</v>
      </c>
      <c r="M47" s="404"/>
      <c r="N47" s="404"/>
      <c r="O47" s="404"/>
      <c r="P47" s="405"/>
      <c r="Q47" s="300" t="s">
        <v>40</v>
      </c>
      <c r="R47" s="330" t="s">
        <v>59</v>
      </c>
      <c r="S47" s="351" t="s">
        <v>58</v>
      </c>
      <c r="T47" s="352"/>
      <c r="U47" s="324" t="s">
        <v>104</v>
      </c>
      <c r="V47" s="325"/>
      <c r="W47" s="325"/>
      <c r="X47" s="326"/>
      <c r="Y47" s="322" t="s">
        <v>57</v>
      </c>
      <c r="Z47" s="323"/>
      <c r="AA47" s="392" t="s">
        <v>95</v>
      </c>
      <c r="AB47" s="393"/>
      <c r="AC47" s="327" t="s">
        <v>104</v>
      </c>
      <c r="AD47" s="328"/>
      <c r="AE47" s="328"/>
      <c r="AF47" s="329"/>
      <c r="AG47" s="287" t="s">
        <v>79</v>
      </c>
      <c r="AH47" s="308" t="s">
        <v>60</v>
      </c>
      <c r="AI47" s="280" t="s">
        <v>97</v>
      </c>
      <c r="AJ47" s="280" t="s">
        <v>98</v>
      </c>
      <c r="AK47" s="425" t="s">
        <v>88</v>
      </c>
      <c r="AL47" s="415"/>
      <c r="AM47" s="415"/>
      <c r="AN47" s="416"/>
    </row>
    <row r="48" spans="1:40" s="36" customFormat="1" ht="14.25" hidden="1" customHeight="1" x14ac:dyDescent="0.2">
      <c r="A48" s="365"/>
      <c r="B48" s="395"/>
      <c r="C48" s="337" t="s">
        <v>2</v>
      </c>
      <c r="D48" s="339" t="s">
        <v>3</v>
      </c>
      <c r="E48" s="341" t="s">
        <v>17</v>
      </c>
      <c r="F48" s="343" t="s">
        <v>17</v>
      </c>
      <c r="G48" s="345" t="s">
        <v>48</v>
      </c>
      <c r="H48" s="141"/>
      <c r="I48" s="310" t="s">
        <v>18</v>
      </c>
      <c r="J48" s="367" t="s">
        <v>19</v>
      </c>
      <c r="K48" s="312" t="s">
        <v>28</v>
      </c>
      <c r="L48" s="126"/>
      <c r="M48" s="347" t="s">
        <v>62</v>
      </c>
      <c r="N48" s="132"/>
      <c r="O48" s="349" t="s">
        <v>63</v>
      </c>
      <c r="P48" s="317" t="s">
        <v>28</v>
      </c>
      <c r="Q48" s="301"/>
      <c r="R48" s="331"/>
      <c r="S48" s="292" t="s">
        <v>55</v>
      </c>
      <c r="T48" s="294" t="s">
        <v>41</v>
      </c>
      <c r="U48" s="296" t="s">
        <v>56</v>
      </c>
      <c r="V48" s="285" t="s">
        <v>42</v>
      </c>
      <c r="W48" s="193"/>
      <c r="X48" s="193"/>
      <c r="Y48" s="290" t="s">
        <v>54</v>
      </c>
      <c r="Z48" s="333" t="s">
        <v>53</v>
      </c>
      <c r="AA48" s="303" t="s">
        <v>105</v>
      </c>
      <c r="AB48" s="303" t="s">
        <v>106</v>
      </c>
      <c r="AC48" s="283" t="s">
        <v>71</v>
      </c>
      <c r="AD48" s="283" t="s">
        <v>75</v>
      </c>
      <c r="AE48" s="298" t="s">
        <v>93</v>
      </c>
      <c r="AF48" s="244" t="s">
        <v>91</v>
      </c>
      <c r="AG48" s="288"/>
      <c r="AH48" s="309"/>
      <c r="AI48" s="281"/>
      <c r="AJ48" s="281"/>
      <c r="AK48" s="426"/>
      <c r="AL48" s="417"/>
      <c r="AM48" s="417"/>
      <c r="AN48" s="418"/>
    </row>
    <row r="49" spans="1:40" s="32" customFormat="1" ht="30.75" hidden="1" customHeight="1" thickBot="1" x14ac:dyDescent="0.25">
      <c r="A49" s="366"/>
      <c r="B49" s="396"/>
      <c r="C49" s="338"/>
      <c r="D49" s="340"/>
      <c r="E49" s="342"/>
      <c r="F49" s="344"/>
      <c r="G49" s="346"/>
      <c r="H49" s="137"/>
      <c r="I49" s="311"/>
      <c r="J49" s="368"/>
      <c r="K49" s="313"/>
      <c r="L49" s="127" t="s">
        <v>61</v>
      </c>
      <c r="M49" s="348"/>
      <c r="N49" s="136" t="s">
        <v>83</v>
      </c>
      <c r="O49" s="350"/>
      <c r="P49" s="318"/>
      <c r="Q49" s="302"/>
      <c r="R49" s="332"/>
      <c r="S49" s="293"/>
      <c r="T49" s="295"/>
      <c r="U49" s="297"/>
      <c r="V49" s="286"/>
      <c r="W49" s="194"/>
      <c r="X49" s="194"/>
      <c r="Y49" s="291"/>
      <c r="Z49" s="334"/>
      <c r="AA49" s="304"/>
      <c r="AB49" s="304"/>
      <c r="AC49" s="284"/>
      <c r="AD49" s="284"/>
      <c r="AE49" s="299"/>
      <c r="AF49" s="245" t="s">
        <v>94</v>
      </c>
      <c r="AG49" s="289"/>
      <c r="AH49" s="309"/>
      <c r="AI49" s="282"/>
      <c r="AJ49" s="282"/>
      <c r="AK49" s="426"/>
      <c r="AL49" s="417"/>
      <c r="AM49" s="417"/>
      <c r="AN49" s="418"/>
    </row>
    <row r="50" spans="1:40" s="160" customFormat="1" ht="19.5" hidden="1" customHeight="1" thickBot="1" x14ac:dyDescent="0.25">
      <c r="A50" s="80"/>
      <c r="B50" s="81"/>
      <c r="C50" s="82"/>
      <c r="D50" s="81"/>
      <c r="E50" s="83"/>
      <c r="F50" s="85"/>
      <c r="G50" s="85"/>
      <c r="H50" s="85"/>
      <c r="I50" s="85"/>
      <c r="J50" s="85"/>
      <c r="K50" s="122"/>
      <c r="L50" s="85"/>
      <c r="M50" s="314" t="s">
        <v>68</v>
      </c>
      <c r="N50" s="315"/>
      <c r="O50" s="315"/>
      <c r="P50" s="316"/>
      <c r="Q50" s="116">
        <f t="shared" ref="Q50:Q76" si="29">IF(P50&gt;I50,P50,I50)</f>
        <v>0</v>
      </c>
      <c r="R50" s="125">
        <f>SUM(R38)</f>
        <v>0</v>
      </c>
      <c r="S50" s="74" t="str">
        <f>IF(AND(O50&lt;$F$269,H50="familienversichert"),P50*($I$268/30),"")</f>
        <v/>
      </c>
      <c r="T50" s="75" t="str">
        <f>IF(AND(O50&gt;$G$268,H50="familienversichert"),P50*($I$269/30),"")</f>
        <v/>
      </c>
      <c r="U50" s="74" t="str">
        <f>IF(AND(O50&lt;$F$269,J50="pflichtversichert"),P50*($K$268/30),"")</f>
        <v/>
      </c>
      <c r="V50" s="75" t="str">
        <f>IF(AND(O50&gt;$G$268,H50="pflichtversichert"),P50*($K$269/30),"")</f>
        <v/>
      </c>
      <c r="W50" s="75"/>
      <c r="X50" s="75"/>
      <c r="Y50" s="76" t="str">
        <f>IF(AND($Q50&lt;$G$268,$H$5="Richtlinie über die Gewährung von Zuwendungen zur Förderung von Jugendwerkstätten"),#REF!*($I$268/30),"")</f>
        <v/>
      </c>
      <c r="Z50" s="77" t="str">
        <f>IF(AND($Q50&gt;$G$268,$H$5="Richtlinie über die Gewährung von Zuwendungen zur Förderung von Jugendwerkstätten"),#REF!*($I$269/30),"")</f>
        <v/>
      </c>
      <c r="AA50" s="74" t="str">
        <f>IF(AND($AM$7&gt;$G$269,$H50="familienversichert"),P50*($I$268/30),"")</f>
        <v/>
      </c>
      <c r="AB50" s="74"/>
      <c r="AC50" s="75" t="str">
        <f>IF(AND($AM$7&gt;=$G$269,$H50="pflichtversichert"),$P50*($K$268/30),"")</f>
        <v/>
      </c>
      <c r="AD50" s="91">
        <f>AG50</f>
        <v>0</v>
      </c>
      <c r="AE50" s="91"/>
      <c r="AF50" s="91"/>
      <c r="AG50" s="209">
        <f>SUM(AG38)</f>
        <v>0</v>
      </c>
      <c r="AH50" s="201">
        <f>SUM(AH38)</f>
        <v>0</v>
      </c>
      <c r="AI50" s="210">
        <f>AI38</f>
        <v>0</v>
      </c>
      <c r="AJ50" s="204">
        <f>AJ38</f>
        <v>0</v>
      </c>
      <c r="AK50" s="419"/>
      <c r="AL50" s="420"/>
      <c r="AM50" s="420"/>
      <c r="AN50" s="421"/>
    </row>
    <row r="51" spans="1:40" s="57" customFormat="1" ht="18.75" hidden="1" customHeight="1" x14ac:dyDescent="0.2">
      <c r="A51" s="150">
        <f>A37+1</f>
        <v>26</v>
      </c>
      <c r="B51" s="134"/>
      <c r="C51" s="133"/>
      <c r="D51" s="134"/>
      <c r="E51" s="144"/>
      <c r="F51" s="147"/>
      <c r="G51" s="189">
        <f>(DAY(E51)&gt;1)*(MIN(F51+1,DATE(YEAR(E51), MONTH(E51)+1,1))-E51) + 30*MAX(,12*(YEAR(F51)-YEAR(E51))+MONTH(F51)-MONTH(E51)+(DAY(E51)=1)-(DAY(F51+1)&gt;1)) + DAY(F51)*(DAY(F51+1)&gt;1)*(1-(DAY(E51)&gt;1)*(TEXT(E51,"JJJJMM")=TEXT(F51,"JJJJMM")))</f>
        <v>0</v>
      </c>
      <c r="H51" s="268" t="s">
        <v>89</v>
      </c>
      <c r="I51" s="144"/>
      <c r="J51" s="190"/>
      <c r="K51" s="189">
        <f>(DAY(I51)&gt;1)*(MIN(J51+1,DATE(YEAR(I51), MONTH(I51)+1,1))-I51) + 30*MAX(,12*(YEAR(J51)-YEAR(I51))+MONTH(J51)-MONTH(I51)+(DAY(I51)=1)-(DAY(J51+1)&gt;1)) + DAY(J51)*(DAY(J51+1)&gt;1)*(1-(DAY(I51)&gt;1)*(TEXT(I51,"JJJJMM")=TEXT(J51,"JJJJMM")))</f>
        <v>0</v>
      </c>
      <c r="L51" s="138">
        <f t="shared" ref="L51:L64" si="30">IF(I51&gt;=E51,I51,E51)</f>
        <v>0</v>
      </c>
      <c r="M51" s="139">
        <f t="shared" ref="M51:M75" si="31">IF($G$6&gt;=L51,$G$6,L51)</f>
        <v>0</v>
      </c>
      <c r="N51" s="109">
        <f t="shared" ref="N51:N64" si="32">IF(J51&lt;=F51,J51,F51)</f>
        <v>0</v>
      </c>
      <c r="O51" s="46">
        <f t="shared" ref="O51:O75" si="33">IF($K$6&lt;=N51,$K$6,N51)</f>
        <v>0</v>
      </c>
      <c r="P51" s="54">
        <f>IF(M51&gt;O51,"0",((DAY(M51)&gt;1)*(MIN(O51+1,DATE(YEAR(M51), MONTH(M51)+1,1))-M51) + 30*MAX(,12*(YEAR(O51)-YEAR(M51))+MONTH(O51)-MONTH(M51)+(DAY(M51)=1)-(DAY(O51+1)&gt;1)) + DAY(O51)*(DAY(O51+1)&gt;1)*(1-(DAY(M51)&gt;1)*(TEXT(M51,"JJJJMM")=TEXT(O51,"JJJJMM")))))</f>
        <v>0</v>
      </c>
      <c r="Q51" s="113">
        <f t="shared" si="29"/>
        <v>0</v>
      </c>
      <c r="R51" s="123">
        <f t="shared" ref="R51:R64" si="34">SUM(S51:Z51)</f>
        <v>0</v>
      </c>
      <c r="S51" s="146" t="str">
        <f>IF(AND(O51&lt;$F$269,H51="ALG II - familienversichert",,$H$5&lt;&gt;"Richtlinie über die Gewährung von Zuwendungen zur Förderung von Jugendwerkstätten"),P51*($I$268/30),"")</f>
        <v/>
      </c>
      <c r="T51" s="145" t="str">
        <f>IF(AND(O51&gt;$G$268,H51="ALG II - familienversichert",,$H$5&lt;&gt;"Richtlinie über die Gewährung von Zuwendungen zur Förderung von Jugendwerkstätten"),P51*($I$269/30),"")</f>
        <v/>
      </c>
      <c r="U51" s="146" t="str">
        <f t="shared" ref="U51:U75" si="35">IF(AND(O51&lt;$F$269,H51="ALG II - pflichtversichert"),P51*($K$268/30),"")</f>
        <v/>
      </c>
      <c r="V51" s="145" t="str">
        <f t="shared" ref="V51:V75" si="36">IF(AND(O51&gt;$G$268,H51="ALG II - pflichtversichert"),P51*($K$269/30),"")</f>
        <v/>
      </c>
      <c r="W51" s="145" t="str">
        <f t="shared" ref="W51:W75" si="37">IF(AND(O51&lt;$F$269,H51="ALG I"),P51*($K$268/30),"")</f>
        <v/>
      </c>
      <c r="X51" s="145" t="str">
        <f t="shared" ref="X51:X75" si="38">IF(AND(O51&gt;$G$268,H51="ALG I"),P51*($K$269/30),"")</f>
        <v/>
      </c>
      <c r="Y51" s="148" t="str">
        <f t="shared" ref="Y51:Y75" si="39">IF(AND($AM$7&lt;$F$269,$H$5="Richtlinie über die Gewährung von Zuwendungen zur Förderung von Jugendwerkstätten"),$P51*($I$268/30),"")</f>
        <v/>
      </c>
      <c r="Z51" s="149" t="str">
        <f t="shared" ref="Z51:Z75" si="40">IF(AND($AM$7&gt;=$F$269,$H$5="Richtlinie über die Gewährung von Zuwendungen zur Förderung von Jugendwerkstätten"),$P51*($I$269/30),"")</f>
        <v/>
      </c>
      <c r="AA51" s="146" t="str">
        <f t="shared" ref="AA51:AA75" si="41">IF(AND($AM$7&gt;=$F$269,$H51="ALG II - familienversichert"),$P51*($I$269/30),"")</f>
        <v/>
      </c>
      <c r="AB51" s="146">
        <f t="shared" ref="AB51:AB75" si="42">IF(AND($AM$7&lt;$F$269,$H51="ALG II - familienversichert"),$P51*($I$268/30),)</f>
        <v>0</v>
      </c>
      <c r="AC51" s="145" t="str">
        <f t="shared" ref="AC51:AC75" si="43">IF(AND($AM$7&gt;=$F$269,$H51="ALG II - pflichtversichert"),$P51*($K$269/30),"")</f>
        <v/>
      </c>
      <c r="AD51" s="145" t="str">
        <f t="shared" ref="AD51:AD75" si="44">IF(AND($AM$7&lt;$F$269,$H51="ALG II - pflichtversichert"),$P51*($K$268/30),"")</f>
        <v/>
      </c>
      <c r="AE51" s="146" t="str">
        <f t="shared" ref="AE51:AE75" si="45">IF(AND($AM$7&gt;=$F$269,$H51="ALG I"),$P51*($K$269/30),"")</f>
        <v/>
      </c>
      <c r="AF51" s="146" t="str">
        <f t="shared" ref="AF51:AF75" si="46">IF(AND($AM$7&lt;$F$269,$H51="ALG I"),$P51*($K$268/30),"")</f>
        <v/>
      </c>
      <c r="AG51" s="105">
        <f>IF($H$5="Richtlinie über die Gewährung von Zuwendungen zur Förderung von Jugendwerkstätten",SUM(Y51:Z51),SUM(AA51:AF51))</f>
        <v>0</v>
      </c>
      <c r="AH51" s="208">
        <f t="shared" ref="AH51:AH64" si="47">IF(AG51&lt;0,0,AG51)</f>
        <v>0</v>
      </c>
      <c r="AI51" s="217"/>
      <c r="AJ51" s="212">
        <f t="shared" ref="AJ51:AJ75" si="48">AH51-AI51</f>
        <v>0</v>
      </c>
      <c r="AK51" s="427"/>
      <c r="AL51" s="420"/>
      <c r="AM51" s="420"/>
      <c r="AN51" s="421"/>
    </row>
    <row r="52" spans="1:40" s="57" customFormat="1" ht="18.75" hidden="1" customHeight="1" x14ac:dyDescent="0.2">
      <c r="A52" s="150">
        <f>A51+1</f>
        <v>27</v>
      </c>
      <c r="B52" s="134"/>
      <c r="C52" s="133"/>
      <c r="D52" s="134"/>
      <c r="E52" s="144"/>
      <c r="F52" s="147"/>
      <c r="G52" s="189">
        <f t="shared" ref="G52:G75" si="49">(DAY(E52)&gt;1)*(MIN(F52+1,DATE(YEAR(E52), MONTH(E52)+1,1))-E52) + 30*MAX(,12*(YEAR(F52)-YEAR(E52))+MONTH(F52)-MONTH(E52)+(DAY(E52)=1)-(DAY(F52+1)&gt;1)) + DAY(F52)*(DAY(F52+1)&gt;1)*(1-(DAY(E52)&gt;1)*(TEXT(E52,"JJJJMM")=TEXT(F52,"JJJJMM")))</f>
        <v>0</v>
      </c>
      <c r="H52" s="268" t="s">
        <v>89</v>
      </c>
      <c r="I52" s="144"/>
      <c r="J52" s="190"/>
      <c r="K52" s="189">
        <f t="shared" ref="K52:K75" si="50">(DAY(I52)&gt;1)*(MIN(J52+1,DATE(YEAR(I52), MONTH(I52)+1,1))-I52) + 30*MAX(,12*(YEAR(J52)-YEAR(I52))+MONTH(J52)-MONTH(I52)+(DAY(I52)=1)-(DAY(J52+1)&gt;1)) + DAY(J52)*(DAY(J52+1)&gt;1)*(1-(DAY(I52)&gt;1)*(TEXT(I52,"JJJJMM")=TEXT(J52,"JJJJMM")))</f>
        <v>0</v>
      </c>
      <c r="L52" s="138">
        <f t="shared" si="30"/>
        <v>0</v>
      </c>
      <c r="M52" s="139">
        <f t="shared" si="31"/>
        <v>0</v>
      </c>
      <c r="N52" s="109">
        <f t="shared" si="32"/>
        <v>0</v>
      </c>
      <c r="O52" s="46">
        <f t="shared" si="33"/>
        <v>0</v>
      </c>
      <c r="P52" s="54">
        <f t="shared" ref="P52:P75" si="51">IF(M52&gt;O52,"0",((DAY(M52)&gt;1)*(MIN(O52+1,DATE(YEAR(M52), MONTH(M52)+1,1))-M52) + 30*MAX(,12*(YEAR(O52)-YEAR(M52))+MONTH(O52)-MONTH(M52)+(DAY(M52)=1)-(DAY(O52+1)&gt;1)) + DAY(O52)*(DAY(O52+1)&gt;1)*(1-(DAY(M52)&gt;1)*(TEXT(M52,"JJJJMM")=TEXT(O52,"JJJJMM")))))</f>
        <v>0</v>
      </c>
      <c r="Q52" s="113">
        <f t="shared" si="29"/>
        <v>0</v>
      </c>
      <c r="R52" s="123">
        <f t="shared" si="34"/>
        <v>0</v>
      </c>
      <c r="S52" s="146" t="str">
        <f t="shared" ref="S52:S75" si="52">IF(AND(O52&lt;$F$269,H52="ALG II - familienversichert",,$H$5&lt;&gt;"Richtlinie über die Gewährung von Zuwendungen zur Förderung von Jugendwerkstätten"),P52*($I$268/30),"")</f>
        <v/>
      </c>
      <c r="T52" s="145" t="str">
        <f t="shared" ref="T52:T75" si="53">IF(AND(O52&gt;$G$268,H52="ALG II - familienversichert",,$H$5&lt;&gt;"Richtlinie über die Gewährung von Zuwendungen zur Förderung von Jugendwerkstätten"),P52*($I$269/30),"")</f>
        <v/>
      </c>
      <c r="U52" s="146" t="str">
        <f t="shared" si="35"/>
        <v/>
      </c>
      <c r="V52" s="145" t="str">
        <f t="shared" si="36"/>
        <v/>
      </c>
      <c r="W52" s="145" t="str">
        <f t="shared" si="37"/>
        <v/>
      </c>
      <c r="X52" s="145" t="str">
        <f t="shared" si="38"/>
        <v/>
      </c>
      <c r="Y52" s="148" t="str">
        <f t="shared" si="39"/>
        <v/>
      </c>
      <c r="Z52" s="149" t="str">
        <f t="shared" si="40"/>
        <v/>
      </c>
      <c r="AA52" s="146" t="str">
        <f t="shared" si="41"/>
        <v/>
      </c>
      <c r="AB52" s="146">
        <f t="shared" si="42"/>
        <v>0</v>
      </c>
      <c r="AC52" s="145" t="str">
        <f t="shared" si="43"/>
        <v/>
      </c>
      <c r="AD52" s="145" t="str">
        <f t="shared" si="44"/>
        <v/>
      </c>
      <c r="AE52" s="146" t="str">
        <f t="shared" si="45"/>
        <v/>
      </c>
      <c r="AF52" s="146" t="str">
        <f t="shared" si="46"/>
        <v/>
      </c>
      <c r="AG52" s="105">
        <f t="shared" ref="AG52:AG75" si="54">IF($H$5="Richtlinie über die Gewährung von Zuwendungen zur Förderung von Jugendwerkstätten",SUM(Y52:Z52),SUM(AA52:AF52))</f>
        <v>0</v>
      </c>
      <c r="AH52" s="183">
        <f t="shared" si="47"/>
        <v>0</v>
      </c>
      <c r="AI52" s="218"/>
      <c r="AJ52" s="203">
        <f t="shared" si="48"/>
        <v>0</v>
      </c>
      <c r="AK52" s="427"/>
      <c r="AL52" s="420"/>
      <c r="AM52" s="420"/>
      <c r="AN52" s="421"/>
    </row>
    <row r="53" spans="1:40" s="57" customFormat="1" ht="18.75" hidden="1" customHeight="1" x14ac:dyDescent="0.2">
      <c r="A53" s="150">
        <f t="shared" ref="A53:A75" si="55">A52+1</f>
        <v>28</v>
      </c>
      <c r="B53" s="134"/>
      <c r="C53" s="133"/>
      <c r="D53" s="134"/>
      <c r="E53" s="144"/>
      <c r="F53" s="147"/>
      <c r="G53" s="189">
        <f t="shared" si="49"/>
        <v>0</v>
      </c>
      <c r="H53" s="268" t="s">
        <v>89</v>
      </c>
      <c r="I53" s="144"/>
      <c r="J53" s="190"/>
      <c r="K53" s="189">
        <f t="shared" si="50"/>
        <v>0</v>
      </c>
      <c r="L53" s="138">
        <f t="shared" si="30"/>
        <v>0</v>
      </c>
      <c r="M53" s="139">
        <f t="shared" si="31"/>
        <v>0</v>
      </c>
      <c r="N53" s="109">
        <f t="shared" si="32"/>
        <v>0</v>
      </c>
      <c r="O53" s="46">
        <f t="shared" si="33"/>
        <v>0</v>
      </c>
      <c r="P53" s="54">
        <f t="shared" si="51"/>
        <v>0</v>
      </c>
      <c r="Q53" s="113">
        <f t="shared" si="29"/>
        <v>0</v>
      </c>
      <c r="R53" s="123">
        <f t="shared" si="34"/>
        <v>0</v>
      </c>
      <c r="S53" s="146" t="str">
        <f t="shared" si="52"/>
        <v/>
      </c>
      <c r="T53" s="145" t="str">
        <f t="shared" si="53"/>
        <v/>
      </c>
      <c r="U53" s="146" t="str">
        <f t="shared" si="35"/>
        <v/>
      </c>
      <c r="V53" s="145" t="str">
        <f t="shared" si="36"/>
        <v/>
      </c>
      <c r="W53" s="145" t="str">
        <f t="shared" si="37"/>
        <v/>
      </c>
      <c r="X53" s="145" t="str">
        <f t="shared" si="38"/>
        <v/>
      </c>
      <c r="Y53" s="148" t="str">
        <f t="shared" si="39"/>
        <v/>
      </c>
      <c r="Z53" s="149" t="str">
        <f t="shared" si="40"/>
        <v/>
      </c>
      <c r="AA53" s="146" t="str">
        <f t="shared" si="41"/>
        <v/>
      </c>
      <c r="AB53" s="146">
        <f t="shared" si="42"/>
        <v>0</v>
      </c>
      <c r="AC53" s="145" t="str">
        <f t="shared" si="43"/>
        <v/>
      </c>
      <c r="AD53" s="145" t="str">
        <f t="shared" si="44"/>
        <v/>
      </c>
      <c r="AE53" s="146" t="str">
        <f t="shared" si="45"/>
        <v/>
      </c>
      <c r="AF53" s="146" t="str">
        <f t="shared" si="46"/>
        <v/>
      </c>
      <c r="AG53" s="105">
        <f t="shared" si="54"/>
        <v>0</v>
      </c>
      <c r="AH53" s="183">
        <f t="shared" si="47"/>
        <v>0</v>
      </c>
      <c r="AI53" s="218"/>
      <c r="AJ53" s="203">
        <f t="shared" si="48"/>
        <v>0</v>
      </c>
      <c r="AK53" s="427"/>
      <c r="AL53" s="420"/>
      <c r="AM53" s="420"/>
      <c r="AN53" s="421"/>
    </row>
    <row r="54" spans="1:40" s="57" customFormat="1" ht="18.75" hidden="1" customHeight="1" x14ac:dyDescent="0.2">
      <c r="A54" s="150">
        <f t="shared" si="55"/>
        <v>29</v>
      </c>
      <c r="B54" s="134"/>
      <c r="C54" s="133"/>
      <c r="D54" s="134"/>
      <c r="E54" s="144"/>
      <c r="F54" s="147"/>
      <c r="G54" s="189">
        <f t="shared" si="49"/>
        <v>0</v>
      </c>
      <c r="H54" s="268" t="s">
        <v>89</v>
      </c>
      <c r="I54" s="144"/>
      <c r="J54" s="190"/>
      <c r="K54" s="189">
        <f t="shared" si="50"/>
        <v>0</v>
      </c>
      <c r="L54" s="138">
        <f t="shared" si="30"/>
        <v>0</v>
      </c>
      <c r="M54" s="139">
        <f t="shared" si="31"/>
        <v>0</v>
      </c>
      <c r="N54" s="109">
        <f t="shared" si="32"/>
        <v>0</v>
      </c>
      <c r="O54" s="46">
        <f t="shared" si="33"/>
        <v>0</v>
      </c>
      <c r="P54" s="54">
        <f t="shared" si="51"/>
        <v>0</v>
      </c>
      <c r="Q54" s="113">
        <f t="shared" si="29"/>
        <v>0</v>
      </c>
      <c r="R54" s="123">
        <f t="shared" si="34"/>
        <v>0</v>
      </c>
      <c r="S54" s="146" t="str">
        <f t="shared" si="52"/>
        <v/>
      </c>
      <c r="T54" s="145" t="str">
        <f t="shared" si="53"/>
        <v/>
      </c>
      <c r="U54" s="146" t="str">
        <f t="shared" si="35"/>
        <v/>
      </c>
      <c r="V54" s="145" t="str">
        <f t="shared" si="36"/>
        <v/>
      </c>
      <c r="W54" s="145" t="str">
        <f t="shared" si="37"/>
        <v/>
      </c>
      <c r="X54" s="145" t="str">
        <f t="shared" si="38"/>
        <v/>
      </c>
      <c r="Y54" s="148" t="str">
        <f t="shared" si="39"/>
        <v/>
      </c>
      <c r="Z54" s="149" t="str">
        <f t="shared" si="40"/>
        <v/>
      </c>
      <c r="AA54" s="146" t="str">
        <f t="shared" si="41"/>
        <v/>
      </c>
      <c r="AB54" s="146">
        <f t="shared" si="42"/>
        <v>0</v>
      </c>
      <c r="AC54" s="145" t="str">
        <f t="shared" si="43"/>
        <v/>
      </c>
      <c r="AD54" s="145" t="str">
        <f t="shared" si="44"/>
        <v/>
      </c>
      <c r="AE54" s="146" t="str">
        <f t="shared" si="45"/>
        <v/>
      </c>
      <c r="AF54" s="146" t="str">
        <f t="shared" si="46"/>
        <v/>
      </c>
      <c r="AG54" s="105">
        <f t="shared" si="54"/>
        <v>0</v>
      </c>
      <c r="AH54" s="183">
        <f t="shared" si="47"/>
        <v>0</v>
      </c>
      <c r="AI54" s="218"/>
      <c r="AJ54" s="203">
        <f t="shared" si="48"/>
        <v>0</v>
      </c>
      <c r="AK54" s="427"/>
      <c r="AL54" s="420"/>
      <c r="AM54" s="420"/>
      <c r="AN54" s="421"/>
    </row>
    <row r="55" spans="1:40" s="57" customFormat="1" ht="18.75" hidden="1" customHeight="1" x14ac:dyDescent="0.2">
      <c r="A55" s="150">
        <f t="shared" si="55"/>
        <v>30</v>
      </c>
      <c r="B55" s="134"/>
      <c r="C55" s="133"/>
      <c r="D55" s="134"/>
      <c r="E55" s="144"/>
      <c r="F55" s="147"/>
      <c r="G55" s="189">
        <f t="shared" si="49"/>
        <v>0</v>
      </c>
      <c r="H55" s="268" t="s">
        <v>89</v>
      </c>
      <c r="I55" s="144"/>
      <c r="J55" s="190"/>
      <c r="K55" s="189">
        <f t="shared" si="50"/>
        <v>0</v>
      </c>
      <c r="L55" s="138">
        <f t="shared" si="30"/>
        <v>0</v>
      </c>
      <c r="M55" s="139">
        <f t="shared" si="31"/>
        <v>0</v>
      </c>
      <c r="N55" s="109">
        <f t="shared" si="32"/>
        <v>0</v>
      </c>
      <c r="O55" s="46">
        <f t="shared" si="33"/>
        <v>0</v>
      </c>
      <c r="P55" s="54">
        <f t="shared" si="51"/>
        <v>0</v>
      </c>
      <c r="Q55" s="113">
        <f t="shared" si="29"/>
        <v>0</v>
      </c>
      <c r="R55" s="123">
        <f t="shared" si="34"/>
        <v>0</v>
      </c>
      <c r="S55" s="146" t="str">
        <f t="shared" si="52"/>
        <v/>
      </c>
      <c r="T55" s="145" t="str">
        <f t="shared" si="53"/>
        <v/>
      </c>
      <c r="U55" s="146" t="str">
        <f t="shared" si="35"/>
        <v/>
      </c>
      <c r="V55" s="145" t="str">
        <f t="shared" si="36"/>
        <v/>
      </c>
      <c r="W55" s="145" t="str">
        <f t="shared" si="37"/>
        <v/>
      </c>
      <c r="X55" s="145" t="str">
        <f t="shared" si="38"/>
        <v/>
      </c>
      <c r="Y55" s="148" t="str">
        <f t="shared" si="39"/>
        <v/>
      </c>
      <c r="Z55" s="149" t="str">
        <f t="shared" si="40"/>
        <v/>
      </c>
      <c r="AA55" s="146" t="str">
        <f t="shared" si="41"/>
        <v/>
      </c>
      <c r="AB55" s="146">
        <f t="shared" si="42"/>
        <v>0</v>
      </c>
      <c r="AC55" s="145" t="str">
        <f t="shared" si="43"/>
        <v/>
      </c>
      <c r="AD55" s="145" t="str">
        <f t="shared" si="44"/>
        <v/>
      </c>
      <c r="AE55" s="146" t="str">
        <f t="shared" si="45"/>
        <v/>
      </c>
      <c r="AF55" s="146" t="str">
        <f t="shared" si="46"/>
        <v/>
      </c>
      <c r="AG55" s="105">
        <f t="shared" si="54"/>
        <v>0</v>
      </c>
      <c r="AH55" s="183">
        <f t="shared" si="47"/>
        <v>0</v>
      </c>
      <c r="AI55" s="218"/>
      <c r="AJ55" s="203">
        <f t="shared" si="48"/>
        <v>0</v>
      </c>
      <c r="AK55" s="427"/>
      <c r="AL55" s="420"/>
      <c r="AM55" s="420"/>
      <c r="AN55" s="421"/>
    </row>
    <row r="56" spans="1:40" s="57" customFormat="1" ht="18.75" hidden="1" customHeight="1" x14ac:dyDescent="0.2">
      <c r="A56" s="150">
        <f t="shared" si="55"/>
        <v>31</v>
      </c>
      <c r="B56" s="134"/>
      <c r="C56" s="133"/>
      <c r="D56" s="134"/>
      <c r="E56" s="144"/>
      <c r="F56" s="147"/>
      <c r="G56" s="189">
        <f t="shared" si="49"/>
        <v>0</v>
      </c>
      <c r="H56" s="268" t="s">
        <v>89</v>
      </c>
      <c r="I56" s="144"/>
      <c r="J56" s="190"/>
      <c r="K56" s="189">
        <f t="shared" si="50"/>
        <v>0</v>
      </c>
      <c r="L56" s="138">
        <f t="shared" si="30"/>
        <v>0</v>
      </c>
      <c r="M56" s="139">
        <f t="shared" si="31"/>
        <v>0</v>
      </c>
      <c r="N56" s="109">
        <f t="shared" si="32"/>
        <v>0</v>
      </c>
      <c r="O56" s="46">
        <f t="shared" si="33"/>
        <v>0</v>
      </c>
      <c r="P56" s="54">
        <f t="shared" si="51"/>
        <v>0</v>
      </c>
      <c r="Q56" s="113">
        <f t="shared" si="29"/>
        <v>0</v>
      </c>
      <c r="R56" s="123">
        <f t="shared" si="34"/>
        <v>0</v>
      </c>
      <c r="S56" s="146" t="str">
        <f t="shared" si="52"/>
        <v/>
      </c>
      <c r="T56" s="145" t="str">
        <f t="shared" si="53"/>
        <v/>
      </c>
      <c r="U56" s="146" t="str">
        <f t="shared" si="35"/>
        <v/>
      </c>
      <c r="V56" s="145" t="str">
        <f t="shared" si="36"/>
        <v/>
      </c>
      <c r="W56" s="145" t="str">
        <f t="shared" si="37"/>
        <v/>
      </c>
      <c r="X56" s="145" t="str">
        <f t="shared" si="38"/>
        <v/>
      </c>
      <c r="Y56" s="148" t="str">
        <f t="shared" si="39"/>
        <v/>
      </c>
      <c r="Z56" s="149" t="str">
        <f t="shared" si="40"/>
        <v/>
      </c>
      <c r="AA56" s="146" t="str">
        <f t="shared" si="41"/>
        <v/>
      </c>
      <c r="AB56" s="146">
        <f t="shared" si="42"/>
        <v>0</v>
      </c>
      <c r="AC56" s="145" t="str">
        <f t="shared" si="43"/>
        <v/>
      </c>
      <c r="AD56" s="145" t="str">
        <f t="shared" si="44"/>
        <v/>
      </c>
      <c r="AE56" s="146" t="str">
        <f t="shared" si="45"/>
        <v/>
      </c>
      <c r="AF56" s="146" t="str">
        <f t="shared" si="46"/>
        <v/>
      </c>
      <c r="AG56" s="105">
        <f t="shared" si="54"/>
        <v>0</v>
      </c>
      <c r="AH56" s="183">
        <f t="shared" si="47"/>
        <v>0</v>
      </c>
      <c r="AI56" s="218"/>
      <c r="AJ56" s="203">
        <f t="shared" si="48"/>
        <v>0</v>
      </c>
      <c r="AK56" s="427"/>
      <c r="AL56" s="420"/>
      <c r="AM56" s="420"/>
      <c r="AN56" s="421"/>
    </row>
    <row r="57" spans="1:40" s="57" customFormat="1" ht="18.75" hidden="1" customHeight="1" x14ac:dyDescent="0.2">
      <c r="A57" s="150">
        <f t="shared" si="55"/>
        <v>32</v>
      </c>
      <c r="B57" s="134"/>
      <c r="C57" s="133"/>
      <c r="D57" s="134"/>
      <c r="E57" s="144"/>
      <c r="F57" s="147"/>
      <c r="G57" s="189">
        <f t="shared" si="49"/>
        <v>0</v>
      </c>
      <c r="H57" s="268" t="s">
        <v>89</v>
      </c>
      <c r="I57" s="144"/>
      <c r="J57" s="190"/>
      <c r="K57" s="189">
        <f t="shared" si="50"/>
        <v>0</v>
      </c>
      <c r="L57" s="138">
        <f t="shared" si="30"/>
        <v>0</v>
      </c>
      <c r="M57" s="139">
        <f t="shared" si="31"/>
        <v>0</v>
      </c>
      <c r="N57" s="109">
        <f t="shared" si="32"/>
        <v>0</v>
      </c>
      <c r="O57" s="46">
        <f t="shared" si="33"/>
        <v>0</v>
      </c>
      <c r="P57" s="54">
        <f t="shared" si="51"/>
        <v>0</v>
      </c>
      <c r="Q57" s="113">
        <f t="shared" si="29"/>
        <v>0</v>
      </c>
      <c r="R57" s="123">
        <f t="shared" si="34"/>
        <v>0</v>
      </c>
      <c r="S57" s="146" t="str">
        <f t="shared" si="52"/>
        <v/>
      </c>
      <c r="T57" s="145" t="str">
        <f t="shared" si="53"/>
        <v/>
      </c>
      <c r="U57" s="146" t="str">
        <f t="shared" si="35"/>
        <v/>
      </c>
      <c r="V57" s="145" t="str">
        <f t="shared" si="36"/>
        <v/>
      </c>
      <c r="W57" s="145" t="str">
        <f t="shared" si="37"/>
        <v/>
      </c>
      <c r="X57" s="145" t="str">
        <f t="shared" si="38"/>
        <v/>
      </c>
      <c r="Y57" s="148" t="str">
        <f t="shared" si="39"/>
        <v/>
      </c>
      <c r="Z57" s="149" t="str">
        <f t="shared" si="40"/>
        <v/>
      </c>
      <c r="AA57" s="146" t="str">
        <f t="shared" si="41"/>
        <v/>
      </c>
      <c r="AB57" s="146">
        <f t="shared" si="42"/>
        <v>0</v>
      </c>
      <c r="AC57" s="145" t="str">
        <f t="shared" si="43"/>
        <v/>
      </c>
      <c r="AD57" s="145" t="str">
        <f t="shared" si="44"/>
        <v/>
      </c>
      <c r="AE57" s="146" t="str">
        <f t="shared" si="45"/>
        <v/>
      </c>
      <c r="AF57" s="146" t="str">
        <f t="shared" si="46"/>
        <v/>
      </c>
      <c r="AG57" s="105">
        <f t="shared" si="54"/>
        <v>0</v>
      </c>
      <c r="AH57" s="183">
        <f t="shared" si="47"/>
        <v>0</v>
      </c>
      <c r="AI57" s="218"/>
      <c r="AJ57" s="203">
        <f t="shared" si="48"/>
        <v>0</v>
      </c>
      <c r="AK57" s="427"/>
      <c r="AL57" s="420"/>
      <c r="AM57" s="420"/>
      <c r="AN57" s="421"/>
    </row>
    <row r="58" spans="1:40" s="57" customFormat="1" ht="18.75" hidden="1" customHeight="1" x14ac:dyDescent="0.2">
      <c r="A58" s="150">
        <f t="shared" si="55"/>
        <v>33</v>
      </c>
      <c r="B58" s="134"/>
      <c r="C58" s="133"/>
      <c r="D58" s="134"/>
      <c r="E58" s="144"/>
      <c r="F58" s="147"/>
      <c r="G58" s="189">
        <f t="shared" si="49"/>
        <v>0</v>
      </c>
      <c r="H58" s="268" t="s">
        <v>89</v>
      </c>
      <c r="I58" s="144"/>
      <c r="J58" s="190"/>
      <c r="K58" s="189">
        <f t="shared" si="50"/>
        <v>0</v>
      </c>
      <c r="L58" s="138">
        <f t="shared" si="30"/>
        <v>0</v>
      </c>
      <c r="M58" s="139">
        <f t="shared" si="31"/>
        <v>0</v>
      </c>
      <c r="N58" s="109">
        <f t="shared" si="32"/>
        <v>0</v>
      </c>
      <c r="O58" s="46">
        <f t="shared" si="33"/>
        <v>0</v>
      </c>
      <c r="P58" s="54">
        <f t="shared" si="51"/>
        <v>0</v>
      </c>
      <c r="Q58" s="113">
        <f t="shared" si="29"/>
        <v>0</v>
      </c>
      <c r="R58" s="123">
        <f t="shared" si="34"/>
        <v>0</v>
      </c>
      <c r="S58" s="146" t="str">
        <f t="shared" si="52"/>
        <v/>
      </c>
      <c r="T58" s="145" t="str">
        <f t="shared" si="53"/>
        <v/>
      </c>
      <c r="U58" s="146" t="str">
        <f t="shared" si="35"/>
        <v/>
      </c>
      <c r="V58" s="145" t="str">
        <f t="shared" si="36"/>
        <v/>
      </c>
      <c r="W58" s="145" t="str">
        <f t="shared" si="37"/>
        <v/>
      </c>
      <c r="X58" s="145" t="str">
        <f t="shared" si="38"/>
        <v/>
      </c>
      <c r="Y58" s="148" t="str">
        <f t="shared" si="39"/>
        <v/>
      </c>
      <c r="Z58" s="149" t="str">
        <f t="shared" si="40"/>
        <v/>
      </c>
      <c r="AA58" s="146" t="str">
        <f t="shared" si="41"/>
        <v/>
      </c>
      <c r="AB58" s="146">
        <f t="shared" si="42"/>
        <v>0</v>
      </c>
      <c r="AC58" s="145" t="str">
        <f t="shared" si="43"/>
        <v/>
      </c>
      <c r="AD58" s="145" t="str">
        <f t="shared" si="44"/>
        <v/>
      </c>
      <c r="AE58" s="146" t="str">
        <f t="shared" si="45"/>
        <v/>
      </c>
      <c r="AF58" s="146" t="str">
        <f t="shared" si="46"/>
        <v/>
      </c>
      <c r="AG58" s="105">
        <f t="shared" si="54"/>
        <v>0</v>
      </c>
      <c r="AH58" s="183">
        <f t="shared" si="47"/>
        <v>0</v>
      </c>
      <c r="AI58" s="218"/>
      <c r="AJ58" s="203">
        <f t="shared" si="48"/>
        <v>0</v>
      </c>
      <c r="AK58" s="427"/>
      <c r="AL58" s="420"/>
      <c r="AM58" s="420"/>
      <c r="AN58" s="421"/>
    </row>
    <row r="59" spans="1:40" s="57" customFormat="1" ht="18.75" hidden="1" customHeight="1" x14ac:dyDescent="0.2">
      <c r="A59" s="150">
        <f t="shared" si="55"/>
        <v>34</v>
      </c>
      <c r="B59" s="134"/>
      <c r="C59" s="133"/>
      <c r="D59" s="134"/>
      <c r="E59" s="144"/>
      <c r="F59" s="147"/>
      <c r="G59" s="189">
        <f t="shared" si="49"/>
        <v>0</v>
      </c>
      <c r="H59" s="268" t="s">
        <v>89</v>
      </c>
      <c r="I59" s="144"/>
      <c r="J59" s="190"/>
      <c r="K59" s="189">
        <f t="shared" si="50"/>
        <v>0</v>
      </c>
      <c r="L59" s="138">
        <f t="shared" si="30"/>
        <v>0</v>
      </c>
      <c r="M59" s="139">
        <f t="shared" si="31"/>
        <v>0</v>
      </c>
      <c r="N59" s="109">
        <f t="shared" si="32"/>
        <v>0</v>
      </c>
      <c r="O59" s="46">
        <f t="shared" si="33"/>
        <v>0</v>
      </c>
      <c r="P59" s="54">
        <f t="shared" si="51"/>
        <v>0</v>
      </c>
      <c r="Q59" s="113">
        <f t="shared" si="29"/>
        <v>0</v>
      </c>
      <c r="R59" s="123">
        <f t="shared" si="34"/>
        <v>0</v>
      </c>
      <c r="S59" s="146" t="str">
        <f t="shared" si="52"/>
        <v/>
      </c>
      <c r="T59" s="145" t="str">
        <f t="shared" si="53"/>
        <v/>
      </c>
      <c r="U59" s="146" t="str">
        <f t="shared" si="35"/>
        <v/>
      </c>
      <c r="V59" s="145" t="str">
        <f t="shared" si="36"/>
        <v/>
      </c>
      <c r="W59" s="145" t="str">
        <f t="shared" si="37"/>
        <v/>
      </c>
      <c r="X59" s="145" t="str">
        <f t="shared" si="38"/>
        <v/>
      </c>
      <c r="Y59" s="148" t="str">
        <f t="shared" si="39"/>
        <v/>
      </c>
      <c r="Z59" s="149" t="str">
        <f t="shared" si="40"/>
        <v/>
      </c>
      <c r="AA59" s="146" t="str">
        <f t="shared" si="41"/>
        <v/>
      </c>
      <c r="AB59" s="146">
        <f t="shared" si="42"/>
        <v>0</v>
      </c>
      <c r="AC59" s="145" t="str">
        <f t="shared" si="43"/>
        <v/>
      </c>
      <c r="AD59" s="145" t="str">
        <f t="shared" si="44"/>
        <v/>
      </c>
      <c r="AE59" s="146" t="str">
        <f t="shared" si="45"/>
        <v/>
      </c>
      <c r="AF59" s="146" t="str">
        <f t="shared" si="46"/>
        <v/>
      </c>
      <c r="AG59" s="105">
        <f t="shared" si="54"/>
        <v>0</v>
      </c>
      <c r="AH59" s="183">
        <f t="shared" si="47"/>
        <v>0</v>
      </c>
      <c r="AI59" s="218"/>
      <c r="AJ59" s="203">
        <f t="shared" si="48"/>
        <v>0</v>
      </c>
      <c r="AK59" s="427"/>
      <c r="AL59" s="420"/>
      <c r="AM59" s="420"/>
      <c r="AN59" s="421"/>
    </row>
    <row r="60" spans="1:40" s="57" customFormat="1" ht="18.75" hidden="1" customHeight="1" x14ac:dyDescent="0.2">
      <c r="A60" s="150">
        <f t="shared" si="55"/>
        <v>35</v>
      </c>
      <c r="B60" s="134"/>
      <c r="C60" s="133"/>
      <c r="D60" s="134"/>
      <c r="E60" s="144"/>
      <c r="F60" s="147"/>
      <c r="G60" s="189">
        <f t="shared" si="49"/>
        <v>0</v>
      </c>
      <c r="H60" s="268" t="s">
        <v>89</v>
      </c>
      <c r="I60" s="144"/>
      <c r="J60" s="190"/>
      <c r="K60" s="189">
        <f t="shared" si="50"/>
        <v>0</v>
      </c>
      <c r="L60" s="138">
        <f t="shared" si="30"/>
        <v>0</v>
      </c>
      <c r="M60" s="139">
        <f t="shared" si="31"/>
        <v>0</v>
      </c>
      <c r="N60" s="109">
        <f t="shared" si="32"/>
        <v>0</v>
      </c>
      <c r="O60" s="46">
        <f t="shared" si="33"/>
        <v>0</v>
      </c>
      <c r="P60" s="54">
        <f t="shared" si="51"/>
        <v>0</v>
      </c>
      <c r="Q60" s="113">
        <f t="shared" si="29"/>
        <v>0</v>
      </c>
      <c r="R60" s="123">
        <f t="shared" si="34"/>
        <v>0</v>
      </c>
      <c r="S60" s="146" t="str">
        <f t="shared" si="52"/>
        <v/>
      </c>
      <c r="T60" s="145" t="str">
        <f t="shared" si="53"/>
        <v/>
      </c>
      <c r="U60" s="146" t="str">
        <f t="shared" si="35"/>
        <v/>
      </c>
      <c r="V60" s="145" t="str">
        <f t="shared" si="36"/>
        <v/>
      </c>
      <c r="W60" s="145" t="str">
        <f t="shared" si="37"/>
        <v/>
      </c>
      <c r="X60" s="145" t="str">
        <f t="shared" si="38"/>
        <v/>
      </c>
      <c r="Y60" s="148" t="str">
        <f t="shared" si="39"/>
        <v/>
      </c>
      <c r="Z60" s="149" t="str">
        <f t="shared" si="40"/>
        <v/>
      </c>
      <c r="AA60" s="146" t="str">
        <f t="shared" si="41"/>
        <v/>
      </c>
      <c r="AB60" s="146">
        <f t="shared" si="42"/>
        <v>0</v>
      </c>
      <c r="AC60" s="145" t="str">
        <f t="shared" si="43"/>
        <v/>
      </c>
      <c r="AD60" s="145" t="str">
        <f t="shared" si="44"/>
        <v/>
      </c>
      <c r="AE60" s="146" t="str">
        <f t="shared" si="45"/>
        <v/>
      </c>
      <c r="AF60" s="146" t="str">
        <f t="shared" si="46"/>
        <v/>
      </c>
      <c r="AG60" s="105">
        <f t="shared" si="54"/>
        <v>0</v>
      </c>
      <c r="AH60" s="183">
        <f t="shared" si="47"/>
        <v>0</v>
      </c>
      <c r="AI60" s="218"/>
      <c r="AJ60" s="203">
        <f t="shared" si="48"/>
        <v>0</v>
      </c>
      <c r="AK60" s="427"/>
      <c r="AL60" s="420"/>
      <c r="AM60" s="420"/>
      <c r="AN60" s="421"/>
    </row>
    <row r="61" spans="1:40" s="57" customFormat="1" ht="18.75" hidden="1" customHeight="1" x14ac:dyDescent="0.2">
      <c r="A61" s="150">
        <f t="shared" si="55"/>
        <v>36</v>
      </c>
      <c r="B61" s="134"/>
      <c r="C61" s="133"/>
      <c r="D61" s="134"/>
      <c r="E61" s="144"/>
      <c r="F61" s="147"/>
      <c r="G61" s="189">
        <f t="shared" si="49"/>
        <v>0</v>
      </c>
      <c r="H61" s="268" t="s">
        <v>89</v>
      </c>
      <c r="I61" s="144"/>
      <c r="J61" s="190"/>
      <c r="K61" s="189">
        <f t="shared" si="50"/>
        <v>0</v>
      </c>
      <c r="L61" s="138">
        <f t="shared" si="30"/>
        <v>0</v>
      </c>
      <c r="M61" s="139">
        <f t="shared" si="31"/>
        <v>0</v>
      </c>
      <c r="N61" s="109">
        <f t="shared" si="32"/>
        <v>0</v>
      </c>
      <c r="O61" s="46">
        <f t="shared" si="33"/>
        <v>0</v>
      </c>
      <c r="P61" s="54">
        <f t="shared" si="51"/>
        <v>0</v>
      </c>
      <c r="Q61" s="113">
        <f t="shared" si="29"/>
        <v>0</v>
      </c>
      <c r="R61" s="123">
        <f t="shared" si="34"/>
        <v>0</v>
      </c>
      <c r="S61" s="146" t="str">
        <f t="shared" si="52"/>
        <v/>
      </c>
      <c r="T61" s="145" t="str">
        <f t="shared" si="53"/>
        <v/>
      </c>
      <c r="U61" s="146" t="str">
        <f t="shared" si="35"/>
        <v/>
      </c>
      <c r="V61" s="145" t="str">
        <f t="shared" si="36"/>
        <v/>
      </c>
      <c r="W61" s="145" t="str">
        <f t="shared" si="37"/>
        <v/>
      </c>
      <c r="X61" s="145" t="str">
        <f t="shared" si="38"/>
        <v/>
      </c>
      <c r="Y61" s="148" t="str">
        <f t="shared" si="39"/>
        <v/>
      </c>
      <c r="Z61" s="149" t="str">
        <f t="shared" si="40"/>
        <v/>
      </c>
      <c r="AA61" s="146" t="str">
        <f t="shared" si="41"/>
        <v/>
      </c>
      <c r="AB61" s="146">
        <f t="shared" si="42"/>
        <v>0</v>
      </c>
      <c r="AC61" s="145" t="str">
        <f t="shared" si="43"/>
        <v/>
      </c>
      <c r="AD61" s="145" t="str">
        <f t="shared" si="44"/>
        <v/>
      </c>
      <c r="AE61" s="146" t="str">
        <f t="shared" si="45"/>
        <v/>
      </c>
      <c r="AF61" s="146" t="str">
        <f t="shared" si="46"/>
        <v/>
      </c>
      <c r="AG61" s="105">
        <f t="shared" si="54"/>
        <v>0</v>
      </c>
      <c r="AH61" s="183">
        <f t="shared" si="47"/>
        <v>0</v>
      </c>
      <c r="AI61" s="218"/>
      <c r="AJ61" s="203">
        <f t="shared" si="48"/>
        <v>0</v>
      </c>
      <c r="AK61" s="427"/>
      <c r="AL61" s="420"/>
      <c r="AM61" s="420"/>
      <c r="AN61" s="421"/>
    </row>
    <row r="62" spans="1:40" s="57" customFormat="1" ht="18.75" hidden="1" customHeight="1" x14ac:dyDescent="0.2">
      <c r="A62" s="150">
        <f t="shared" si="55"/>
        <v>37</v>
      </c>
      <c r="B62" s="134"/>
      <c r="C62" s="133"/>
      <c r="D62" s="134"/>
      <c r="E62" s="144"/>
      <c r="F62" s="147"/>
      <c r="G62" s="189">
        <f t="shared" si="49"/>
        <v>0</v>
      </c>
      <c r="H62" s="268" t="s">
        <v>89</v>
      </c>
      <c r="I62" s="144"/>
      <c r="J62" s="190"/>
      <c r="K62" s="189">
        <f t="shared" si="50"/>
        <v>0</v>
      </c>
      <c r="L62" s="138">
        <f t="shared" si="30"/>
        <v>0</v>
      </c>
      <c r="M62" s="139">
        <f t="shared" si="31"/>
        <v>0</v>
      </c>
      <c r="N62" s="109">
        <f t="shared" si="32"/>
        <v>0</v>
      </c>
      <c r="O62" s="46">
        <f t="shared" si="33"/>
        <v>0</v>
      </c>
      <c r="P62" s="54">
        <f t="shared" si="51"/>
        <v>0</v>
      </c>
      <c r="Q62" s="113">
        <f t="shared" si="29"/>
        <v>0</v>
      </c>
      <c r="R62" s="123">
        <f t="shared" si="34"/>
        <v>0</v>
      </c>
      <c r="S62" s="146" t="str">
        <f t="shared" si="52"/>
        <v/>
      </c>
      <c r="T62" s="145" t="str">
        <f t="shared" si="53"/>
        <v/>
      </c>
      <c r="U62" s="146" t="str">
        <f t="shared" si="35"/>
        <v/>
      </c>
      <c r="V62" s="145" t="str">
        <f t="shared" si="36"/>
        <v/>
      </c>
      <c r="W62" s="145" t="str">
        <f t="shared" si="37"/>
        <v/>
      </c>
      <c r="X62" s="145" t="str">
        <f t="shared" si="38"/>
        <v/>
      </c>
      <c r="Y62" s="148" t="str">
        <f t="shared" si="39"/>
        <v/>
      </c>
      <c r="Z62" s="149" t="str">
        <f t="shared" si="40"/>
        <v/>
      </c>
      <c r="AA62" s="146" t="str">
        <f t="shared" si="41"/>
        <v/>
      </c>
      <c r="AB62" s="146">
        <f t="shared" si="42"/>
        <v>0</v>
      </c>
      <c r="AC62" s="145" t="str">
        <f t="shared" si="43"/>
        <v/>
      </c>
      <c r="AD62" s="145" t="str">
        <f t="shared" si="44"/>
        <v/>
      </c>
      <c r="AE62" s="146" t="str">
        <f t="shared" si="45"/>
        <v/>
      </c>
      <c r="AF62" s="146" t="str">
        <f t="shared" si="46"/>
        <v/>
      </c>
      <c r="AG62" s="105">
        <f t="shared" si="54"/>
        <v>0</v>
      </c>
      <c r="AH62" s="183">
        <f t="shared" si="47"/>
        <v>0</v>
      </c>
      <c r="AI62" s="218"/>
      <c r="AJ62" s="203">
        <f t="shared" si="48"/>
        <v>0</v>
      </c>
      <c r="AK62" s="427"/>
      <c r="AL62" s="420"/>
      <c r="AM62" s="420"/>
      <c r="AN62" s="421"/>
    </row>
    <row r="63" spans="1:40" s="57" customFormat="1" ht="18.75" hidden="1" customHeight="1" x14ac:dyDescent="0.2">
      <c r="A63" s="150">
        <f t="shared" si="55"/>
        <v>38</v>
      </c>
      <c r="B63" s="134"/>
      <c r="C63" s="133"/>
      <c r="D63" s="134"/>
      <c r="E63" s="144"/>
      <c r="F63" s="147"/>
      <c r="G63" s="189">
        <f t="shared" si="49"/>
        <v>0</v>
      </c>
      <c r="H63" s="268" t="s">
        <v>89</v>
      </c>
      <c r="I63" s="144"/>
      <c r="J63" s="190"/>
      <c r="K63" s="189">
        <f t="shared" si="50"/>
        <v>0</v>
      </c>
      <c r="L63" s="138">
        <f t="shared" si="30"/>
        <v>0</v>
      </c>
      <c r="M63" s="139">
        <f t="shared" si="31"/>
        <v>0</v>
      </c>
      <c r="N63" s="109">
        <f t="shared" si="32"/>
        <v>0</v>
      </c>
      <c r="O63" s="46">
        <f t="shared" si="33"/>
        <v>0</v>
      </c>
      <c r="P63" s="54">
        <f t="shared" si="51"/>
        <v>0</v>
      </c>
      <c r="Q63" s="113">
        <f t="shared" si="29"/>
        <v>0</v>
      </c>
      <c r="R63" s="123">
        <f t="shared" si="34"/>
        <v>0</v>
      </c>
      <c r="S63" s="146" t="str">
        <f t="shared" si="52"/>
        <v/>
      </c>
      <c r="T63" s="145" t="str">
        <f t="shared" si="53"/>
        <v/>
      </c>
      <c r="U63" s="146" t="str">
        <f t="shared" si="35"/>
        <v/>
      </c>
      <c r="V63" s="145" t="str">
        <f t="shared" si="36"/>
        <v/>
      </c>
      <c r="W63" s="145" t="str">
        <f t="shared" si="37"/>
        <v/>
      </c>
      <c r="X63" s="145" t="str">
        <f t="shared" si="38"/>
        <v/>
      </c>
      <c r="Y63" s="148" t="str">
        <f t="shared" si="39"/>
        <v/>
      </c>
      <c r="Z63" s="149" t="str">
        <f t="shared" si="40"/>
        <v/>
      </c>
      <c r="AA63" s="146" t="str">
        <f t="shared" si="41"/>
        <v/>
      </c>
      <c r="AB63" s="146">
        <f t="shared" si="42"/>
        <v>0</v>
      </c>
      <c r="AC63" s="145" t="str">
        <f t="shared" si="43"/>
        <v/>
      </c>
      <c r="AD63" s="145" t="str">
        <f t="shared" si="44"/>
        <v/>
      </c>
      <c r="AE63" s="146" t="str">
        <f t="shared" si="45"/>
        <v/>
      </c>
      <c r="AF63" s="146" t="str">
        <f t="shared" si="46"/>
        <v/>
      </c>
      <c r="AG63" s="105">
        <f t="shared" si="54"/>
        <v>0</v>
      </c>
      <c r="AH63" s="183">
        <f t="shared" si="47"/>
        <v>0</v>
      </c>
      <c r="AI63" s="218"/>
      <c r="AJ63" s="203">
        <f t="shared" si="48"/>
        <v>0</v>
      </c>
      <c r="AK63" s="427"/>
      <c r="AL63" s="420"/>
      <c r="AM63" s="420"/>
      <c r="AN63" s="421"/>
    </row>
    <row r="64" spans="1:40" s="57" customFormat="1" ht="18.75" hidden="1" customHeight="1" x14ac:dyDescent="0.2">
      <c r="A64" s="150">
        <f t="shared" si="55"/>
        <v>39</v>
      </c>
      <c r="B64" s="134"/>
      <c r="C64" s="133"/>
      <c r="D64" s="134"/>
      <c r="E64" s="144"/>
      <c r="F64" s="147"/>
      <c r="G64" s="189">
        <f t="shared" si="49"/>
        <v>0</v>
      </c>
      <c r="H64" s="268" t="s">
        <v>89</v>
      </c>
      <c r="I64" s="144"/>
      <c r="J64" s="190"/>
      <c r="K64" s="189">
        <f t="shared" si="50"/>
        <v>0</v>
      </c>
      <c r="L64" s="138">
        <f t="shared" si="30"/>
        <v>0</v>
      </c>
      <c r="M64" s="139">
        <f t="shared" si="31"/>
        <v>0</v>
      </c>
      <c r="N64" s="109">
        <f t="shared" si="32"/>
        <v>0</v>
      </c>
      <c r="O64" s="46">
        <f t="shared" si="33"/>
        <v>0</v>
      </c>
      <c r="P64" s="54">
        <f t="shared" si="51"/>
        <v>0</v>
      </c>
      <c r="Q64" s="113">
        <f t="shared" si="29"/>
        <v>0</v>
      </c>
      <c r="R64" s="123">
        <f t="shared" si="34"/>
        <v>0</v>
      </c>
      <c r="S64" s="146" t="str">
        <f t="shared" si="52"/>
        <v/>
      </c>
      <c r="T64" s="145" t="str">
        <f t="shared" si="53"/>
        <v/>
      </c>
      <c r="U64" s="146" t="str">
        <f t="shared" si="35"/>
        <v/>
      </c>
      <c r="V64" s="145" t="str">
        <f t="shared" si="36"/>
        <v/>
      </c>
      <c r="W64" s="145" t="str">
        <f t="shared" si="37"/>
        <v/>
      </c>
      <c r="X64" s="145" t="str">
        <f t="shared" si="38"/>
        <v/>
      </c>
      <c r="Y64" s="148" t="str">
        <f t="shared" si="39"/>
        <v/>
      </c>
      <c r="Z64" s="149" t="str">
        <f t="shared" si="40"/>
        <v/>
      </c>
      <c r="AA64" s="146" t="str">
        <f t="shared" si="41"/>
        <v/>
      </c>
      <c r="AB64" s="146">
        <f t="shared" si="42"/>
        <v>0</v>
      </c>
      <c r="AC64" s="145" t="str">
        <f t="shared" si="43"/>
        <v/>
      </c>
      <c r="AD64" s="145" t="str">
        <f t="shared" si="44"/>
        <v/>
      </c>
      <c r="AE64" s="146" t="str">
        <f t="shared" si="45"/>
        <v/>
      </c>
      <c r="AF64" s="146" t="str">
        <f t="shared" si="46"/>
        <v/>
      </c>
      <c r="AG64" s="105">
        <f t="shared" si="54"/>
        <v>0</v>
      </c>
      <c r="AH64" s="183">
        <f t="shared" si="47"/>
        <v>0</v>
      </c>
      <c r="AI64" s="218"/>
      <c r="AJ64" s="203">
        <f t="shared" si="48"/>
        <v>0</v>
      </c>
      <c r="AK64" s="427"/>
      <c r="AL64" s="420"/>
      <c r="AM64" s="420"/>
      <c r="AN64" s="421"/>
    </row>
    <row r="65" spans="1:40" s="57" customFormat="1" ht="18.75" hidden="1" customHeight="1" x14ac:dyDescent="0.2">
      <c r="A65" s="150">
        <f t="shared" si="55"/>
        <v>40</v>
      </c>
      <c r="B65" s="134"/>
      <c r="C65" s="133"/>
      <c r="D65" s="134"/>
      <c r="E65" s="144"/>
      <c r="F65" s="147"/>
      <c r="G65" s="189">
        <f t="shared" si="49"/>
        <v>0</v>
      </c>
      <c r="H65" s="268" t="s">
        <v>89</v>
      </c>
      <c r="I65" s="144"/>
      <c r="J65" s="190"/>
      <c r="K65" s="189">
        <f t="shared" si="50"/>
        <v>0</v>
      </c>
      <c r="L65" s="138">
        <f t="shared" ref="L65:L75" si="56">IF(I65&gt;=E65,I65,E65)</f>
        <v>0</v>
      </c>
      <c r="M65" s="139">
        <f t="shared" si="31"/>
        <v>0</v>
      </c>
      <c r="N65" s="109">
        <f t="shared" ref="N65:N75" si="57">IF(J65&lt;=F65,J65,F65)</f>
        <v>0</v>
      </c>
      <c r="O65" s="46">
        <f t="shared" si="33"/>
        <v>0</v>
      </c>
      <c r="P65" s="54">
        <f t="shared" si="51"/>
        <v>0</v>
      </c>
      <c r="Q65" s="113">
        <f t="shared" si="29"/>
        <v>0</v>
      </c>
      <c r="R65" s="123">
        <f t="shared" ref="R65:R75" si="58">SUM(S65:Z65)</f>
        <v>0</v>
      </c>
      <c r="S65" s="146" t="str">
        <f t="shared" si="52"/>
        <v/>
      </c>
      <c r="T65" s="145" t="str">
        <f t="shared" si="53"/>
        <v/>
      </c>
      <c r="U65" s="146" t="str">
        <f t="shared" si="35"/>
        <v/>
      </c>
      <c r="V65" s="145" t="str">
        <f t="shared" si="36"/>
        <v/>
      </c>
      <c r="W65" s="145" t="str">
        <f t="shared" si="37"/>
        <v/>
      </c>
      <c r="X65" s="145" t="str">
        <f t="shared" si="38"/>
        <v/>
      </c>
      <c r="Y65" s="148" t="str">
        <f t="shared" si="39"/>
        <v/>
      </c>
      <c r="Z65" s="149" t="str">
        <f t="shared" si="40"/>
        <v/>
      </c>
      <c r="AA65" s="146" t="str">
        <f t="shared" si="41"/>
        <v/>
      </c>
      <c r="AB65" s="146">
        <f t="shared" si="42"/>
        <v>0</v>
      </c>
      <c r="AC65" s="145" t="str">
        <f t="shared" si="43"/>
        <v/>
      </c>
      <c r="AD65" s="145" t="str">
        <f t="shared" si="44"/>
        <v/>
      </c>
      <c r="AE65" s="146" t="str">
        <f t="shared" si="45"/>
        <v/>
      </c>
      <c r="AF65" s="146" t="str">
        <f t="shared" si="46"/>
        <v/>
      </c>
      <c r="AG65" s="105">
        <f t="shared" si="54"/>
        <v>0</v>
      </c>
      <c r="AH65" s="183">
        <f t="shared" ref="AH65:AH75" si="59">IF(AG65&lt;0,0,AG65)</f>
        <v>0</v>
      </c>
      <c r="AI65" s="218"/>
      <c r="AJ65" s="203">
        <f t="shared" si="48"/>
        <v>0</v>
      </c>
      <c r="AK65" s="427"/>
      <c r="AL65" s="420"/>
      <c r="AM65" s="420"/>
      <c r="AN65" s="421"/>
    </row>
    <row r="66" spans="1:40" s="57" customFormat="1" ht="18.75" hidden="1" customHeight="1" x14ac:dyDescent="0.2">
      <c r="A66" s="150">
        <f t="shared" si="55"/>
        <v>41</v>
      </c>
      <c r="B66" s="134"/>
      <c r="C66" s="133"/>
      <c r="D66" s="134"/>
      <c r="E66" s="144"/>
      <c r="F66" s="147"/>
      <c r="G66" s="189">
        <f t="shared" si="49"/>
        <v>0</v>
      </c>
      <c r="H66" s="268" t="s">
        <v>89</v>
      </c>
      <c r="I66" s="144"/>
      <c r="J66" s="190"/>
      <c r="K66" s="189">
        <f t="shared" si="50"/>
        <v>0</v>
      </c>
      <c r="L66" s="138">
        <f t="shared" si="56"/>
        <v>0</v>
      </c>
      <c r="M66" s="139">
        <f t="shared" si="31"/>
        <v>0</v>
      </c>
      <c r="N66" s="109">
        <f t="shared" si="57"/>
        <v>0</v>
      </c>
      <c r="O66" s="46">
        <f t="shared" si="33"/>
        <v>0</v>
      </c>
      <c r="P66" s="54">
        <f t="shared" si="51"/>
        <v>0</v>
      </c>
      <c r="Q66" s="113">
        <f t="shared" si="29"/>
        <v>0</v>
      </c>
      <c r="R66" s="123">
        <f t="shared" si="58"/>
        <v>0</v>
      </c>
      <c r="S66" s="146" t="str">
        <f t="shared" si="52"/>
        <v/>
      </c>
      <c r="T66" s="145" t="str">
        <f t="shared" si="53"/>
        <v/>
      </c>
      <c r="U66" s="146" t="str">
        <f t="shared" si="35"/>
        <v/>
      </c>
      <c r="V66" s="145" t="str">
        <f t="shared" si="36"/>
        <v/>
      </c>
      <c r="W66" s="145" t="str">
        <f t="shared" si="37"/>
        <v/>
      </c>
      <c r="X66" s="145" t="str">
        <f t="shared" si="38"/>
        <v/>
      </c>
      <c r="Y66" s="148" t="str">
        <f t="shared" si="39"/>
        <v/>
      </c>
      <c r="Z66" s="149" t="str">
        <f t="shared" si="40"/>
        <v/>
      </c>
      <c r="AA66" s="146" t="str">
        <f t="shared" si="41"/>
        <v/>
      </c>
      <c r="AB66" s="146">
        <f t="shared" si="42"/>
        <v>0</v>
      </c>
      <c r="AC66" s="145" t="str">
        <f t="shared" si="43"/>
        <v/>
      </c>
      <c r="AD66" s="145" t="str">
        <f t="shared" si="44"/>
        <v/>
      </c>
      <c r="AE66" s="146" t="str">
        <f t="shared" si="45"/>
        <v/>
      </c>
      <c r="AF66" s="146" t="str">
        <f t="shared" si="46"/>
        <v/>
      </c>
      <c r="AG66" s="105">
        <f t="shared" si="54"/>
        <v>0</v>
      </c>
      <c r="AH66" s="183">
        <f t="shared" si="59"/>
        <v>0</v>
      </c>
      <c r="AI66" s="218"/>
      <c r="AJ66" s="203">
        <f t="shared" si="48"/>
        <v>0</v>
      </c>
      <c r="AK66" s="427"/>
      <c r="AL66" s="420"/>
      <c r="AM66" s="420"/>
      <c r="AN66" s="421"/>
    </row>
    <row r="67" spans="1:40" s="57" customFormat="1" ht="18.75" hidden="1" customHeight="1" x14ac:dyDescent="0.2">
      <c r="A67" s="150">
        <f t="shared" si="55"/>
        <v>42</v>
      </c>
      <c r="B67" s="134"/>
      <c r="C67" s="133"/>
      <c r="D67" s="134"/>
      <c r="E67" s="144"/>
      <c r="F67" s="147"/>
      <c r="G67" s="189">
        <f t="shared" si="49"/>
        <v>0</v>
      </c>
      <c r="H67" s="268" t="s">
        <v>89</v>
      </c>
      <c r="I67" s="144"/>
      <c r="J67" s="190"/>
      <c r="K67" s="189">
        <f t="shared" si="50"/>
        <v>0</v>
      </c>
      <c r="L67" s="138">
        <f t="shared" si="56"/>
        <v>0</v>
      </c>
      <c r="M67" s="139">
        <f t="shared" si="31"/>
        <v>0</v>
      </c>
      <c r="N67" s="109">
        <f t="shared" si="57"/>
        <v>0</v>
      </c>
      <c r="O67" s="46">
        <f t="shared" si="33"/>
        <v>0</v>
      </c>
      <c r="P67" s="54">
        <f t="shared" si="51"/>
        <v>0</v>
      </c>
      <c r="Q67" s="113">
        <f t="shared" si="29"/>
        <v>0</v>
      </c>
      <c r="R67" s="123">
        <f t="shared" si="58"/>
        <v>0</v>
      </c>
      <c r="S67" s="146" t="str">
        <f t="shared" si="52"/>
        <v/>
      </c>
      <c r="T67" s="145" t="str">
        <f t="shared" si="53"/>
        <v/>
      </c>
      <c r="U67" s="146" t="str">
        <f t="shared" si="35"/>
        <v/>
      </c>
      <c r="V67" s="145" t="str">
        <f t="shared" si="36"/>
        <v/>
      </c>
      <c r="W67" s="145" t="str">
        <f t="shared" si="37"/>
        <v/>
      </c>
      <c r="X67" s="145" t="str">
        <f t="shared" si="38"/>
        <v/>
      </c>
      <c r="Y67" s="148" t="str">
        <f t="shared" si="39"/>
        <v/>
      </c>
      <c r="Z67" s="149" t="str">
        <f t="shared" si="40"/>
        <v/>
      </c>
      <c r="AA67" s="146" t="str">
        <f t="shared" si="41"/>
        <v/>
      </c>
      <c r="AB67" s="146">
        <f t="shared" si="42"/>
        <v>0</v>
      </c>
      <c r="AC67" s="145" t="str">
        <f t="shared" si="43"/>
        <v/>
      </c>
      <c r="AD67" s="145" t="str">
        <f t="shared" si="44"/>
        <v/>
      </c>
      <c r="AE67" s="146" t="str">
        <f t="shared" si="45"/>
        <v/>
      </c>
      <c r="AF67" s="146" t="str">
        <f t="shared" si="46"/>
        <v/>
      </c>
      <c r="AG67" s="105">
        <f t="shared" si="54"/>
        <v>0</v>
      </c>
      <c r="AH67" s="183">
        <f t="shared" si="59"/>
        <v>0</v>
      </c>
      <c r="AI67" s="218"/>
      <c r="AJ67" s="203">
        <f t="shared" si="48"/>
        <v>0</v>
      </c>
      <c r="AK67" s="427"/>
      <c r="AL67" s="420"/>
      <c r="AM67" s="420"/>
      <c r="AN67" s="421"/>
    </row>
    <row r="68" spans="1:40" s="57" customFormat="1" ht="18.75" hidden="1" customHeight="1" x14ac:dyDescent="0.2">
      <c r="A68" s="150">
        <f t="shared" si="55"/>
        <v>43</v>
      </c>
      <c r="B68" s="134"/>
      <c r="C68" s="133"/>
      <c r="D68" s="134"/>
      <c r="E68" s="144"/>
      <c r="F68" s="147"/>
      <c r="G68" s="189">
        <f t="shared" si="49"/>
        <v>0</v>
      </c>
      <c r="H68" s="268" t="s">
        <v>89</v>
      </c>
      <c r="I68" s="144"/>
      <c r="J68" s="190"/>
      <c r="K68" s="189">
        <f t="shared" si="50"/>
        <v>0</v>
      </c>
      <c r="L68" s="138">
        <f t="shared" si="56"/>
        <v>0</v>
      </c>
      <c r="M68" s="139">
        <f t="shared" si="31"/>
        <v>0</v>
      </c>
      <c r="N68" s="109">
        <f t="shared" si="57"/>
        <v>0</v>
      </c>
      <c r="O68" s="46">
        <f t="shared" si="33"/>
        <v>0</v>
      </c>
      <c r="P68" s="54">
        <f t="shared" si="51"/>
        <v>0</v>
      </c>
      <c r="Q68" s="113">
        <f t="shared" si="29"/>
        <v>0</v>
      </c>
      <c r="R68" s="123">
        <f t="shared" si="58"/>
        <v>0</v>
      </c>
      <c r="S68" s="146" t="str">
        <f t="shared" si="52"/>
        <v/>
      </c>
      <c r="T68" s="145" t="str">
        <f t="shared" si="53"/>
        <v/>
      </c>
      <c r="U68" s="146" t="str">
        <f t="shared" si="35"/>
        <v/>
      </c>
      <c r="V68" s="145" t="str">
        <f t="shared" si="36"/>
        <v/>
      </c>
      <c r="W68" s="145" t="str">
        <f t="shared" si="37"/>
        <v/>
      </c>
      <c r="X68" s="145" t="str">
        <f t="shared" si="38"/>
        <v/>
      </c>
      <c r="Y68" s="148" t="str">
        <f t="shared" si="39"/>
        <v/>
      </c>
      <c r="Z68" s="149" t="str">
        <f t="shared" si="40"/>
        <v/>
      </c>
      <c r="AA68" s="146" t="str">
        <f t="shared" si="41"/>
        <v/>
      </c>
      <c r="AB68" s="146">
        <f t="shared" si="42"/>
        <v>0</v>
      </c>
      <c r="AC68" s="145" t="str">
        <f t="shared" si="43"/>
        <v/>
      </c>
      <c r="AD68" s="145" t="str">
        <f t="shared" si="44"/>
        <v/>
      </c>
      <c r="AE68" s="146" t="str">
        <f t="shared" si="45"/>
        <v/>
      </c>
      <c r="AF68" s="146" t="str">
        <f t="shared" si="46"/>
        <v/>
      </c>
      <c r="AG68" s="105">
        <f t="shared" si="54"/>
        <v>0</v>
      </c>
      <c r="AH68" s="183">
        <f t="shared" si="59"/>
        <v>0</v>
      </c>
      <c r="AI68" s="218"/>
      <c r="AJ68" s="203">
        <f t="shared" si="48"/>
        <v>0</v>
      </c>
      <c r="AK68" s="427"/>
      <c r="AL68" s="420"/>
      <c r="AM68" s="420"/>
      <c r="AN68" s="421"/>
    </row>
    <row r="69" spans="1:40" s="57" customFormat="1" ht="18.75" hidden="1" customHeight="1" x14ac:dyDescent="0.2">
      <c r="A69" s="150">
        <f t="shared" si="55"/>
        <v>44</v>
      </c>
      <c r="B69" s="134"/>
      <c r="C69" s="133"/>
      <c r="D69" s="134"/>
      <c r="E69" s="144"/>
      <c r="F69" s="147"/>
      <c r="G69" s="189">
        <f t="shared" si="49"/>
        <v>0</v>
      </c>
      <c r="H69" s="268" t="s">
        <v>89</v>
      </c>
      <c r="I69" s="144"/>
      <c r="J69" s="190"/>
      <c r="K69" s="189">
        <f t="shared" si="50"/>
        <v>0</v>
      </c>
      <c r="L69" s="138">
        <f t="shared" si="56"/>
        <v>0</v>
      </c>
      <c r="M69" s="139">
        <f t="shared" si="31"/>
        <v>0</v>
      </c>
      <c r="N69" s="109">
        <f t="shared" si="57"/>
        <v>0</v>
      </c>
      <c r="O69" s="46">
        <f t="shared" si="33"/>
        <v>0</v>
      </c>
      <c r="P69" s="54">
        <f t="shared" si="51"/>
        <v>0</v>
      </c>
      <c r="Q69" s="113">
        <f t="shared" si="29"/>
        <v>0</v>
      </c>
      <c r="R69" s="123">
        <f t="shared" si="58"/>
        <v>0</v>
      </c>
      <c r="S69" s="146" t="str">
        <f t="shared" si="52"/>
        <v/>
      </c>
      <c r="T69" s="145" t="str">
        <f t="shared" si="53"/>
        <v/>
      </c>
      <c r="U69" s="146" t="str">
        <f t="shared" si="35"/>
        <v/>
      </c>
      <c r="V69" s="145" t="str">
        <f t="shared" si="36"/>
        <v/>
      </c>
      <c r="W69" s="145" t="str">
        <f t="shared" si="37"/>
        <v/>
      </c>
      <c r="X69" s="145" t="str">
        <f t="shared" si="38"/>
        <v/>
      </c>
      <c r="Y69" s="148" t="str">
        <f t="shared" si="39"/>
        <v/>
      </c>
      <c r="Z69" s="149" t="str">
        <f t="shared" si="40"/>
        <v/>
      </c>
      <c r="AA69" s="146" t="str">
        <f t="shared" si="41"/>
        <v/>
      </c>
      <c r="AB69" s="146">
        <f t="shared" si="42"/>
        <v>0</v>
      </c>
      <c r="AC69" s="145" t="str">
        <f t="shared" si="43"/>
        <v/>
      </c>
      <c r="AD69" s="145" t="str">
        <f t="shared" si="44"/>
        <v/>
      </c>
      <c r="AE69" s="146" t="str">
        <f t="shared" si="45"/>
        <v/>
      </c>
      <c r="AF69" s="146" t="str">
        <f t="shared" si="46"/>
        <v/>
      </c>
      <c r="AG69" s="105">
        <f t="shared" si="54"/>
        <v>0</v>
      </c>
      <c r="AH69" s="183">
        <f t="shared" si="59"/>
        <v>0</v>
      </c>
      <c r="AI69" s="218"/>
      <c r="AJ69" s="203">
        <f t="shared" si="48"/>
        <v>0</v>
      </c>
      <c r="AK69" s="427"/>
      <c r="AL69" s="420"/>
      <c r="AM69" s="420"/>
      <c r="AN69" s="421"/>
    </row>
    <row r="70" spans="1:40" s="57" customFormat="1" ht="18.75" hidden="1" customHeight="1" x14ac:dyDescent="0.2">
      <c r="A70" s="150">
        <f t="shared" si="55"/>
        <v>45</v>
      </c>
      <c r="B70" s="134"/>
      <c r="C70" s="133"/>
      <c r="D70" s="134"/>
      <c r="E70" s="144"/>
      <c r="F70" s="147"/>
      <c r="G70" s="189">
        <f t="shared" si="49"/>
        <v>0</v>
      </c>
      <c r="H70" s="268" t="s">
        <v>89</v>
      </c>
      <c r="I70" s="144"/>
      <c r="J70" s="190"/>
      <c r="K70" s="189">
        <f t="shared" si="50"/>
        <v>0</v>
      </c>
      <c r="L70" s="138">
        <f t="shared" si="56"/>
        <v>0</v>
      </c>
      <c r="M70" s="139">
        <f t="shared" si="31"/>
        <v>0</v>
      </c>
      <c r="N70" s="109">
        <f t="shared" si="57"/>
        <v>0</v>
      </c>
      <c r="O70" s="46">
        <f t="shared" si="33"/>
        <v>0</v>
      </c>
      <c r="P70" s="54">
        <f t="shared" si="51"/>
        <v>0</v>
      </c>
      <c r="Q70" s="113">
        <f t="shared" si="29"/>
        <v>0</v>
      </c>
      <c r="R70" s="123">
        <f t="shared" si="58"/>
        <v>0</v>
      </c>
      <c r="S70" s="146" t="str">
        <f t="shared" si="52"/>
        <v/>
      </c>
      <c r="T70" s="145" t="str">
        <f t="shared" si="53"/>
        <v/>
      </c>
      <c r="U70" s="146" t="str">
        <f t="shared" si="35"/>
        <v/>
      </c>
      <c r="V70" s="145" t="str">
        <f t="shared" si="36"/>
        <v/>
      </c>
      <c r="W70" s="145" t="str">
        <f t="shared" si="37"/>
        <v/>
      </c>
      <c r="X70" s="145" t="str">
        <f t="shared" si="38"/>
        <v/>
      </c>
      <c r="Y70" s="148" t="str">
        <f t="shared" si="39"/>
        <v/>
      </c>
      <c r="Z70" s="149" t="str">
        <f t="shared" si="40"/>
        <v/>
      </c>
      <c r="AA70" s="146" t="str">
        <f t="shared" si="41"/>
        <v/>
      </c>
      <c r="AB70" s="146">
        <f t="shared" si="42"/>
        <v>0</v>
      </c>
      <c r="AC70" s="145" t="str">
        <f t="shared" si="43"/>
        <v/>
      </c>
      <c r="AD70" s="145" t="str">
        <f t="shared" si="44"/>
        <v/>
      </c>
      <c r="AE70" s="146" t="str">
        <f t="shared" si="45"/>
        <v/>
      </c>
      <c r="AF70" s="146" t="str">
        <f t="shared" si="46"/>
        <v/>
      </c>
      <c r="AG70" s="105">
        <f t="shared" si="54"/>
        <v>0</v>
      </c>
      <c r="AH70" s="183">
        <f t="shared" si="59"/>
        <v>0</v>
      </c>
      <c r="AI70" s="218"/>
      <c r="AJ70" s="203">
        <f t="shared" si="48"/>
        <v>0</v>
      </c>
      <c r="AK70" s="427"/>
      <c r="AL70" s="420"/>
      <c r="AM70" s="420"/>
      <c r="AN70" s="421"/>
    </row>
    <row r="71" spans="1:40" s="57" customFormat="1" ht="18.75" hidden="1" customHeight="1" x14ac:dyDescent="0.2">
      <c r="A71" s="150">
        <f t="shared" si="55"/>
        <v>46</v>
      </c>
      <c r="B71" s="134"/>
      <c r="C71" s="133"/>
      <c r="D71" s="134"/>
      <c r="E71" s="144"/>
      <c r="F71" s="147"/>
      <c r="G71" s="189">
        <f t="shared" si="49"/>
        <v>0</v>
      </c>
      <c r="H71" s="268" t="s">
        <v>89</v>
      </c>
      <c r="I71" s="144"/>
      <c r="J71" s="190"/>
      <c r="K71" s="189">
        <f t="shared" si="50"/>
        <v>0</v>
      </c>
      <c r="L71" s="138">
        <f t="shared" si="56"/>
        <v>0</v>
      </c>
      <c r="M71" s="139">
        <f t="shared" si="31"/>
        <v>0</v>
      </c>
      <c r="N71" s="109">
        <f t="shared" si="57"/>
        <v>0</v>
      </c>
      <c r="O71" s="46">
        <f t="shared" si="33"/>
        <v>0</v>
      </c>
      <c r="P71" s="54">
        <f t="shared" si="51"/>
        <v>0</v>
      </c>
      <c r="Q71" s="113">
        <f t="shared" si="29"/>
        <v>0</v>
      </c>
      <c r="R71" s="123">
        <f t="shared" si="58"/>
        <v>0</v>
      </c>
      <c r="S71" s="146" t="str">
        <f t="shared" si="52"/>
        <v/>
      </c>
      <c r="T71" s="145" t="str">
        <f t="shared" si="53"/>
        <v/>
      </c>
      <c r="U71" s="146" t="str">
        <f t="shared" si="35"/>
        <v/>
      </c>
      <c r="V71" s="145" t="str">
        <f t="shared" si="36"/>
        <v/>
      </c>
      <c r="W71" s="145" t="str">
        <f t="shared" si="37"/>
        <v/>
      </c>
      <c r="X71" s="145" t="str">
        <f t="shared" si="38"/>
        <v/>
      </c>
      <c r="Y71" s="148" t="str">
        <f t="shared" si="39"/>
        <v/>
      </c>
      <c r="Z71" s="149" t="str">
        <f t="shared" si="40"/>
        <v/>
      </c>
      <c r="AA71" s="146" t="str">
        <f t="shared" si="41"/>
        <v/>
      </c>
      <c r="AB71" s="146">
        <f t="shared" si="42"/>
        <v>0</v>
      </c>
      <c r="AC71" s="145" t="str">
        <f t="shared" si="43"/>
        <v/>
      </c>
      <c r="AD71" s="145" t="str">
        <f t="shared" si="44"/>
        <v/>
      </c>
      <c r="AE71" s="146" t="str">
        <f t="shared" si="45"/>
        <v/>
      </c>
      <c r="AF71" s="146" t="str">
        <f t="shared" si="46"/>
        <v/>
      </c>
      <c r="AG71" s="105">
        <f t="shared" si="54"/>
        <v>0</v>
      </c>
      <c r="AH71" s="183">
        <f t="shared" si="59"/>
        <v>0</v>
      </c>
      <c r="AI71" s="218"/>
      <c r="AJ71" s="203">
        <f t="shared" si="48"/>
        <v>0</v>
      </c>
      <c r="AK71" s="427"/>
      <c r="AL71" s="420"/>
      <c r="AM71" s="420"/>
      <c r="AN71" s="421"/>
    </row>
    <row r="72" spans="1:40" s="57" customFormat="1" ht="18.75" hidden="1" customHeight="1" x14ac:dyDescent="0.2">
      <c r="A72" s="150">
        <f t="shared" si="55"/>
        <v>47</v>
      </c>
      <c r="B72" s="134"/>
      <c r="C72" s="133"/>
      <c r="D72" s="134"/>
      <c r="E72" s="144"/>
      <c r="F72" s="147"/>
      <c r="G72" s="189">
        <f t="shared" si="49"/>
        <v>0</v>
      </c>
      <c r="H72" s="268" t="s">
        <v>89</v>
      </c>
      <c r="I72" s="144"/>
      <c r="J72" s="190"/>
      <c r="K72" s="189">
        <f t="shared" si="50"/>
        <v>0</v>
      </c>
      <c r="L72" s="138">
        <f t="shared" si="56"/>
        <v>0</v>
      </c>
      <c r="M72" s="139">
        <f t="shared" si="31"/>
        <v>0</v>
      </c>
      <c r="N72" s="109">
        <f t="shared" si="57"/>
        <v>0</v>
      </c>
      <c r="O72" s="46">
        <f t="shared" si="33"/>
        <v>0</v>
      </c>
      <c r="P72" s="54">
        <f t="shared" si="51"/>
        <v>0</v>
      </c>
      <c r="Q72" s="113">
        <f t="shared" si="29"/>
        <v>0</v>
      </c>
      <c r="R72" s="123">
        <f t="shared" si="58"/>
        <v>0</v>
      </c>
      <c r="S72" s="146" t="str">
        <f t="shared" si="52"/>
        <v/>
      </c>
      <c r="T72" s="145" t="str">
        <f t="shared" si="53"/>
        <v/>
      </c>
      <c r="U72" s="146" t="str">
        <f t="shared" si="35"/>
        <v/>
      </c>
      <c r="V72" s="145" t="str">
        <f t="shared" si="36"/>
        <v/>
      </c>
      <c r="W72" s="145" t="str">
        <f t="shared" si="37"/>
        <v/>
      </c>
      <c r="X72" s="145" t="str">
        <f t="shared" si="38"/>
        <v/>
      </c>
      <c r="Y72" s="148" t="str">
        <f t="shared" si="39"/>
        <v/>
      </c>
      <c r="Z72" s="149" t="str">
        <f t="shared" si="40"/>
        <v/>
      </c>
      <c r="AA72" s="146" t="str">
        <f t="shared" si="41"/>
        <v/>
      </c>
      <c r="AB72" s="146">
        <f t="shared" si="42"/>
        <v>0</v>
      </c>
      <c r="AC72" s="145" t="str">
        <f t="shared" si="43"/>
        <v/>
      </c>
      <c r="AD72" s="145" t="str">
        <f t="shared" si="44"/>
        <v/>
      </c>
      <c r="AE72" s="146" t="str">
        <f t="shared" si="45"/>
        <v/>
      </c>
      <c r="AF72" s="146" t="str">
        <f t="shared" si="46"/>
        <v/>
      </c>
      <c r="AG72" s="105">
        <f t="shared" si="54"/>
        <v>0</v>
      </c>
      <c r="AH72" s="183">
        <f t="shared" si="59"/>
        <v>0</v>
      </c>
      <c r="AI72" s="218"/>
      <c r="AJ72" s="203">
        <f t="shared" si="48"/>
        <v>0</v>
      </c>
      <c r="AK72" s="427"/>
      <c r="AL72" s="420"/>
      <c r="AM72" s="420"/>
      <c r="AN72" s="421"/>
    </row>
    <row r="73" spans="1:40" s="57" customFormat="1" ht="18.75" hidden="1" customHeight="1" x14ac:dyDescent="0.2">
      <c r="A73" s="150">
        <f t="shared" si="55"/>
        <v>48</v>
      </c>
      <c r="B73" s="134"/>
      <c r="C73" s="133"/>
      <c r="D73" s="134"/>
      <c r="E73" s="144"/>
      <c r="F73" s="147"/>
      <c r="G73" s="189">
        <f t="shared" si="49"/>
        <v>0</v>
      </c>
      <c r="H73" s="268" t="s">
        <v>89</v>
      </c>
      <c r="I73" s="144"/>
      <c r="J73" s="190"/>
      <c r="K73" s="189">
        <f t="shared" si="50"/>
        <v>0</v>
      </c>
      <c r="L73" s="138">
        <f t="shared" si="56"/>
        <v>0</v>
      </c>
      <c r="M73" s="139">
        <f t="shared" si="31"/>
        <v>0</v>
      </c>
      <c r="N73" s="109">
        <f t="shared" si="57"/>
        <v>0</v>
      </c>
      <c r="O73" s="46">
        <f t="shared" si="33"/>
        <v>0</v>
      </c>
      <c r="P73" s="54">
        <f t="shared" si="51"/>
        <v>0</v>
      </c>
      <c r="Q73" s="113">
        <f t="shared" si="29"/>
        <v>0</v>
      </c>
      <c r="R73" s="123">
        <f t="shared" si="58"/>
        <v>0</v>
      </c>
      <c r="S73" s="146" t="str">
        <f t="shared" si="52"/>
        <v/>
      </c>
      <c r="T73" s="145" t="str">
        <f t="shared" si="53"/>
        <v/>
      </c>
      <c r="U73" s="146" t="str">
        <f t="shared" si="35"/>
        <v/>
      </c>
      <c r="V73" s="145" t="str">
        <f t="shared" si="36"/>
        <v/>
      </c>
      <c r="W73" s="145" t="str">
        <f t="shared" si="37"/>
        <v/>
      </c>
      <c r="X73" s="145" t="str">
        <f t="shared" si="38"/>
        <v/>
      </c>
      <c r="Y73" s="148" t="str">
        <f t="shared" si="39"/>
        <v/>
      </c>
      <c r="Z73" s="149" t="str">
        <f t="shared" si="40"/>
        <v/>
      </c>
      <c r="AA73" s="146" t="str">
        <f t="shared" si="41"/>
        <v/>
      </c>
      <c r="AB73" s="146">
        <f t="shared" si="42"/>
        <v>0</v>
      </c>
      <c r="AC73" s="145" t="str">
        <f t="shared" si="43"/>
        <v/>
      </c>
      <c r="AD73" s="145" t="str">
        <f t="shared" si="44"/>
        <v/>
      </c>
      <c r="AE73" s="146" t="str">
        <f t="shared" si="45"/>
        <v/>
      </c>
      <c r="AF73" s="146" t="str">
        <f t="shared" si="46"/>
        <v/>
      </c>
      <c r="AG73" s="105">
        <f t="shared" si="54"/>
        <v>0</v>
      </c>
      <c r="AH73" s="183">
        <f t="shared" si="59"/>
        <v>0</v>
      </c>
      <c r="AI73" s="218"/>
      <c r="AJ73" s="203">
        <f t="shared" si="48"/>
        <v>0</v>
      </c>
      <c r="AK73" s="427"/>
      <c r="AL73" s="420"/>
      <c r="AM73" s="420"/>
      <c r="AN73" s="421"/>
    </row>
    <row r="74" spans="1:40" s="57" customFormat="1" ht="18.75" hidden="1" customHeight="1" x14ac:dyDescent="0.2">
      <c r="A74" s="150">
        <f t="shared" si="55"/>
        <v>49</v>
      </c>
      <c r="B74" s="134"/>
      <c r="C74" s="133"/>
      <c r="D74" s="134"/>
      <c r="E74" s="144"/>
      <c r="F74" s="147"/>
      <c r="G74" s="189">
        <f t="shared" si="49"/>
        <v>0</v>
      </c>
      <c r="H74" s="268" t="s">
        <v>89</v>
      </c>
      <c r="I74" s="144"/>
      <c r="J74" s="190"/>
      <c r="K74" s="189">
        <f t="shared" si="50"/>
        <v>0</v>
      </c>
      <c r="L74" s="138">
        <f t="shared" si="56"/>
        <v>0</v>
      </c>
      <c r="M74" s="139">
        <f t="shared" si="31"/>
        <v>0</v>
      </c>
      <c r="N74" s="109">
        <f t="shared" si="57"/>
        <v>0</v>
      </c>
      <c r="O74" s="46">
        <f t="shared" si="33"/>
        <v>0</v>
      </c>
      <c r="P74" s="54">
        <f t="shared" si="51"/>
        <v>0</v>
      </c>
      <c r="Q74" s="113">
        <f t="shared" si="29"/>
        <v>0</v>
      </c>
      <c r="R74" s="123">
        <f t="shared" si="58"/>
        <v>0</v>
      </c>
      <c r="S74" s="146" t="str">
        <f t="shared" si="52"/>
        <v/>
      </c>
      <c r="T74" s="145" t="str">
        <f t="shared" si="53"/>
        <v/>
      </c>
      <c r="U74" s="146" t="str">
        <f t="shared" si="35"/>
        <v/>
      </c>
      <c r="V74" s="145" t="str">
        <f t="shared" si="36"/>
        <v/>
      </c>
      <c r="W74" s="145" t="str">
        <f t="shared" si="37"/>
        <v/>
      </c>
      <c r="X74" s="145" t="str">
        <f t="shared" si="38"/>
        <v/>
      </c>
      <c r="Y74" s="148" t="str">
        <f t="shared" si="39"/>
        <v/>
      </c>
      <c r="Z74" s="149" t="str">
        <f t="shared" si="40"/>
        <v/>
      </c>
      <c r="AA74" s="146" t="str">
        <f t="shared" si="41"/>
        <v/>
      </c>
      <c r="AB74" s="146">
        <f t="shared" si="42"/>
        <v>0</v>
      </c>
      <c r="AC74" s="145" t="str">
        <f t="shared" si="43"/>
        <v/>
      </c>
      <c r="AD74" s="145" t="str">
        <f t="shared" si="44"/>
        <v/>
      </c>
      <c r="AE74" s="146" t="str">
        <f t="shared" si="45"/>
        <v/>
      </c>
      <c r="AF74" s="146" t="str">
        <f t="shared" si="46"/>
        <v/>
      </c>
      <c r="AG74" s="105">
        <f t="shared" si="54"/>
        <v>0</v>
      </c>
      <c r="AH74" s="183">
        <f t="shared" si="59"/>
        <v>0</v>
      </c>
      <c r="AI74" s="218"/>
      <c r="AJ74" s="203">
        <f t="shared" si="48"/>
        <v>0</v>
      </c>
      <c r="AK74" s="427"/>
      <c r="AL74" s="420"/>
      <c r="AM74" s="420"/>
      <c r="AN74" s="421"/>
    </row>
    <row r="75" spans="1:40" s="57" customFormat="1" ht="18.75" hidden="1" customHeight="1" thickBot="1" x14ac:dyDescent="0.25">
      <c r="A75" s="150">
        <f t="shared" si="55"/>
        <v>50</v>
      </c>
      <c r="B75" s="134"/>
      <c r="C75" s="133"/>
      <c r="D75" s="134"/>
      <c r="E75" s="144"/>
      <c r="F75" s="147"/>
      <c r="G75" s="189">
        <f t="shared" si="49"/>
        <v>0</v>
      </c>
      <c r="H75" s="268" t="s">
        <v>89</v>
      </c>
      <c r="I75" s="144"/>
      <c r="J75" s="190"/>
      <c r="K75" s="189">
        <f t="shared" si="50"/>
        <v>0</v>
      </c>
      <c r="L75" s="138">
        <f t="shared" si="56"/>
        <v>0</v>
      </c>
      <c r="M75" s="140">
        <f t="shared" si="31"/>
        <v>0</v>
      </c>
      <c r="N75" s="110">
        <f t="shared" si="57"/>
        <v>0</v>
      </c>
      <c r="O75" s="73">
        <f t="shared" si="33"/>
        <v>0</v>
      </c>
      <c r="P75" s="54">
        <f t="shared" si="51"/>
        <v>0</v>
      </c>
      <c r="Q75" s="114">
        <f t="shared" si="29"/>
        <v>0</v>
      </c>
      <c r="R75" s="124">
        <f t="shared" si="58"/>
        <v>0</v>
      </c>
      <c r="S75" s="146" t="str">
        <f t="shared" si="52"/>
        <v/>
      </c>
      <c r="T75" s="145" t="str">
        <f t="shared" si="53"/>
        <v/>
      </c>
      <c r="U75" s="146" t="str">
        <f t="shared" si="35"/>
        <v/>
      </c>
      <c r="V75" s="145" t="str">
        <f t="shared" si="36"/>
        <v/>
      </c>
      <c r="W75" s="145" t="str">
        <f t="shared" si="37"/>
        <v/>
      </c>
      <c r="X75" s="145" t="str">
        <f t="shared" si="38"/>
        <v/>
      </c>
      <c r="Y75" s="148" t="str">
        <f t="shared" si="39"/>
        <v/>
      </c>
      <c r="Z75" s="149" t="str">
        <f t="shared" si="40"/>
        <v/>
      </c>
      <c r="AA75" s="146" t="str">
        <f t="shared" si="41"/>
        <v/>
      </c>
      <c r="AB75" s="146">
        <f t="shared" si="42"/>
        <v>0</v>
      </c>
      <c r="AC75" s="145" t="str">
        <f t="shared" si="43"/>
        <v/>
      </c>
      <c r="AD75" s="145" t="str">
        <f t="shared" si="44"/>
        <v/>
      </c>
      <c r="AE75" s="146" t="str">
        <f t="shared" si="45"/>
        <v/>
      </c>
      <c r="AF75" s="146" t="str">
        <f t="shared" si="46"/>
        <v/>
      </c>
      <c r="AG75" s="105">
        <f t="shared" si="54"/>
        <v>0</v>
      </c>
      <c r="AH75" s="207">
        <f t="shared" si="59"/>
        <v>0</v>
      </c>
      <c r="AI75" s="219"/>
      <c r="AJ75" s="204">
        <f t="shared" si="48"/>
        <v>0</v>
      </c>
      <c r="AK75" s="428"/>
      <c r="AL75" s="429"/>
      <c r="AM75" s="429"/>
      <c r="AN75" s="430"/>
    </row>
    <row r="76" spans="1:40" s="160" customFormat="1" ht="31.5" hidden="1" customHeight="1" thickBot="1" x14ac:dyDescent="0.25">
      <c r="A76" s="93"/>
      <c r="B76" s="94"/>
      <c r="C76" s="94"/>
      <c r="D76" s="94"/>
      <c r="E76" s="95"/>
      <c r="F76" s="96"/>
      <c r="G76" s="96"/>
      <c r="H76" s="96"/>
      <c r="I76" s="96"/>
      <c r="J76" s="96"/>
      <c r="K76" s="97"/>
      <c r="L76" s="98"/>
      <c r="M76" s="305" t="str">
        <f>IF(AH76=AH114,"Gesamtsumme:","Zwischensumme")</f>
        <v>Gesamtsumme:</v>
      </c>
      <c r="N76" s="306"/>
      <c r="O76" s="306"/>
      <c r="P76" s="306"/>
      <c r="Q76" s="175">
        <f t="shared" si="29"/>
        <v>0</v>
      </c>
      <c r="R76" s="176"/>
      <c r="S76" s="177" t="str">
        <f>IF(AND(O76&lt;$F$269,H76="familienversichert"),P76*($I$268/30),"")</f>
        <v/>
      </c>
      <c r="T76" s="178" t="str">
        <f>IF(AND(O76&gt;$G$268,H76="familienversichert"),P76*($I$269/30),"")</f>
        <v/>
      </c>
      <c r="U76" s="177" t="str">
        <f>IF(AND(O76&lt;$F$269,J76="pflichtversichert"),P76*($K$268/30),"")</f>
        <v/>
      </c>
      <c r="V76" s="178" t="str">
        <f>IF(AND(O76&gt;$G$268,H76="pflichtversichert"),P76*($K$269/30),"")</f>
        <v/>
      </c>
      <c r="W76" s="178"/>
      <c r="X76" s="178"/>
      <c r="Y76" s="179" t="str">
        <f>IF(AND($Q76&lt;$G$268,$H$5="Richtlinie über die Gewährung von Zuwendungen zur Förderung von Jugendwerkstätten"),#REF!*($I$268/30),"")</f>
        <v/>
      </c>
      <c r="Z76" s="180" t="str">
        <f>IF(AND($Q76&gt;$G$268,$H$5="Richtlinie über die Gewährung von Zuwendungen zur Förderung von Jugendwerkstätten"),#REF!*($I$269/30),"")</f>
        <v/>
      </c>
      <c r="AA76" s="177" t="str">
        <f>IF(AND($AM$7&gt;$G$269,$H76="familienversichert"),P76*($I$268/30),"")</f>
        <v/>
      </c>
      <c r="AB76" s="177"/>
      <c r="AC76" s="178" t="str">
        <f>IF(AND($AM$7&gt;$G$269,$H76="pflichtversichert"),$P76*($K$268/30),"")</f>
        <v/>
      </c>
      <c r="AD76" s="178">
        <f>SUM(AH13:AH31)</f>
        <v>0</v>
      </c>
      <c r="AE76" s="178"/>
      <c r="AF76" s="178"/>
      <c r="AG76" s="181">
        <f>SUMIF(AG50:AG75,"&gt;0",AG50:AG75)</f>
        <v>0</v>
      </c>
      <c r="AH76" s="206">
        <f>SUM(AH50:AH75)</f>
        <v>0</v>
      </c>
      <c r="AI76" s="169">
        <f>SUM(AI50:AI75)</f>
        <v>0</v>
      </c>
      <c r="AJ76" s="213">
        <f>SUM(AJ50:AJ75)</f>
        <v>0</v>
      </c>
      <c r="AK76" s="70"/>
      <c r="AL76" s="70"/>
      <c r="AM76" s="70"/>
      <c r="AN76" s="70"/>
    </row>
    <row r="77" spans="1:40" s="56" customFormat="1" ht="24" hidden="1" customHeight="1" thickBot="1" x14ac:dyDescent="0.3">
      <c r="A77" s="356"/>
      <c r="B77" s="356"/>
      <c r="C77" s="100" t="s">
        <v>45</v>
      </c>
      <c r="D77" s="55"/>
      <c r="F77" s="246" t="s">
        <v>60</v>
      </c>
      <c r="G77" s="265"/>
      <c r="H77" s="249"/>
      <c r="I77" s="249"/>
      <c r="M77" s="319"/>
      <c r="N77" s="319"/>
      <c r="O77" s="319"/>
      <c r="P77" s="319"/>
      <c r="Q77" s="170"/>
      <c r="R77" s="171"/>
      <c r="S77" s="172"/>
      <c r="T77" s="172"/>
      <c r="U77" s="172"/>
      <c r="V77" s="172"/>
      <c r="W77" s="172"/>
      <c r="X77" s="172"/>
      <c r="Y77" s="172"/>
      <c r="Z77" s="172"/>
      <c r="AA77" s="173"/>
      <c r="AB77" s="173"/>
      <c r="AC77" s="173"/>
      <c r="AD77" s="173">
        <f>SUM(AG76)</f>
        <v>0</v>
      </c>
      <c r="AE77" s="173"/>
      <c r="AF77" s="173"/>
      <c r="AG77" s="174"/>
      <c r="AH77" s="182"/>
      <c r="AI77" s="199"/>
      <c r="AJ77" s="199"/>
    </row>
    <row r="78" spans="1:40" s="57" customFormat="1" ht="15.75" hidden="1" thickTop="1" x14ac:dyDescent="0.25">
      <c r="A78" s="356"/>
      <c r="B78" s="356"/>
      <c r="C78" s="59" t="s">
        <v>78</v>
      </c>
      <c r="D78" s="251">
        <v>42370</v>
      </c>
      <c r="F78" s="266">
        <v>386</v>
      </c>
      <c r="G78" s="250"/>
      <c r="H78" s="250"/>
      <c r="I78" s="250"/>
      <c r="J78" s="56"/>
      <c r="K78" s="56"/>
      <c r="L78" s="56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</row>
    <row r="79" spans="1:40" ht="15" hidden="1" x14ac:dyDescent="0.25">
      <c r="A79" s="29"/>
      <c r="B79" s="29"/>
      <c r="C79" s="41"/>
      <c r="D79" s="60"/>
      <c r="E79" s="30"/>
      <c r="F79" s="267"/>
      <c r="G79" s="250"/>
      <c r="H79" s="250"/>
      <c r="I79" s="250"/>
      <c r="J79" s="56"/>
      <c r="K79" s="56"/>
      <c r="L79" s="56"/>
      <c r="M79" s="56"/>
      <c r="N79" s="56"/>
      <c r="O79" s="56"/>
      <c r="P79" s="56"/>
      <c r="Q79" s="117"/>
      <c r="R79" s="29"/>
      <c r="S79" s="29"/>
      <c r="T79" s="29"/>
      <c r="U79" s="29"/>
      <c r="V79" s="39"/>
      <c r="W79" s="39"/>
      <c r="X79" s="39"/>
      <c r="Y79" s="39"/>
      <c r="Z79" s="39"/>
      <c r="AA79" s="30"/>
      <c r="AB79" s="30"/>
      <c r="AC79" s="56"/>
      <c r="AD79" s="56"/>
      <c r="AE79" s="56"/>
      <c r="AF79" s="56"/>
      <c r="AG79" s="56"/>
      <c r="AH79" s="30"/>
      <c r="AI79" s="30"/>
      <c r="AJ79" s="30"/>
      <c r="AK79" s="30"/>
      <c r="AL79" s="30"/>
      <c r="AM79" s="30"/>
      <c r="AN79" s="30"/>
    </row>
    <row r="80" spans="1:40" ht="5.25" hidden="1" customHeight="1" x14ac:dyDescent="0.2">
      <c r="A80" s="29"/>
      <c r="B80" s="29"/>
      <c r="C80" s="29"/>
      <c r="D80" s="30"/>
      <c r="E80" s="29"/>
      <c r="F80" s="30"/>
      <c r="G80" s="30"/>
      <c r="H80" s="29"/>
      <c r="I80" s="30"/>
      <c r="J80" s="56"/>
      <c r="K80" s="56"/>
      <c r="L80" s="56"/>
      <c r="M80" s="56"/>
      <c r="N80" s="56"/>
      <c r="O80" s="56"/>
      <c r="P80" s="56"/>
      <c r="Q80" s="117"/>
      <c r="R80" s="29"/>
      <c r="S80" s="29"/>
      <c r="T80" s="29"/>
      <c r="U80" s="29"/>
      <c r="V80" s="39"/>
      <c r="W80" s="39"/>
      <c r="X80" s="39"/>
      <c r="Y80" s="39"/>
      <c r="Z80" s="39"/>
      <c r="AA80" s="30"/>
      <c r="AB80" s="30"/>
      <c r="AC80" s="56"/>
      <c r="AD80" s="56"/>
      <c r="AE80" s="56"/>
      <c r="AF80" s="56"/>
      <c r="AG80" s="56"/>
      <c r="AH80" s="30"/>
      <c r="AI80" s="30"/>
      <c r="AJ80" s="30"/>
      <c r="AK80" s="30"/>
      <c r="AL80" s="30"/>
      <c r="AM80" s="30"/>
      <c r="AN80" s="30"/>
    </row>
    <row r="81" spans="1:40" ht="35.25" hidden="1" customHeight="1" x14ac:dyDescent="0.25">
      <c r="A81" s="30"/>
      <c r="B81" s="30"/>
      <c r="C81" s="400" t="s">
        <v>65</v>
      </c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400"/>
      <c r="O81" s="400"/>
      <c r="P81" s="400"/>
      <c r="Q81" s="400"/>
      <c r="R81" s="400"/>
      <c r="S81" s="400"/>
      <c r="T81" s="400"/>
      <c r="U81" s="400"/>
      <c r="V81" s="400"/>
      <c r="W81" s="400"/>
      <c r="X81" s="400"/>
      <c r="Y81" s="400"/>
      <c r="Z81" s="400"/>
      <c r="AA81" s="400"/>
      <c r="AB81" s="400"/>
      <c r="AC81" s="400"/>
      <c r="AD81" s="400"/>
      <c r="AE81" s="400"/>
      <c r="AF81" s="400"/>
      <c r="AG81" s="400"/>
      <c r="AH81" s="400"/>
      <c r="AI81" s="400"/>
      <c r="AJ81" s="400"/>
      <c r="AK81" s="400"/>
      <c r="AL81" s="30"/>
      <c r="AM81" s="30"/>
      <c r="AN81" s="30"/>
    </row>
    <row r="82" spans="1:40" ht="55.5" hidden="1" customHeight="1" x14ac:dyDescent="0.2">
      <c r="A82" s="33"/>
      <c r="B82" s="33"/>
      <c r="C82" s="33"/>
      <c r="D82" s="33"/>
      <c r="E82" s="33"/>
      <c r="F82" s="30"/>
      <c r="G82" s="30"/>
      <c r="H82" s="30"/>
      <c r="I82" s="30"/>
      <c r="J82" s="30"/>
      <c r="K82" s="48"/>
      <c r="L82" s="56"/>
      <c r="M82" s="56"/>
      <c r="N82" s="56"/>
      <c r="O82" s="56"/>
      <c r="P82" s="49"/>
      <c r="Q82" s="118"/>
      <c r="R82" s="33"/>
      <c r="S82" s="33"/>
      <c r="T82" s="33"/>
      <c r="U82" s="30"/>
      <c r="V82" s="39"/>
      <c r="W82" s="39"/>
      <c r="X82" s="39"/>
      <c r="Y82" s="39"/>
      <c r="Z82" s="39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</row>
    <row r="83" spans="1:40" ht="22.5" hidden="1" customHeight="1" x14ac:dyDescent="0.2">
      <c r="A83" s="389" t="s">
        <v>69</v>
      </c>
      <c r="B83" s="389"/>
      <c r="C83" s="389"/>
      <c r="D83" s="389"/>
      <c r="E83" s="86"/>
      <c r="F83" s="87"/>
      <c r="G83" s="87"/>
      <c r="H83" s="87"/>
      <c r="I83" s="87"/>
      <c r="J83" s="87"/>
      <c r="K83" s="88"/>
      <c r="L83" s="89"/>
      <c r="M83" s="89"/>
      <c r="N83" s="89"/>
      <c r="O83" s="89"/>
      <c r="P83" s="89"/>
      <c r="Q83" s="119"/>
      <c r="R83" s="86"/>
      <c r="S83" s="86"/>
      <c r="T83" s="86"/>
      <c r="U83" s="87"/>
      <c r="V83" s="130"/>
      <c r="W83" s="130"/>
      <c r="X83" s="130"/>
      <c r="Y83" s="130"/>
      <c r="Z83" s="130"/>
      <c r="AA83" s="87"/>
      <c r="AB83" s="87"/>
      <c r="AC83" s="87"/>
      <c r="AD83" s="87"/>
      <c r="AE83" s="87"/>
      <c r="AF83" s="87"/>
      <c r="AG83" s="87"/>
      <c r="AH83" s="87"/>
      <c r="AI83" s="38"/>
      <c r="AJ83" s="38"/>
      <c r="AK83" s="30"/>
      <c r="AL83" s="30"/>
      <c r="AM83" s="30"/>
      <c r="AN83" s="30"/>
    </row>
    <row r="84" spans="1:40" ht="4.5" hidden="1" customHeight="1" thickBot="1" x14ac:dyDescent="0.25">
      <c r="A84" s="355"/>
      <c r="B84" s="355"/>
      <c r="C84" s="355"/>
      <c r="D84" s="355"/>
      <c r="E84" s="37"/>
      <c r="F84" s="38"/>
      <c r="G84" s="38"/>
      <c r="H84" s="38"/>
      <c r="I84" s="30"/>
      <c r="J84" s="30"/>
      <c r="K84" s="48"/>
      <c r="L84" s="56"/>
      <c r="M84" s="56"/>
      <c r="N84" s="56"/>
      <c r="O84" s="56"/>
      <c r="P84" s="56"/>
      <c r="Q84" s="118"/>
      <c r="R84" s="33"/>
      <c r="S84" s="33"/>
      <c r="T84" s="33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</row>
    <row r="85" spans="1:40" s="31" customFormat="1" ht="61.5" hidden="1" customHeight="1" thickTop="1" thickBot="1" x14ac:dyDescent="0.25">
      <c r="A85" s="364" t="s">
        <v>0</v>
      </c>
      <c r="B85" s="394" t="s">
        <v>30</v>
      </c>
      <c r="C85" s="353" t="s">
        <v>16</v>
      </c>
      <c r="D85" s="354"/>
      <c r="E85" s="35" t="s">
        <v>50</v>
      </c>
      <c r="F85" s="42" t="s">
        <v>49</v>
      </c>
      <c r="G85" s="47"/>
      <c r="H85" s="151" t="s">
        <v>39</v>
      </c>
      <c r="I85" s="359" t="s">
        <v>51</v>
      </c>
      <c r="J85" s="360"/>
      <c r="K85" s="120"/>
      <c r="L85" s="403" t="s">
        <v>64</v>
      </c>
      <c r="M85" s="404"/>
      <c r="N85" s="404"/>
      <c r="O85" s="404"/>
      <c r="P85" s="405"/>
      <c r="Q85" s="300" t="s">
        <v>40</v>
      </c>
      <c r="R85" s="330" t="s">
        <v>59</v>
      </c>
      <c r="S85" s="351" t="s">
        <v>58</v>
      </c>
      <c r="T85" s="352"/>
      <c r="U85" s="324" t="s">
        <v>104</v>
      </c>
      <c r="V85" s="325"/>
      <c r="W85" s="325"/>
      <c r="X85" s="326"/>
      <c r="Y85" s="322" t="s">
        <v>57</v>
      </c>
      <c r="Z85" s="323"/>
      <c r="AA85" s="392" t="s">
        <v>95</v>
      </c>
      <c r="AB85" s="393"/>
      <c r="AC85" s="327" t="s">
        <v>104</v>
      </c>
      <c r="AD85" s="328"/>
      <c r="AE85" s="328"/>
      <c r="AF85" s="329"/>
      <c r="AG85" s="287" t="s">
        <v>79</v>
      </c>
      <c r="AH85" s="320" t="s">
        <v>60</v>
      </c>
      <c r="AI85" s="280" t="s">
        <v>97</v>
      </c>
      <c r="AJ85" s="280" t="s">
        <v>98</v>
      </c>
      <c r="AK85" s="425" t="s">
        <v>88</v>
      </c>
      <c r="AL85" s="415"/>
      <c r="AM85" s="415"/>
      <c r="AN85" s="416"/>
    </row>
    <row r="86" spans="1:40" s="36" customFormat="1" ht="14.25" hidden="1" customHeight="1" x14ac:dyDescent="0.2">
      <c r="A86" s="365"/>
      <c r="B86" s="395"/>
      <c r="C86" s="337" t="s">
        <v>2</v>
      </c>
      <c r="D86" s="339" t="s">
        <v>3</v>
      </c>
      <c r="E86" s="341" t="s">
        <v>17</v>
      </c>
      <c r="F86" s="343" t="s">
        <v>17</v>
      </c>
      <c r="G86" s="345" t="s">
        <v>48</v>
      </c>
      <c r="H86" s="141"/>
      <c r="I86" s="310" t="s">
        <v>18</v>
      </c>
      <c r="J86" s="367" t="s">
        <v>19</v>
      </c>
      <c r="K86" s="312" t="s">
        <v>28</v>
      </c>
      <c r="L86" s="126"/>
      <c r="M86" s="347" t="s">
        <v>62</v>
      </c>
      <c r="N86" s="132"/>
      <c r="O86" s="349" t="s">
        <v>63</v>
      </c>
      <c r="P86" s="317" t="s">
        <v>28</v>
      </c>
      <c r="Q86" s="301"/>
      <c r="R86" s="331"/>
      <c r="S86" s="292" t="s">
        <v>55</v>
      </c>
      <c r="T86" s="294" t="s">
        <v>41</v>
      </c>
      <c r="U86" s="296" t="s">
        <v>56</v>
      </c>
      <c r="V86" s="285" t="s">
        <v>42</v>
      </c>
      <c r="W86" s="193"/>
      <c r="X86" s="193"/>
      <c r="Y86" s="290" t="s">
        <v>54</v>
      </c>
      <c r="Z86" s="333" t="s">
        <v>53</v>
      </c>
      <c r="AA86" s="303" t="s">
        <v>105</v>
      </c>
      <c r="AB86" s="303" t="s">
        <v>106</v>
      </c>
      <c r="AC86" s="283" t="s">
        <v>71</v>
      </c>
      <c r="AD86" s="283" t="s">
        <v>75</v>
      </c>
      <c r="AE86" s="298" t="s">
        <v>93</v>
      </c>
      <c r="AF86" s="244" t="s">
        <v>91</v>
      </c>
      <c r="AG86" s="288"/>
      <c r="AH86" s="321"/>
      <c r="AI86" s="281"/>
      <c r="AJ86" s="281"/>
      <c r="AK86" s="426"/>
      <c r="AL86" s="417"/>
      <c r="AM86" s="417"/>
      <c r="AN86" s="418"/>
    </row>
    <row r="87" spans="1:40" s="32" customFormat="1" ht="34.5" hidden="1" customHeight="1" thickBot="1" x14ac:dyDescent="0.25">
      <c r="A87" s="366"/>
      <c r="B87" s="396"/>
      <c r="C87" s="338"/>
      <c r="D87" s="340"/>
      <c r="E87" s="342"/>
      <c r="F87" s="344"/>
      <c r="G87" s="346"/>
      <c r="H87" s="137"/>
      <c r="I87" s="311"/>
      <c r="J87" s="368"/>
      <c r="K87" s="313"/>
      <c r="L87" s="127" t="s">
        <v>61</v>
      </c>
      <c r="M87" s="348"/>
      <c r="N87" s="136" t="s">
        <v>83</v>
      </c>
      <c r="O87" s="350"/>
      <c r="P87" s="318"/>
      <c r="Q87" s="302"/>
      <c r="R87" s="332"/>
      <c r="S87" s="293"/>
      <c r="T87" s="295"/>
      <c r="U87" s="297"/>
      <c r="V87" s="286"/>
      <c r="W87" s="194"/>
      <c r="X87" s="194"/>
      <c r="Y87" s="291"/>
      <c r="Z87" s="334"/>
      <c r="AA87" s="304"/>
      <c r="AB87" s="304"/>
      <c r="AC87" s="284"/>
      <c r="AD87" s="284"/>
      <c r="AE87" s="299"/>
      <c r="AF87" s="245" t="s">
        <v>94</v>
      </c>
      <c r="AG87" s="289"/>
      <c r="AH87" s="321"/>
      <c r="AI87" s="281"/>
      <c r="AJ87" s="281"/>
      <c r="AK87" s="426"/>
      <c r="AL87" s="417"/>
      <c r="AM87" s="417"/>
      <c r="AN87" s="418"/>
    </row>
    <row r="88" spans="1:40" s="160" customFormat="1" ht="19.5" hidden="1" customHeight="1" thickBot="1" x14ac:dyDescent="0.25">
      <c r="A88" s="80"/>
      <c r="B88" s="81"/>
      <c r="C88" s="82"/>
      <c r="D88" s="81"/>
      <c r="E88" s="83"/>
      <c r="F88" s="85"/>
      <c r="G88" s="85"/>
      <c r="H88" s="85"/>
      <c r="I88" s="85"/>
      <c r="J88" s="85"/>
      <c r="K88" s="122"/>
      <c r="L88" s="85"/>
      <c r="M88" s="314" t="s">
        <v>86</v>
      </c>
      <c r="N88" s="315"/>
      <c r="O88" s="315"/>
      <c r="P88" s="316"/>
      <c r="Q88" s="116">
        <f t="shared" ref="Q88:Q114" si="60">IF(P88&gt;I88,P88,I88)</f>
        <v>0</v>
      </c>
      <c r="R88" s="125">
        <f>SUM(R76)</f>
        <v>0</v>
      </c>
      <c r="S88" s="74" t="str">
        <f>IF(AND(O88&lt;$F$269,H88="familienversichert"),P88*($I$268/30),"")</f>
        <v/>
      </c>
      <c r="T88" s="75" t="str">
        <f>IF(AND(O88&gt;$G$268,H88="familienversichert"),P88*($I$269/30),"")</f>
        <v/>
      </c>
      <c r="U88" s="74" t="str">
        <f>IF(AND(O88&lt;$F$269,J88="pflichtversichert"),P88*($K$268/30),"")</f>
        <v/>
      </c>
      <c r="V88" s="75" t="str">
        <f>IF(AND(O88&gt;$G$268,H88="pflichtversichert"),P88*($K$269/30),"")</f>
        <v/>
      </c>
      <c r="W88" s="75"/>
      <c r="X88" s="75"/>
      <c r="Y88" s="76" t="str">
        <f>IF(AND($Q88&lt;$G$268,$H$5="Richtlinie über die Gewährung von Zuwendungen zur Förderung von Jugendwerkstätten"),#REF!*($I$268/30),"")</f>
        <v/>
      </c>
      <c r="Z88" s="77" t="str">
        <f>IF(AND($Q88&gt;$G$268,$H$5="Richtlinie über die Gewährung von Zuwendungen zur Förderung von Jugendwerkstätten"),#REF!*($I$269/30),"")</f>
        <v/>
      </c>
      <c r="AA88" s="74" t="str">
        <f>IF(AND($AM$7&gt;$G$269,$H88="familienversichert"),P88*($I$268/30),"")</f>
        <v/>
      </c>
      <c r="AB88" s="74"/>
      <c r="AC88" s="75" t="str">
        <f>IF(AND($AM$7&gt;=$G$269,$H88="pflichtversichert"),$P88*($K$268/30),"")</f>
        <v/>
      </c>
      <c r="AD88" s="91">
        <f>AG88</f>
        <v>0</v>
      </c>
      <c r="AE88" s="91"/>
      <c r="AF88" s="91"/>
      <c r="AG88" s="106">
        <f>SUM(AG76)</f>
        <v>0</v>
      </c>
      <c r="AH88" s="168">
        <f>SUM(AH76)</f>
        <v>0</v>
      </c>
      <c r="AI88" s="210">
        <f>AI76</f>
        <v>0</v>
      </c>
      <c r="AJ88" s="214">
        <f>AJ76</f>
        <v>0</v>
      </c>
      <c r="AK88" s="427"/>
      <c r="AL88" s="420"/>
      <c r="AM88" s="420"/>
      <c r="AN88" s="421"/>
    </row>
    <row r="89" spans="1:40" s="57" customFormat="1" ht="18.75" hidden="1" customHeight="1" x14ac:dyDescent="0.2">
      <c r="A89" s="150">
        <f>A75+1</f>
        <v>51</v>
      </c>
      <c r="B89" s="134"/>
      <c r="C89" s="133"/>
      <c r="D89" s="134"/>
      <c r="E89" s="144"/>
      <c r="F89" s="147"/>
      <c r="G89" s="189">
        <f>(DAY(E89)&gt;1)*(MIN(F89+1,DATE(YEAR(E89), MONTH(E89)+1,1))-E89) + 30*MAX(,12*(YEAR(F89)-YEAR(E89))+MONTH(F89)-MONTH(E89)+(DAY(E89)=1)-(DAY(F89+1)&gt;1)) + DAY(F89)*(DAY(F89+1)&gt;1)*(1-(DAY(E89)&gt;1)*(TEXT(E89,"JJJJMM")=TEXT(F89,"JJJJMM")))</f>
        <v>0</v>
      </c>
      <c r="H89" s="268" t="s">
        <v>89</v>
      </c>
      <c r="I89" s="144"/>
      <c r="J89" s="190"/>
      <c r="K89" s="189">
        <f>(DAY(I89)&gt;1)*(MIN(J89+1,DATE(YEAR(I89), MONTH(I89)+1,1))-I89) + 30*MAX(,12*(YEAR(J89)-YEAR(I89))+MONTH(J89)-MONTH(I89)+(DAY(I89)=1)-(DAY(J89+1)&gt;1)) + DAY(J89)*(DAY(J89+1)&gt;1)*(1-(DAY(I89)&gt;1)*(TEXT(I89,"JJJJMM")=TEXT(J89,"JJJJMM")))</f>
        <v>0</v>
      </c>
      <c r="L89" s="138">
        <f t="shared" ref="L89:L102" si="61">IF(I89&gt;=E89,I89,E89)</f>
        <v>0</v>
      </c>
      <c r="M89" s="139">
        <f t="shared" ref="M89:M113" si="62">IF($G$6&gt;=L89,$G$6,L89)</f>
        <v>0</v>
      </c>
      <c r="N89" s="109">
        <f t="shared" ref="N89:N102" si="63">IF(J89&lt;=F89,J89,F89)</f>
        <v>0</v>
      </c>
      <c r="O89" s="46">
        <f t="shared" ref="O89:O113" si="64">IF($K$6&lt;=N89,$K$6,N89)</f>
        <v>0</v>
      </c>
      <c r="P89" s="54">
        <f>IF(M89&gt;O89,"0",((DAY(M89)&gt;1)*(MIN(O89+1,DATE(YEAR(M89), MONTH(M89)+1,1))-M89) + 30*MAX(,12*(YEAR(O89)-YEAR(M89))+MONTH(O89)-MONTH(M89)+(DAY(M89)=1)-(DAY(O89+1)&gt;1)) + DAY(O89)*(DAY(O89+1)&gt;1)*(1-(DAY(M89)&gt;1)*(TEXT(M89,"JJJJMM")=TEXT(O89,"JJJJMM")))))</f>
        <v>0</v>
      </c>
      <c r="Q89" s="113">
        <f t="shared" si="60"/>
        <v>0</v>
      </c>
      <c r="R89" s="123">
        <f t="shared" ref="R89:R102" si="65">SUM(S89:Z89)</f>
        <v>0</v>
      </c>
      <c r="S89" s="146">
        <f>IF(AND(O89&lt;$F$269,H89="ALG II - familienversichert",$H$5&lt;&gt;"Richtlinie über die Gewährung von Zuwendungen zur Förderung von Jugendwerkstätten"),P89*($I$268/30),"")</f>
        <v>0</v>
      </c>
      <c r="T89" s="145" t="str">
        <f>IF(AND(O89&gt;$G$268,H89="ALG II - familienversichert",$H$5&lt;&gt;"Richtlinie über die Gewährung von Zuwendungen zur Förderung von Jugendwerkstätten"),P89*($I$269/30),"")</f>
        <v/>
      </c>
      <c r="U89" s="146" t="str">
        <f t="shared" ref="U89:U113" si="66">IF(AND(O89&lt;$F$269,H89="ALG II - pflichtversichert"),P89*($K$268/30),"")</f>
        <v/>
      </c>
      <c r="V89" s="145" t="str">
        <f t="shared" ref="V89:V113" si="67">IF(AND(O89&gt;$G$268,H89="ALG II - pflichtversichert"),P89*($K$269/30),"")</f>
        <v/>
      </c>
      <c r="W89" s="145" t="str">
        <f t="shared" ref="W89:W113" si="68">IF(AND(O89&lt;$F$269,H89="ALG I"),P89*($K$268/30),"")</f>
        <v/>
      </c>
      <c r="X89" s="145" t="str">
        <f t="shared" ref="X89:X113" si="69">IF(AND(O89&gt;$G$268,H89="ALG I"),P89*($K$269/30),"")</f>
        <v/>
      </c>
      <c r="Y89" s="148" t="str">
        <f t="shared" ref="Y89:Y113" si="70">IF(AND($AM$7&lt;$F$269,$H$5="Richtlinie über die Gewährung von Zuwendungen zur Förderung von Jugendwerkstätten"),$P89*($I$268/30),"")</f>
        <v/>
      </c>
      <c r="Z89" s="149" t="str">
        <f t="shared" ref="Z89:Z113" si="71">IF(AND($AM$7&gt;=$F$269,$H$5="Richtlinie über die Gewährung von Zuwendungen zur Förderung von Jugendwerkstätten"),$P89*($I$269/30),"")</f>
        <v/>
      </c>
      <c r="AA89" s="146" t="str">
        <f t="shared" ref="AA89:AA113" si="72">IF(AND($AM$7&gt;=$F$269,$H89="ALG II - familienversichert"),$P89*($I$269/30),"")</f>
        <v/>
      </c>
      <c r="AB89" s="146">
        <f t="shared" ref="AB89:AB113" si="73">IF(AND($AM$7&lt;$F$269,$H89="ALG II - familienversichert"),$P89*($I$268/30),)</f>
        <v>0</v>
      </c>
      <c r="AC89" s="145" t="str">
        <f t="shared" ref="AC89:AC113" si="74">IF(AND($AM$7&gt;=$F$269,$H89="ALG II - pflichtversichert"),$P89*($K$269/30),"")</f>
        <v/>
      </c>
      <c r="AD89" s="145" t="str">
        <f t="shared" ref="AD89:AD113" si="75">IF(AND($AM$7&lt;$F$269,$H89="ALG II - pflichtversichert"),$P89*($K$268/30),"")</f>
        <v/>
      </c>
      <c r="AE89" s="146" t="str">
        <f t="shared" ref="AE89:AE113" si="76">IF(AND($AM$7&gt;=$F$269,$H89="ALG I"),$P89*($K$269/30),"")</f>
        <v/>
      </c>
      <c r="AF89" s="146" t="str">
        <f t="shared" ref="AF89:AF113" si="77">IF(AND($AM$7&lt;$F$269,$H89="ALG I"),$P89*($K$268/30),"")</f>
        <v/>
      </c>
      <c r="AG89" s="105">
        <f>IF($H$5="Richtlinie über die Gewährung von Zuwendungen zur Förderung von Jugendwerkstätten",SUM(Y89:Z89),SUM(AA89:AF89))</f>
        <v>0</v>
      </c>
      <c r="AH89" s="208">
        <f t="shared" ref="AH89:AH102" si="78">IF(AG89&lt;0,0,AG89)</f>
        <v>0</v>
      </c>
      <c r="AI89" s="217"/>
      <c r="AJ89" s="211">
        <f t="shared" ref="AJ89:AJ113" si="79">AH89-AI89</f>
        <v>0</v>
      </c>
      <c r="AK89" s="427"/>
      <c r="AL89" s="420"/>
      <c r="AM89" s="420"/>
      <c r="AN89" s="421"/>
    </row>
    <row r="90" spans="1:40" s="57" customFormat="1" ht="18.75" hidden="1" customHeight="1" x14ac:dyDescent="0.2">
      <c r="A90" s="150">
        <f>A89+1</f>
        <v>52</v>
      </c>
      <c r="B90" s="134"/>
      <c r="C90" s="133"/>
      <c r="D90" s="134"/>
      <c r="E90" s="144"/>
      <c r="F90" s="147"/>
      <c r="G90" s="189">
        <f t="shared" ref="G90:G113" si="80">(DAY(E90)&gt;1)*(MIN(F90+1,DATE(YEAR(E90), MONTH(E90)+1,1))-E90) + 30*MAX(,12*(YEAR(F90)-YEAR(E90))+MONTH(F90)-MONTH(E90)+(DAY(E90)=1)-(DAY(F90+1)&gt;1)) + DAY(F90)*(DAY(F90+1)&gt;1)*(1-(DAY(E90)&gt;1)*(TEXT(E90,"JJJJMM")=TEXT(F90,"JJJJMM")))</f>
        <v>0</v>
      </c>
      <c r="H90" s="268" t="s">
        <v>89</v>
      </c>
      <c r="I90" s="144"/>
      <c r="J90" s="190"/>
      <c r="K90" s="189">
        <f t="shared" ref="K90:K113" si="81">(DAY(I90)&gt;1)*(MIN(J90+1,DATE(YEAR(I90), MONTH(I90)+1,1))-I90) + 30*MAX(,12*(YEAR(J90)-YEAR(I90))+MONTH(J90)-MONTH(I90)+(DAY(I90)=1)-(DAY(J90+1)&gt;1)) + DAY(J90)*(DAY(J90+1)&gt;1)*(1-(DAY(I90)&gt;1)*(TEXT(I90,"JJJJMM")=TEXT(J90,"JJJJMM")))</f>
        <v>0</v>
      </c>
      <c r="L90" s="138">
        <f t="shared" si="61"/>
        <v>0</v>
      </c>
      <c r="M90" s="139">
        <f t="shared" si="62"/>
        <v>0</v>
      </c>
      <c r="N90" s="109">
        <f t="shared" si="63"/>
        <v>0</v>
      </c>
      <c r="O90" s="46">
        <f t="shared" si="64"/>
        <v>0</v>
      </c>
      <c r="P90" s="54">
        <f t="shared" ref="P90:P113" si="82">IF(M90&gt;O90,"0",((DAY(M90)&gt;1)*(MIN(O90+1,DATE(YEAR(M90), MONTH(M90)+1,1))-M90) + 30*MAX(,12*(YEAR(O90)-YEAR(M90))+MONTH(O90)-MONTH(M90)+(DAY(M90)=1)-(DAY(O90+1)&gt;1)) + DAY(O90)*(DAY(O90+1)&gt;1)*(1-(DAY(M90)&gt;1)*(TEXT(M90,"JJJJMM")=TEXT(O90,"JJJJMM")))))</f>
        <v>0</v>
      </c>
      <c r="Q90" s="113">
        <f t="shared" si="60"/>
        <v>0</v>
      </c>
      <c r="R90" s="123">
        <f t="shared" si="65"/>
        <v>0</v>
      </c>
      <c r="S90" s="146">
        <f t="shared" ref="S90:S113" si="83">IF(AND(O90&lt;$F$269,H90="ALG II - familienversichert",$H$5&lt;&gt;"Richtlinie über die Gewährung von Zuwendungen zur Förderung von Jugendwerkstätten"),P90*($I$268/30),"")</f>
        <v>0</v>
      </c>
      <c r="T90" s="145" t="str">
        <f t="shared" ref="T90:T113" si="84">IF(AND(O90&gt;$G$268,H90="ALG II - familienversichert",$H$5&lt;&gt;"Richtlinie über die Gewährung von Zuwendungen zur Förderung von Jugendwerkstätten"),P90*($I$269/30),"")</f>
        <v/>
      </c>
      <c r="U90" s="146" t="str">
        <f t="shared" si="66"/>
        <v/>
      </c>
      <c r="V90" s="145" t="str">
        <f t="shared" si="67"/>
        <v/>
      </c>
      <c r="W90" s="145" t="str">
        <f t="shared" si="68"/>
        <v/>
      </c>
      <c r="X90" s="145" t="str">
        <f t="shared" si="69"/>
        <v/>
      </c>
      <c r="Y90" s="148" t="str">
        <f t="shared" si="70"/>
        <v/>
      </c>
      <c r="Z90" s="149" t="str">
        <f t="shared" si="71"/>
        <v/>
      </c>
      <c r="AA90" s="146" t="str">
        <f t="shared" si="72"/>
        <v/>
      </c>
      <c r="AB90" s="146">
        <f t="shared" si="73"/>
        <v>0</v>
      </c>
      <c r="AC90" s="145" t="str">
        <f t="shared" si="74"/>
        <v/>
      </c>
      <c r="AD90" s="145" t="str">
        <f t="shared" si="75"/>
        <v/>
      </c>
      <c r="AE90" s="146" t="str">
        <f t="shared" si="76"/>
        <v/>
      </c>
      <c r="AF90" s="146" t="str">
        <f t="shared" si="77"/>
        <v/>
      </c>
      <c r="AG90" s="105">
        <f t="shared" ref="AG90:AG113" si="85">IF($H$5="Richtlinie über die Gewährung von Zuwendungen zur Förderung von Jugendwerkstätten",SUM(Y90:Z90),SUM(AA90:AF90))</f>
        <v>0</v>
      </c>
      <c r="AH90" s="183">
        <f t="shared" si="78"/>
        <v>0</v>
      </c>
      <c r="AI90" s="218"/>
      <c r="AJ90" s="203">
        <f t="shared" si="79"/>
        <v>0</v>
      </c>
      <c r="AK90" s="427"/>
      <c r="AL90" s="420"/>
      <c r="AM90" s="420"/>
      <c r="AN90" s="421"/>
    </row>
    <row r="91" spans="1:40" s="57" customFormat="1" ht="18.75" hidden="1" customHeight="1" x14ac:dyDescent="0.2">
      <c r="A91" s="150">
        <f t="shared" ref="A91:A113" si="86">A90+1</f>
        <v>53</v>
      </c>
      <c r="B91" s="134"/>
      <c r="C91" s="133"/>
      <c r="D91" s="134"/>
      <c r="E91" s="144"/>
      <c r="F91" s="147"/>
      <c r="G91" s="189">
        <f t="shared" si="80"/>
        <v>0</v>
      </c>
      <c r="H91" s="268" t="s">
        <v>89</v>
      </c>
      <c r="I91" s="144"/>
      <c r="J91" s="190"/>
      <c r="K91" s="189">
        <f t="shared" si="81"/>
        <v>0</v>
      </c>
      <c r="L91" s="138">
        <f t="shared" si="61"/>
        <v>0</v>
      </c>
      <c r="M91" s="139">
        <f t="shared" si="62"/>
        <v>0</v>
      </c>
      <c r="N91" s="109">
        <f t="shared" si="63"/>
        <v>0</v>
      </c>
      <c r="O91" s="46">
        <f t="shared" si="64"/>
        <v>0</v>
      </c>
      <c r="P91" s="54">
        <f t="shared" si="82"/>
        <v>0</v>
      </c>
      <c r="Q91" s="113">
        <f t="shared" si="60"/>
        <v>0</v>
      </c>
      <c r="R91" s="123">
        <f t="shared" si="65"/>
        <v>0</v>
      </c>
      <c r="S91" s="146">
        <f t="shared" si="83"/>
        <v>0</v>
      </c>
      <c r="T91" s="145" t="str">
        <f t="shared" si="84"/>
        <v/>
      </c>
      <c r="U91" s="146" t="str">
        <f t="shared" si="66"/>
        <v/>
      </c>
      <c r="V91" s="145" t="str">
        <f t="shared" si="67"/>
        <v/>
      </c>
      <c r="W91" s="145" t="str">
        <f t="shared" si="68"/>
        <v/>
      </c>
      <c r="X91" s="145" t="str">
        <f t="shared" si="69"/>
        <v/>
      </c>
      <c r="Y91" s="148" t="str">
        <f t="shared" si="70"/>
        <v/>
      </c>
      <c r="Z91" s="149" t="str">
        <f t="shared" si="71"/>
        <v/>
      </c>
      <c r="AA91" s="146" t="str">
        <f t="shared" si="72"/>
        <v/>
      </c>
      <c r="AB91" s="146">
        <f t="shared" si="73"/>
        <v>0</v>
      </c>
      <c r="AC91" s="145" t="str">
        <f t="shared" si="74"/>
        <v/>
      </c>
      <c r="AD91" s="145" t="str">
        <f t="shared" si="75"/>
        <v/>
      </c>
      <c r="AE91" s="146" t="str">
        <f t="shared" si="76"/>
        <v/>
      </c>
      <c r="AF91" s="146" t="str">
        <f t="shared" si="77"/>
        <v/>
      </c>
      <c r="AG91" s="105">
        <f t="shared" si="85"/>
        <v>0</v>
      </c>
      <c r="AH91" s="183">
        <f t="shared" si="78"/>
        <v>0</v>
      </c>
      <c r="AI91" s="218"/>
      <c r="AJ91" s="203">
        <f t="shared" si="79"/>
        <v>0</v>
      </c>
      <c r="AK91" s="427"/>
      <c r="AL91" s="420"/>
      <c r="AM91" s="420"/>
      <c r="AN91" s="421"/>
    </row>
    <row r="92" spans="1:40" s="57" customFormat="1" ht="18.75" hidden="1" customHeight="1" x14ac:dyDescent="0.2">
      <c r="A92" s="150">
        <f t="shared" si="86"/>
        <v>54</v>
      </c>
      <c r="B92" s="134"/>
      <c r="C92" s="133"/>
      <c r="D92" s="134"/>
      <c r="E92" s="144"/>
      <c r="F92" s="147"/>
      <c r="G92" s="189">
        <f t="shared" si="80"/>
        <v>0</v>
      </c>
      <c r="H92" s="268" t="s">
        <v>89</v>
      </c>
      <c r="I92" s="144"/>
      <c r="J92" s="190"/>
      <c r="K92" s="189">
        <f t="shared" si="81"/>
        <v>0</v>
      </c>
      <c r="L92" s="138">
        <f t="shared" si="61"/>
        <v>0</v>
      </c>
      <c r="M92" s="139">
        <f t="shared" si="62"/>
        <v>0</v>
      </c>
      <c r="N92" s="109">
        <f t="shared" si="63"/>
        <v>0</v>
      </c>
      <c r="O92" s="46">
        <f t="shared" si="64"/>
        <v>0</v>
      </c>
      <c r="P92" s="54">
        <f t="shared" si="82"/>
        <v>0</v>
      </c>
      <c r="Q92" s="113">
        <f t="shared" si="60"/>
        <v>0</v>
      </c>
      <c r="R92" s="123">
        <f t="shared" si="65"/>
        <v>0</v>
      </c>
      <c r="S92" s="146">
        <f t="shared" si="83"/>
        <v>0</v>
      </c>
      <c r="T92" s="145" t="str">
        <f t="shared" si="84"/>
        <v/>
      </c>
      <c r="U92" s="146" t="str">
        <f t="shared" si="66"/>
        <v/>
      </c>
      <c r="V92" s="145" t="str">
        <f t="shared" si="67"/>
        <v/>
      </c>
      <c r="W92" s="145" t="str">
        <f t="shared" si="68"/>
        <v/>
      </c>
      <c r="X92" s="145" t="str">
        <f t="shared" si="69"/>
        <v/>
      </c>
      <c r="Y92" s="148" t="str">
        <f t="shared" si="70"/>
        <v/>
      </c>
      <c r="Z92" s="149" t="str">
        <f t="shared" si="71"/>
        <v/>
      </c>
      <c r="AA92" s="146" t="str">
        <f t="shared" si="72"/>
        <v/>
      </c>
      <c r="AB92" s="146">
        <f t="shared" si="73"/>
        <v>0</v>
      </c>
      <c r="AC92" s="145" t="str">
        <f t="shared" si="74"/>
        <v/>
      </c>
      <c r="AD92" s="145" t="str">
        <f t="shared" si="75"/>
        <v/>
      </c>
      <c r="AE92" s="146" t="str">
        <f t="shared" si="76"/>
        <v/>
      </c>
      <c r="AF92" s="146" t="str">
        <f t="shared" si="77"/>
        <v/>
      </c>
      <c r="AG92" s="105">
        <f t="shared" si="85"/>
        <v>0</v>
      </c>
      <c r="AH92" s="183">
        <f t="shared" si="78"/>
        <v>0</v>
      </c>
      <c r="AI92" s="218"/>
      <c r="AJ92" s="203">
        <f t="shared" si="79"/>
        <v>0</v>
      </c>
      <c r="AK92" s="427"/>
      <c r="AL92" s="420"/>
      <c r="AM92" s="420"/>
      <c r="AN92" s="421"/>
    </row>
    <row r="93" spans="1:40" s="57" customFormat="1" ht="18.75" hidden="1" customHeight="1" x14ac:dyDescent="0.2">
      <c r="A93" s="150">
        <f t="shared" si="86"/>
        <v>55</v>
      </c>
      <c r="B93" s="134"/>
      <c r="C93" s="133"/>
      <c r="D93" s="134"/>
      <c r="E93" s="144"/>
      <c r="F93" s="147"/>
      <c r="G93" s="189">
        <f t="shared" si="80"/>
        <v>0</v>
      </c>
      <c r="H93" s="268" t="s">
        <v>89</v>
      </c>
      <c r="I93" s="144"/>
      <c r="J93" s="190"/>
      <c r="K93" s="189">
        <f t="shared" si="81"/>
        <v>0</v>
      </c>
      <c r="L93" s="138">
        <f t="shared" si="61"/>
        <v>0</v>
      </c>
      <c r="M93" s="139">
        <f t="shared" si="62"/>
        <v>0</v>
      </c>
      <c r="N93" s="109">
        <f t="shared" si="63"/>
        <v>0</v>
      </c>
      <c r="O93" s="46">
        <f t="shared" si="64"/>
        <v>0</v>
      </c>
      <c r="P93" s="54">
        <f t="shared" si="82"/>
        <v>0</v>
      </c>
      <c r="Q93" s="113">
        <f t="shared" si="60"/>
        <v>0</v>
      </c>
      <c r="R93" s="123">
        <f t="shared" si="65"/>
        <v>0</v>
      </c>
      <c r="S93" s="146">
        <f t="shared" si="83"/>
        <v>0</v>
      </c>
      <c r="T93" s="145" t="str">
        <f t="shared" si="84"/>
        <v/>
      </c>
      <c r="U93" s="146" t="str">
        <f t="shared" si="66"/>
        <v/>
      </c>
      <c r="V93" s="145" t="str">
        <f t="shared" si="67"/>
        <v/>
      </c>
      <c r="W93" s="145" t="str">
        <f t="shared" si="68"/>
        <v/>
      </c>
      <c r="X93" s="145" t="str">
        <f t="shared" si="69"/>
        <v/>
      </c>
      <c r="Y93" s="148" t="str">
        <f t="shared" si="70"/>
        <v/>
      </c>
      <c r="Z93" s="149" t="str">
        <f t="shared" si="71"/>
        <v/>
      </c>
      <c r="AA93" s="146" t="str">
        <f t="shared" si="72"/>
        <v/>
      </c>
      <c r="AB93" s="146">
        <f t="shared" si="73"/>
        <v>0</v>
      </c>
      <c r="AC93" s="145" t="str">
        <f t="shared" si="74"/>
        <v/>
      </c>
      <c r="AD93" s="145" t="str">
        <f t="shared" si="75"/>
        <v/>
      </c>
      <c r="AE93" s="146" t="str">
        <f t="shared" si="76"/>
        <v/>
      </c>
      <c r="AF93" s="146" t="str">
        <f t="shared" si="77"/>
        <v/>
      </c>
      <c r="AG93" s="105">
        <f t="shared" si="85"/>
        <v>0</v>
      </c>
      <c r="AH93" s="183">
        <f t="shared" si="78"/>
        <v>0</v>
      </c>
      <c r="AI93" s="218"/>
      <c r="AJ93" s="203">
        <f t="shared" si="79"/>
        <v>0</v>
      </c>
      <c r="AK93" s="427"/>
      <c r="AL93" s="420"/>
      <c r="AM93" s="420"/>
      <c r="AN93" s="421"/>
    </row>
    <row r="94" spans="1:40" s="57" customFormat="1" ht="18.75" hidden="1" customHeight="1" x14ac:dyDescent="0.2">
      <c r="A94" s="150">
        <f t="shared" si="86"/>
        <v>56</v>
      </c>
      <c r="B94" s="134"/>
      <c r="C94" s="133"/>
      <c r="D94" s="134"/>
      <c r="E94" s="144"/>
      <c r="F94" s="147"/>
      <c r="G94" s="189">
        <f t="shared" si="80"/>
        <v>0</v>
      </c>
      <c r="H94" s="268" t="s">
        <v>89</v>
      </c>
      <c r="I94" s="144"/>
      <c r="J94" s="190"/>
      <c r="K94" s="189">
        <f t="shared" si="81"/>
        <v>0</v>
      </c>
      <c r="L94" s="138">
        <f t="shared" si="61"/>
        <v>0</v>
      </c>
      <c r="M94" s="139">
        <f t="shared" si="62"/>
        <v>0</v>
      </c>
      <c r="N94" s="109">
        <f t="shared" si="63"/>
        <v>0</v>
      </c>
      <c r="O94" s="46">
        <f t="shared" si="64"/>
        <v>0</v>
      </c>
      <c r="P94" s="54">
        <f t="shared" si="82"/>
        <v>0</v>
      </c>
      <c r="Q94" s="113">
        <f t="shared" si="60"/>
        <v>0</v>
      </c>
      <c r="R94" s="123">
        <f t="shared" si="65"/>
        <v>0</v>
      </c>
      <c r="S94" s="146">
        <f t="shared" si="83"/>
        <v>0</v>
      </c>
      <c r="T94" s="145" t="str">
        <f t="shared" si="84"/>
        <v/>
      </c>
      <c r="U94" s="146" t="str">
        <f t="shared" si="66"/>
        <v/>
      </c>
      <c r="V94" s="145" t="str">
        <f t="shared" si="67"/>
        <v/>
      </c>
      <c r="W94" s="145" t="str">
        <f t="shared" si="68"/>
        <v/>
      </c>
      <c r="X94" s="145" t="str">
        <f t="shared" si="69"/>
        <v/>
      </c>
      <c r="Y94" s="148" t="str">
        <f t="shared" si="70"/>
        <v/>
      </c>
      <c r="Z94" s="149" t="str">
        <f t="shared" si="71"/>
        <v/>
      </c>
      <c r="AA94" s="146" t="str">
        <f t="shared" si="72"/>
        <v/>
      </c>
      <c r="AB94" s="146">
        <f t="shared" si="73"/>
        <v>0</v>
      </c>
      <c r="AC94" s="145" t="str">
        <f t="shared" si="74"/>
        <v/>
      </c>
      <c r="AD94" s="145" t="str">
        <f t="shared" si="75"/>
        <v/>
      </c>
      <c r="AE94" s="146" t="str">
        <f t="shared" si="76"/>
        <v/>
      </c>
      <c r="AF94" s="146" t="str">
        <f t="shared" si="77"/>
        <v/>
      </c>
      <c r="AG94" s="105">
        <f t="shared" si="85"/>
        <v>0</v>
      </c>
      <c r="AH94" s="183">
        <f t="shared" si="78"/>
        <v>0</v>
      </c>
      <c r="AI94" s="218"/>
      <c r="AJ94" s="203">
        <f t="shared" si="79"/>
        <v>0</v>
      </c>
      <c r="AK94" s="427"/>
      <c r="AL94" s="420"/>
      <c r="AM94" s="420"/>
      <c r="AN94" s="421"/>
    </row>
    <row r="95" spans="1:40" s="57" customFormat="1" ht="18.75" hidden="1" customHeight="1" x14ac:dyDescent="0.2">
      <c r="A95" s="150">
        <f t="shared" si="86"/>
        <v>57</v>
      </c>
      <c r="B95" s="134"/>
      <c r="C95" s="133"/>
      <c r="D95" s="134"/>
      <c r="E95" s="144"/>
      <c r="F95" s="147"/>
      <c r="G95" s="189">
        <f t="shared" si="80"/>
        <v>0</v>
      </c>
      <c r="H95" s="268" t="s">
        <v>89</v>
      </c>
      <c r="I95" s="144"/>
      <c r="J95" s="190"/>
      <c r="K95" s="189">
        <f t="shared" si="81"/>
        <v>0</v>
      </c>
      <c r="L95" s="138">
        <f t="shared" si="61"/>
        <v>0</v>
      </c>
      <c r="M95" s="139">
        <f t="shared" si="62"/>
        <v>0</v>
      </c>
      <c r="N95" s="109">
        <f t="shared" si="63"/>
        <v>0</v>
      </c>
      <c r="O95" s="46">
        <f t="shared" si="64"/>
        <v>0</v>
      </c>
      <c r="P95" s="54">
        <f t="shared" si="82"/>
        <v>0</v>
      </c>
      <c r="Q95" s="113">
        <f t="shared" si="60"/>
        <v>0</v>
      </c>
      <c r="R95" s="123">
        <f t="shared" si="65"/>
        <v>0</v>
      </c>
      <c r="S95" s="146">
        <f t="shared" si="83"/>
        <v>0</v>
      </c>
      <c r="T95" s="145" t="str">
        <f t="shared" si="84"/>
        <v/>
      </c>
      <c r="U95" s="146" t="str">
        <f t="shared" si="66"/>
        <v/>
      </c>
      <c r="V95" s="145" t="str">
        <f t="shared" si="67"/>
        <v/>
      </c>
      <c r="W95" s="145" t="str">
        <f t="shared" si="68"/>
        <v/>
      </c>
      <c r="X95" s="145" t="str">
        <f t="shared" si="69"/>
        <v/>
      </c>
      <c r="Y95" s="148" t="str">
        <f t="shared" si="70"/>
        <v/>
      </c>
      <c r="Z95" s="149" t="str">
        <f t="shared" si="71"/>
        <v/>
      </c>
      <c r="AA95" s="146" t="str">
        <f t="shared" si="72"/>
        <v/>
      </c>
      <c r="AB95" s="146">
        <f t="shared" si="73"/>
        <v>0</v>
      </c>
      <c r="AC95" s="145" t="str">
        <f t="shared" si="74"/>
        <v/>
      </c>
      <c r="AD95" s="145" t="str">
        <f t="shared" si="75"/>
        <v/>
      </c>
      <c r="AE95" s="146" t="str">
        <f t="shared" si="76"/>
        <v/>
      </c>
      <c r="AF95" s="146" t="str">
        <f t="shared" si="77"/>
        <v/>
      </c>
      <c r="AG95" s="105">
        <f t="shared" si="85"/>
        <v>0</v>
      </c>
      <c r="AH95" s="183">
        <f t="shared" si="78"/>
        <v>0</v>
      </c>
      <c r="AI95" s="218"/>
      <c r="AJ95" s="203">
        <f t="shared" si="79"/>
        <v>0</v>
      </c>
      <c r="AK95" s="427"/>
      <c r="AL95" s="420"/>
      <c r="AM95" s="420"/>
      <c r="AN95" s="421"/>
    </row>
    <row r="96" spans="1:40" s="57" customFormat="1" ht="18.75" hidden="1" customHeight="1" x14ac:dyDescent="0.2">
      <c r="A96" s="150">
        <f t="shared" si="86"/>
        <v>58</v>
      </c>
      <c r="B96" s="134"/>
      <c r="C96" s="133"/>
      <c r="D96" s="134"/>
      <c r="E96" s="144"/>
      <c r="F96" s="147"/>
      <c r="G96" s="189">
        <f t="shared" si="80"/>
        <v>0</v>
      </c>
      <c r="H96" s="268" t="s">
        <v>89</v>
      </c>
      <c r="I96" s="144"/>
      <c r="J96" s="190"/>
      <c r="K96" s="189">
        <f t="shared" si="81"/>
        <v>0</v>
      </c>
      <c r="L96" s="138">
        <f t="shared" si="61"/>
        <v>0</v>
      </c>
      <c r="M96" s="139">
        <f t="shared" si="62"/>
        <v>0</v>
      </c>
      <c r="N96" s="109">
        <f t="shared" si="63"/>
        <v>0</v>
      </c>
      <c r="O96" s="46">
        <f t="shared" si="64"/>
        <v>0</v>
      </c>
      <c r="P96" s="54">
        <f t="shared" si="82"/>
        <v>0</v>
      </c>
      <c r="Q96" s="113">
        <f t="shared" si="60"/>
        <v>0</v>
      </c>
      <c r="R96" s="123">
        <f t="shared" si="65"/>
        <v>0</v>
      </c>
      <c r="S96" s="146">
        <f t="shared" si="83"/>
        <v>0</v>
      </c>
      <c r="T96" s="145" t="str">
        <f t="shared" si="84"/>
        <v/>
      </c>
      <c r="U96" s="146" t="str">
        <f t="shared" si="66"/>
        <v/>
      </c>
      <c r="V96" s="145" t="str">
        <f t="shared" si="67"/>
        <v/>
      </c>
      <c r="W96" s="145" t="str">
        <f t="shared" si="68"/>
        <v/>
      </c>
      <c r="X96" s="145" t="str">
        <f t="shared" si="69"/>
        <v/>
      </c>
      <c r="Y96" s="148" t="str">
        <f t="shared" si="70"/>
        <v/>
      </c>
      <c r="Z96" s="149" t="str">
        <f t="shared" si="71"/>
        <v/>
      </c>
      <c r="AA96" s="146" t="str">
        <f t="shared" si="72"/>
        <v/>
      </c>
      <c r="AB96" s="146">
        <f t="shared" si="73"/>
        <v>0</v>
      </c>
      <c r="AC96" s="145" t="str">
        <f t="shared" si="74"/>
        <v/>
      </c>
      <c r="AD96" s="145" t="str">
        <f t="shared" si="75"/>
        <v/>
      </c>
      <c r="AE96" s="146" t="str">
        <f t="shared" si="76"/>
        <v/>
      </c>
      <c r="AF96" s="146" t="str">
        <f t="shared" si="77"/>
        <v/>
      </c>
      <c r="AG96" s="105">
        <f t="shared" si="85"/>
        <v>0</v>
      </c>
      <c r="AH96" s="183">
        <f t="shared" si="78"/>
        <v>0</v>
      </c>
      <c r="AI96" s="218"/>
      <c r="AJ96" s="203">
        <f t="shared" si="79"/>
        <v>0</v>
      </c>
      <c r="AK96" s="427"/>
      <c r="AL96" s="420"/>
      <c r="AM96" s="420"/>
      <c r="AN96" s="421"/>
    </row>
    <row r="97" spans="1:40" s="57" customFormat="1" ht="18.75" hidden="1" customHeight="1" x14ac:dyDescent="0.2">
      <c r="A97" s="150">
        <f t="shared" si="86"/>
        <v>59</v>
      </c>
      <c r="B97" s="134"/>
      <c r="C97" s="133"/>
      <c r="D97" s="134"/>
      <c r="E97" s="144"/>
      <c r="F97" s="147"/>
      <c r="G97" s="189">
        <f t="shared" si="80"/>
        <v>0</v>
      </c>
      <c r="H97" s="268" t="s">
        <v>89</v>
      </c>
      <c r="I97" s="144"/>
      <c r="J97" s="190"/>
      <c r="K97" s="189">
        <f t="shared" si="81"/>
        <v>0</v>
      </c>
      <c r="L97" s="138">
        <f t="shared" si="61"/>
        <v>0</v>
      </c>
      <c r="M97" s="139">
        <f t="shared" si="62"/>
        <v>0</v>
      </c>
      <c r="N97" s="109">
        <f t="shared" si="63"/>
        <v>0</v>
      </c>
      <c r="O97" s="46">
        <f t="shared" si="64"/>
        <v>0</v>
      </c>
      <c r="P97" s="54">
        <f t="shared" si="82"/>
        <v>0</v>
      </c>
      <c r="Q97" s="113">
        <f t="shared" si="60"/>
        <v>0</v>
      </c>
      <c r="R97" s="123">
        <f t="shared" si="65"/>
        <v>0</v>
      </c>
      <c r="S97" s="146">
        <f t="shared" si="83"/>
        <v>0</v>
      </c>
      <c r="T97" s="145" t="str">
        <f t="shared" si="84"/>
        <v/>
      </c>
      <c r="U97" s="146" t="str">
        <f t="shared" si="66"/>
        <v/>
      </c>
      <c r="V97" s="145" t="str">
        <f t="shared" si="67"/>
        <v/>
      </c>
      <c r="W97" s="145" t="str">
        <f t="shared" si="68"/>
        <v/>
      </c>
      <c r="X97" s="145" t="str">
        <f t="shared" si="69"/>
        <v/>
      </c>
      <c r="Y97" s="148" t="str">
        <f t="shared" si="70"/>
        <v/>
      </c>
      <c r="Z97" s="149" t="str">
        <f t="shared" si="71"/>
        <v/>
      </c>
      <c r="AA97" s="146" t="str">
        <f t="shared" si="72"/>
        <v/>
      </c>
      <c r="AB97" s="146">
        <f t="shared" si="73"/>
        <v>0</v>
      </c>
      <c r="AC97" s="145" t="str">
        <f t="shared" si="74"/>
        <v/>
      </c>
      <c r="AD97" s="145" t="str">
        <f t="shared" si="75"/>
        <v/>
      </c>
      <c r="AE97" s="146" t="str">
        <f t="shared" si="76"/>
        <v/>
      </c>
      <c r="AF97" s="146" t="str">
        <f t="shared" si="77"/>
        <v/>
      </c>
      <c r="AG97" s="105">
        <f t="shared" si="85"/>
        <v>0</v>
      </c>
      <c r="AH97" s="183">
        <f t="shared" si="78"/>
        <v>0</v>
      </c>
      <c r="AI97" s="218"/>
      <c r="AJ97" s="203">
        <f t="shared" si="79"/>
        <v>0</v>
      </c>
      <c r="AK97" s="427"/>
      <c r="AL97" s="420"/>
      <c r="AM97" s="420"/>
      <c r="AN97" s="421"/>
    </row>
    <row r="98" spans="1:40" s="57" customFormat="1" ht="18.75" hidden="1" customHeight="1" x14ac:dyDescent="0.2">
      <c r="A98" s="150">
        <f t="shared" si="86"/>
        <v>60</v>
      </c>
      <c r="B98" s="134"/>
      <c r="C98" s="133"/>
      <c r="D98" s="134"/>
      <c r="E98" s="144"/>
      <c r="F98" s="147"/>
      <c r="G98" s="189">
        <f t="shared" si="80"/>
        <v>0</v>
      </c>
      <c r="H98" s="268" t="s">
        <v>89</v>
      </c>
      <c r="I98" s="144"/>
      <c r="J98" s="190"/>
      <c r="K98" s="189">
        <f t="shared" si="81"/>
        <v>0</v>
      </c>
      <c r="L98" s="138">
        <f t="shared" si="61"/>
        <v>0</v>
      </c>
      <c r="M98" s="139">
        <f t="shared" si="62"/>
        <v>0</v>
      </c>
      <c r="N98" s="109">
        <f t="shared" si="63"/>
        <v>0</v>
      </c>
      <c r="O98" s="46">
        <f t="shared" si="64"/>
        <v>0</v>
      </c>
      <c r="P98" s="54">
        <f t="shared" si="82"/>
        <v>0</v>
      </c>
      <c r="Q98" s="113">
        <f t="shared" si="60"/>
        <v>0</v>
      </c>
      <c r="R98" s="123">
        <f t="shared" si="65"/>
        <v>0</v>
      </c>
      <c r="S98" s="146">
        <f t="shared" si="83"/>
        <v>0</v>
      </c>
      <c r="T98" s="145" t="str">
        <f t="shared" si="84"/>
        <v/>
      </c>
      <c r="U98" s="146" t="str">
        <f t="shared" si="66"/>
        <v/>
      </c>
      <c r="V98" s="145" t="str">
        <f t="shared" si="67"/>
        <v/>
      </c>
      <c r="W98" s="145" t="str">
        <f t="shared" si="68"/>
        <v/>
      </c>
      <c r="X98" s="145" t="str">
        <f t="shared" si="69"/>
        <v/>
      </c>
      <c r="Y98" s="148" t="str">
        <f t="shared" si="70"/>
        <v/>
      </c>
      <c r="Z98" s="149" t="str">
        <f t="shared" si="71"/>
        <v/>
      </c>
      <c r="AA98" s="146" t="str">
        <f t="shared" si="72"/>
        <v/>
      </c>
      <c r="AB98" s="146">
        <f t="shared" si="73"/>
        <v>0</v>
      </c>
      <c r="AC98" s="145" t="str">
        <f t="shared" si="74"/>
        <v/>
      </c>
      <c r="AD98" s="145" t="str">
        <f t="shared" si="75"/>
        <v/>
      </c>
      <c r="AE98" s="146" t="str">
        <f t="shared" si="76"/>
        <v/>
      </c>
      <c r="AF98" s="146" t="str">
        <f t="shared" si="77"/>
        <v/>
      </c>
      <c r="AG98" s="105">
        <f t="shared" si="85"/>
        <v>0</v>
      </c>
      <c r="AH98" s="183">
        <f t="shared" si="78"/>
        <v>0</v>
      </c>
      <c r="AI98" s="218"/>
      <c r="AJ98" s="203">
        <f t="shared" si="79"/>
        <v>0</v>
      </c>
      <c r="AK98" s="427"/>
      <c r="AL98" s="420"/>
      <c r="AM98" s="420"/>
      <c r="AN98" s="421"/>
    </row>
    <row r="99" spans="1:40" s="57" customFormat="1" ht="18.75" hidden="1" customHeight="1" x14ac:dyDescent="0.2">
      <c r="A99" s="150">
        <f t="shared" si="86"/>
        <v>61</v>
      </c>
      <c r="B99" s="134"/>
      <c r="C99" s="133"/>
      <c r="D99" s="134"/>
      <c r="E99" s="144"/>
      <c r="F99" s="147"/>
      <c r="G99" s="189">
        <f t="shared" si="80"/>
        <v>0</v>
      </c>
      <c r="H99" s="268" t="s">
        <v>89</v>
      </c>
      <c r="I99" s="144"/>
      <c r="J99" s="190"/>
      <c r="K99" s="189">
        <f t="shared" si="81"/>
        <v>0</v>
      </c>
      <c r="L99" s="138">
        <f t="shared" si="61"/>
        <v>0</v>
      </c>
      <c r="M99" s="139">
        <f t="shared" si="62"/>
        <v>0</v>
      </c>
      <c r="N99" s="109">
        <f t="shared" si="63"/>
        <v>0</v>
      </c>
      <c r="O99" s="46">
        <f t="shared" si="64"/>
        <v>0</v>
      </c>
      <c r="P99" s="54">
        <f t="shared" si="82"/>
        <v>0</v>
      </c>
      <c r="Q99" s="113">
        <f t="shared" si="60"/>
        <v>0</v>
      </c>
      <c r="R99" s="123">
        <f t="shared" si="65"/>
        <v>0</v>
      </c>
      <c r="S99" s="146">
        <f t="shared" si="83"/>
        <v>0</v>
      </c>
      <c r="T99" s="145" t="str">
        <f t="shared" si="84"/>
        <v/>
      </c>
      <c r="U99" s="146" t="str">
        <f t="shared" si="66"/>
        <v/>
      </c>
      <c r="V99" s="145" t="str">
        <f t="shared" si="67"/>
        <v/>
      </c>
      <c r="W99" s="145" t="str">
        <f t="shared" si="68"/>
        <v/>
      </c>
      <c r="X99" s="145" t="str">
        <f t="shared" si="69"/>
        <v/>
      </c>
      <c r="Y99" s="148" t="str">
        <f t="shared" si="70"/>
        <v/>
      </c>
      <c r="Z99" s="149" t="str">
        <f t="shared" si="71"/>
        <v/>
      </c>
      <c r="AA99" s="146" t="str">
        <f t="shared" si="72"/>
        <v/>
      </c>
      <c r="AB99" s="146">
        <f t="shared" si="73"/>
        <v>0</v>
      </c>
      <c r="AC99" s="145" t="str">
        <f t="shared" si="74"/>
        <v/>
      </c>
      <c r="AD99" s="145" t="str">
        <f t="shared" si="75"/>
        <v/>
      </c>
      <c r="AE99" s="146" t="str">
        <f t="shared" si="76"/>
        <v/>
      </c>
      <c r="AF99" s="146" t="str">
        <f t="shared" si="77"/>
        <v/>
      </c>
      <c r="AG99" s="105">
        <f t="shared" si="85"/>
        <v>0</v>
      </c>
      <c r="AH99" s="183">
        <f t="shared" si="78"/>
        <v>0</v>
      </c>
      <c r="AI99" s="218"/>
      <c r="AJ99" s="203">
        <f t="shared" si="79"/>
        <v>0</v>
      </c>
      <c r="AK99" s="427"/>
      <c r="AL99" s="420"/>
      <c r="AM99" s="420"/>
      <c r="AN99" s="421"/>
    </row>
    <row r="100" spans="1:40" s="57" customFormat="1" ht="18.75" hidden="1" customHeight="1" x14ac:dyDescent="0.2">
      <c r="A100" s="150">
        <f t="shared" si="86"/>
        <v>62</v>
      </c>
      <c r="B100" s="134"/>
      <c r="C100" s="133"/>
      <c r="D100" s="134"/>
      <c r="E100" s="144"/>
      <c r="F100" s="147"/>
      <c r="G100" s="189">
        <f t="shared" si="80"/>
        <v>0</v>
      </c>
      <c r="H100" s="268" t="s">
        <v>89</v>
      </c>
      <c r="I100" s="144"/>
      <c r="J100" s="190"/>
      <c r="K100" s="189">
        <f t="shared" si="81"/>
        <v>0</v>
      </c>
      <c r="L100" s="138">
        <f t="shared" si="61"/>
        <v>0</v>
      </c>
      <c r="M100" s="139">
        <f t="shared" si="62"/>
        <v>0</v>
      </c>
      <c r="N100" s="109">
        <f t="shared" si="63"/>
        <v>0</v>
      </c>
      <c r="O100" s="46">
        <f t="shared" si="64"/>
        <v>0</v>
      </c>
      <c r="P100" s="54">
        <f t="shared" si="82"/>
        <v>0</v>
      </c>
      <c r="Q100" s="113">
        <f t="shared" si="60"/>
        <v>0</v>
      </c>
      <c r="R100" s="123">
        <f t="shared" si="65"/>
        <v>0</v>
      </c>
      <c r="S100" s="146">
        <f t="shared" si="83"/>
        <v>0</v>
      </c>
      <c r="T100" s="145" t="str">
        <f t="shared" si="84"/>
        <v/>
      </c>
      <c r="U100" s="146" t="str">
        <f t="shared" si="66"/>
        <v/>
      </c>
      <c r="V100" s="145" t="str">
        <f t="shared" si="67"/>
        <v/>
      </c>
      <c r="W100" s="145" t="str">
        <f t="shared" si="68"/>
        <v/>
      </c>
      <c r="X100" s="145" t="str">
        <f t="shared" si="69"/>
        <v/>
      </c>
      <c r="Y100" s="148" t="str">
        <f t="shared" si="70"/>
        <v/>
      </c>
      <c r="Z100" s="149" t="str">
        <f t="shared" si="71"/>
        <v/>
      </c>
      <c r="AA100" s="146" t="str">
        <f t="shared" si="72"/>
        <v/>
      </c>
      <c r="AB100" s="146">
        <f t="shared" si="73"/>
        <v>0</v>
      </c>
      <c r="AC100" s="145" t="str">
        <f t="shared" si="74"/>
        <v/>
      </c>
      <c r="AD100" s="145" t="str">
        <f t="shared" si="75"/>
        <v/>
      </c>
      <c r="AE100" s="146" t="str">
        <f t="shared" si="76"/>
        <v/>
      </c>
      <c r="AF100" s="146" t="str">
        <f t="shared" si="77"/>
        <v/>
      </c>
      <c r="AG100" s="105">
        <f t="shared" si="85"/>
        <v>0</v>
      </c>
      <c r="AH100" s="183">
        <f t="shared" si="78"/>
        <v>0</v>
      </c>
      <c r="AI100" s="218"/>
      <c r="AJ100" s="203">
        <f t="shared" si="79"/>
        <v>0</v>
      </c>
      <c r="AK100" s="427"/>
      <c r="AL100" s="420"/>
      <c r="AM100" s="420"/>
      <c r="AN100" s="421"/>
    </row>
    <row r="101" spans="1:40" s="57" customFormat="1" ht="18.75" hidden="1" customHeight="1" x14ac:dyDescent="0.2">
      <c r="A101" s="150">
        <f t="shared" si="86"/>
        <v>63</v>
      </c>
      <c r="B101" s="134"/>
      <c r="C101" s="133"/>
      <c r="D101" s="134"/>
      <c r="E101" s="144"/>
      <c r="F101" s="147"/>
      <c r="G101" s="189">
        <f t="shared" si="80"/>
        <v>0</v>
      </c>
      <c r="H101" s="268" t="s">
        <v>89</v>
      </c>
      <c r="I101" s="144"/>
      <c r="J101" s="190"/>
      <c r="K101" s="189">
        <f t="shared" si="81"/>
        <v>0</v>
      </c>
      <c r="L101" s="138">
        <f t="shared" si="61"/>
        <v>0</v>
      </c>
      <c r="M101" s="139">
        <f t="shared" si="62"/>
        <v>0</v>
      </c>
      <c r="N101" s="109">
        <f t="shared" si="63"/>
        <v>0</v>
      </c>
      <c r="O101" s="46">
        <f t="shared" si="64"/>
        <v>0</v>
      </c>
      <c r="P101" s="54">
        <f t="shared" si="82"/>
        <v>0</v>
      </c>
      <c r="Q101" s="113">
        <f t="shared" si="60"/>
        <v>0</v>
      </c>
      <c r="R101" s="123">
        <f t="shared" si="65"/>
        <v>0</v>
      </c>
      <c r="S101" s="146">
        <f t="shared" si="83"/>
        <v>0</v>
      </c>
      <c r="T101" s="145" t="str">
        <f t="shared" si="84"/>
        <v/>
      </c>
      <c r="U101" s="146" t="str">
        <f t="shared" si="66"/>
        <v/>
      </c>
      <c r="V101" s="145" t="str">
        <f t="shared" si="67"/>
        <v/>
      </c>
      <c r="W101" s="145" t="str">
        <f t="shared" si="68"/>
        <v/>
      </c>
      <c r="X101" s="145" t="str">
        <f t="shared" si="69"/>
        <v/>
      </c>
      <c r="Y101" s="148" t="str">
        <f t="shared" si="70"/>
        <v/>
      </c>
      <c r="Z101" s="149" t="str">
        <f t="shared" si="71"/>
        <v/>
      </c>
      <c r="AA101" s="146" t="str">
        <f t="shared" si="72"/>
        <v/>
      </c>
      <c r="AB101" s="146">
        <f t="shared" si="73"/>
        <v>0</v>
      </c>
      <c r="AC101" s="145" t="str">
        <f t="shared" si="74"/>
        <v/>
      </c>
      <c r="AD101" s="145" t="str">
        <f t="shared" si="75"/>
        <v/>
      </c>
      <c r="AE101" s="146" t="str">
        <f t="shared" si="76"/>
        <v/>
      </c>
      <c r="AF101" s="146" t="str">
        <f t="shared" si="77"/>
        <v/>
      </c>
      <c r="AG101" s="105">
        <f t="shared" si="85"/>
        <v>0</v>
      </c>
      <c r="AH101" s="183">
        <f t="shared" si="78"/>
        <v>0</v>
      </c>
      <c r="AI101" s="218"/>
      <c r="AJ101" s="203">
        <f t="shared" si="79"/>
        <v>0</v>
      </c>
      <c r="AK101" s="427"/>
      <c r="AL101" s="420"/>
      <c r="AM101" s="420"/>
      <c r="AN101" s="421"/>
    </row>
    <row r="102" spans="1:40" s="57" customFormat="1" ht="18.75" hidden="1" customHeight="1" x14ac:dyDescent="0.2">
      <c r="A102" s="150">
        <f t="shared" si="86"/>
        <v>64</v>
      </c>
      <c r="B102" s="134"/>
      <c r="C102" s="133"/>
      <c r="D102" s="134"/>
      <c r="E102" s="144"/>
      <c r="F102" s="147"/>
      <c r="G102" s="189">
        <f t="shared" si="80"/>
        <v>0</v>
      </c>
      <c r="H102" s="268" t="s">
        <v>89</v>
      </c>
      <c r="I102" s="144"/>
      <c r="J102" s="190"/>
      <c r="K102" s="189">
        <f t="shared" si="81"/>
        <v>0</v>
      </c>
      <c r="L102" s="138">
        <f t="shared" si="61"/>
        <v>0</v>
      </c>
      <c r="M102" s="139">
        <f t="shared" si="62"/>
        <v>0</v>
      </c>
      <c r="N102" s="109">
        <f t="shared" si="63"/>
        <v>0</v>
      </c>
      <c r="O102" s="46">
        <f t="shared" si="64"/>
        <v>0</v>
      </c>
      <c r="P102" s="54">
        <f t="shared" si="82"/>
        <v>0</v>
      </c>
      <c r="Q102" s="113">
        <f t="shared" si="60"/>
        <v>0</v>
      </c>
      <c r="R102" s="123">
        <f t="shared" si="65"/>
        <v>0</v>
      </c>
      <c r="S102" s="146">
        <f t="shared" si="83"/>
        <v>0</v>
      </c>
      <c r="T102" s="145" t="str">
        <f t="shared" si="84"/>
        <v/>
      </c>
      <c r="U102" s="146" t="str">
        <f t="shared" si="66"/>
        <v/>
      </c>
      <c r="V102" s="145" t="str">
        <f t="shared" si="67"/>
        <v/>
      </c>
      <c r="W102" s="145" t="str">
        <f t="shared" si="68"/>
        <v/>
      </c>
      <c r="X102" s="145" t="str">
        <f t="shared" si="69"/>
        <v/>
      </c>
      <c r="Y102" s="148" t="str">
        <f t="shared" si="70"/>
        <v/>
      </c>
      <c r="Z102" s="149" t="str">
        <f t="shared" si="71"/>
        <v/>
      </c>
      <c r="AA102" s="146" t="str">
        <f t="shared" si="72"/>
        <v/>
      </c>
      <c r="AB102" s="146">
        <f t="shared" si="73"/>
        <v>0</v>
      </c>
      <c r="AC102" s="145" t="str">
        <f t="shared" si="74"/>
        <v/>
      </c>
      <c r="AD102" s="145" t="str">
        <f t="shared" si="75"/>
        <v/>
      </c>
      <c r="AE102" s="146" t="str">
        <f t="shared" si="76"/>
        <v/>
      </c>
      <c r="AF102" s="146" t="str">
        <f t="shared" si="77"/>
        <v/>
      </c>
      <c r="AG102" s="105">
        <f t="shared" si="85"/>
        <v>0</v>
      </c>
      <c r="AH102" s="183">
        <f t="shared" si="78"/>
        <v>0</v>
      </c>
      <c r="AI102" s="218"/>
      <c r="AJ102" s="203">
        <f t="shared" si="79"/>
        <v>0</v>
      </c>
      <c r="AK102" s="427"/>
      <c r="AL102" s="420"/>
      <c r="AM102" s="420"/>
      <c r="AN102" s="421"/>
    </row>
    <row r="103" spans="1:40" s="57" customFormat="1" ht="18.75" hidden="1" customHeight="1" x14ac:dyDescent="0.2">
      <c r="A103" s="150">
        <f t="shared" si="86"/>
        <v>65</v>
      </c>
      <c r="B103" s="134"/>
      <c r="C103" s="133"/>
      <c r="D103" s="134"/>
      <c r="E103" s="144"/>
      <c r="F103" s="147"/>
      <c r="G103" s="189">
        <f t="shared" si="80"/>
        <v>0</v>
      </c>
      <c r="H103" s="268" t="s">
        <v>89</v>
      </c>
      <c r="I103" s="144"/>
      <c r="J103" s="190"/>
      <c r="K103" s="189">
        <f t="shared" si="81"/>
        <v>0</v>
      </c>
      <c r="L103" s="138">
        <f t="shared" ref="L103:L113" si="87">IF(I103&gt;=E103,I103,E103)</f>
        <v>0</v>
      </c>
      <c r="M103" s="139">
        <f t="shared" si="62"/>
        <v>0</v>
      </c>
      <c r="N103" s="109">
        <f t="shared" ref="N103:N113" si="88">IF(J103&lt;=F103,J103,F103)</f>
        <v>0</v>
      </c>
      <c r="O103" s="46">
        <f t="shared" si="64"/>
        <v>0</v>
      </c>
      <c r="P103" s="54">
        <f t="shared" si="82"/>
        <v>0</v>
      </c>
      <c r="Q103" s="113">
        <f t="shared" si="60"/>
        <v>0</v>
      </c>
      <c r="R103" s="123">
        <f t="shared" ref="R103:R113" si="89">SUM(S103:Z103)</f>
        <v>0</v>
      </c>
      <c r="S103" s="146">
        <f t="shared" si="83"/>
        <v>0</v>
      </c>
      <c r="T103" s="145" t="str">
        <f t="shared" si="84"/>
        <v/>
      </c>
      <c r="U103" s="146" t="str">
        <f t="shared" si="66"/>
        <v/>
      </c>
      <c r="V103" s="145" t="str">
        <f t="shared" si="67"/>
        <v/>
      </c>
      <c r="W103" s="145" t="str">
        <f t="shared" si="68"/>
        <v/>
      </c>
      <c r="X103" s="145" t="str">
        <f t="shared" si="69"/>
        <v/>
      </c>
      <c r="Y103" s="148" t="str">
        <f t="shared" si="70"/>
        <v/>
      </c>
      <c r="Z103" s="149" t="str">
        <f t="shared" si="71"/>
        <v/>
      </c>
      <c r="AA103" s="146" t="str">
        <f t="shared" si="72"/>
        <v/>
      </c>
      <c r="AB103" s="146">
        <f t="shared" si="73"/>
        <v>0</v>
      </c>
      <c r="AC103" s="145" t="str">
        <f t="shared" si="74"/>
        <v/>
      </c>
      <c r="AD103" s="145" t="str">
        <f t="shared" si="75"/>
        <v/>
      </c>
      <c r="AE103" s="146" t="str">
        <f t="shared" si="76"/>
        <v/>
      </c>
      <c r="AF103" s="146" t="str">
        <f t="shared" si="77"/>
        <v/>
      </c>
      <c r="AG103" s="105">
        <f t="shared" si="85"/>
        <v>0</v>
      </c>
      <c r="AH103" s="183">
        <f t="shared" ref="AH103:AH113" si="90">IF(AG103&lt;0,0,AG103)</f>
        <v>0</v>
      </c>
      <c r="AI103" s="218"/>
      <c r="AJ103" s="203">
        <f t="shared" si="79"/>
        <v>0</v>
      </c>
      <c r="AK103" s="427"/>
      <c r="AL103" s="420"/>
      <c r="AM103" s="420"/>
      <c r="AN103" s="421"/>
    </row>
    <row r="104" spans="1:40" s="57" customFormat="1" ht="18.75" hidden="1" customHeight="1" x14ac:dyDescent="0.2">
      <c r="A104" s="150">
        <f t="shared" si="86"/>
        <v>66</v>
      </c>
      <c r="B104" s="134"/>
      <c r="C104" s="133"/>
      <c r="D104" s="134"/>
      <c r="E104" s="144"/>
      <c r="F104" s="147"/>
      <c r="G104" s="189">
        <f t="shared" si="80"/>
        <v>0</v>
      </c>
      <c r="H104" s="268" t="s">
        <v>89</v>
      </c>
      <c r="I104" s="144"/>
      <c r="J104" s="190"/>
      <c r="K104" s="189">
        <f t="shared" si="81"/>
        <v>0</v>
      </c>
      <c r="L104" s="138">
        <f t="shared" si="87"/>
        <v>0</v>
      </c>
      <c r="M104" s="139">
        <f t="shared" si="62"/>
        <v>0</v>
      </c>
      <c r="N104" s="109">
        <f t="shared" si="88"/>
        <v>0</v>
      </c>
      <c r="O104" s="46">
        <f t="shared" si="64"/>
        <v>0</v>
      </c>
      <c r="P104" s="54">
        <f t="shared" si="82"/>
        <v>0</v>
      </c>
      <c r="Q104" s="113">
        <f t="shared" si="60"/>
        <v>0</v>
      </c>
      <c r="R104" s="123">
        <f t="shared" si="89"/>
        <v>0</v>
      </c>
      <c r="S104" s="146">
        <f t="shared" si="83"/>
        <v>0</v>
      </c>
      <c r="T104" s="145" t="str">
        <f t="shared" si="84"/>
        <v/>
      </c>
      <c r="U104" s="146" t="str">
        <f t="shared" si="66"/>
        <v/>
      </c>
      <c r="V104" s="145" t="str">
        <f t="shared" si="67"/>
        <v/>
      </c>
      <c r="W104" s="145" t="str">
        <f t="shared" si="68"/>
        <v/>
      </c>
      <c r="X104" s="145" t="str">
        <f t="shared" si="69"/>
        <v/>
      </c>
      <c r="Y104" s="148" t="str">
        <f t="shared" si="70"/>
        <v/>
      </c>
      <c r="Z104" s="149" t="str">
        <f t="shared" si="71"/>
        <v/>
      </c>
      <c r="AA104" s="146" t="str">
        <f t="shared" si="72"/>
        <v/>
      </c>
      <c r="AB104" s="146">
        <f t="shared" si="73"/>
        <v>0</v>
      </c>
      <c r="AC104" s="145" t="str">
        <f t="shared" si="74"/>
        <v/>
      </c>
      <c r="AD104" s="145" t="str">
        <f t="shared" si="75"/>
        <v/>
      </c>
      <c r="AE104" s="146" t="str">
        <f t="shared" si="76"/>
        <v/>
      </c>
      <c r="AF104" s="146" t="str">
        <f t="shared" si="77"/>
        <v/>
      </c>
      <c r="AG104" s="105">
        <f t="shared" si="85"/>
        <v>0</v>
      </c>
      <c r="AH104" s="183">
        <f t="shared" si="90"/>
        <v>0</v>
      </c>
      <c r="AI104" s="218"/>
      <c r="AJ104" s="203">
        <f t="shared" si="79"/>
        <v>0</v>
      </c>
      <c r="AK104" s="427"/>
      <c r="AL104" s="420"/>
      <c r="AM104" s="420"/>
      <c r="AN104" s="421"/>
    </row>
    <row r="105" spans="1:40" s="57" customFormat="1" ht="18.75" hidden="1" customHeight="1" x14ac:dyDescent="0.2">
      <c r="A105" s="150">
        <f t="shared" si="86"/>
        <v>67</v>
      </c>
      <c r="B105" s="134"/>
      <c r="C105" s="133"/>
      <c r="D105" s="134"/>
      <c r="E105" s="144"/>
      <c r="F105" s="147"/>
      <c r="G105" s="189">
        <f t="shared" si="80"/>
        <v>0</v>
      </c>
      <c r="H105" s="268" t="s">
        <v>89</v>
      </c>
      <c r="I105" s="144"/>
      <c r="J105" s="190"/>
      <c r="K105" s="189">
        <f t="shared" si="81"/>
        <v>0</v>
      </c>
      <c r="L105" s="138">
        <f t="shared" si="87"/>
        <v>0</v>
      </c>
      <c r="M105" s="139">
        <f t="shared" si="62"/>
        <v>0</v>
      </c>
      <c r="N105" s="109">
        <f t="shared" si="88"/>
        <v>0</v>
      </c>
      <c r="O105" s="46">
        <f t="shared" si="64"/>
        <v>0</v>
      </c>
      <c r="P105" s="54">
        <f t="shared" si="82"/>
        <v>0</v>
      </c>
      <c r="Q105" s="113">
        <f t="shared" si="60"/>
        <v>0</v>
      </c>
      <c r="R105" s="123">
        <f t="shared" si="89"/>
        <v>0</v>
      </c>
      <c r="S105" s="146">
        <f t="shared" si="83"/>
        <v>0</v>
      </c>
      <c r="T105" s="145" t="str">
        <f t="shared" si="84"/>
        <v/>
      </c>
      <c r="U105" s="146" t="str">
        <f t="shared" si="66"/>
        <v/>
      </c>
      <c r="V105" s="145" t="str">
        <f t="shared" si="67"/>
        <v/>
      </c>
      <c r="W105" s="145" t="str">
        <f t="shared" si="68"/>
        <v/>
      </c>
      <c r="X105" s="145" t="str">
        <f t="shared" si="69"/>
        <v/>
      </c>
      <c r="Y105" s="148" t="str">
        <f t="shared" si="70"/>
        <v/>
      </c>
      <c r="Z105" s="149" t="str">
        <f t="shared" si="71"/>
        <v/>
      </c>
      <c r="AA105" s="146" t="str">
        <f t="shared" si="72"/>
        <v/>
      </c>
      <c r="AB105" s="146">
        <f t="shared" si="73"/>
        <v>0</v>
      </c>
      <c r="AC105" s="145" t="str">
        <f t="shared" si="74"/>
        <v/>
      </c>
      <c r="AD105" s="145" t="str">
        <f t="shared" si="75"/>
        <v/>
      </c>
      <c r="AE105" s="146" t="str">
        <f t="shared" si="76"/>
        <v/>
      </c>
      <c r="AF105" s="146" t="str">
        <f t="shared" si="77"/>
        <v/>
      </c>
      <c r="AG105" s="105">
        <f t="shared" si="85"/>
        <v>0</v>
      </c>
      <c r="AH105" s="183">
        <f t="shared" si="90"/>
        <v>0</v>
      </c>
      <c r="AI105" s="218"/>
      <c r="AJ105" s="203">
        <f t="shared" si="79"/>
        <v>0</v>
      </c>
      <c r="AK105" s="427"/>
      <c r="AL105" s="420"/>
      <c r="AM105" s="420"/>
      <c r="AN105" s="421"/>
    </row>
    <row r="106" spans="1:40" s="57" customFormat="1" ht="18.75" hidden="1" customHeight="1" x14ac:dyDescent="0.2">
      <c r="A106" s="150">
        <f t="shared" si="86"/>
        <v>68</v>
      </c>
      <c r="B106" s="134"/>
      <c r="C106" s="133"/>
      <c r="D106" s="134"/>
      <c r="E106" s="144"/>
      <c r="F106" s="147"/>
      <c r="G106" s="189">
        <f t="shared" si="80"/>
        <v>0</v>
      </c>
      <c r="H106" s="268" t="s">
        <v>89</v>
      </c>
      <c r="I106" s="144"/>
      <c r="J106" s="190"/>
      <c r="K106" s="189">
        <f t="shared" si="81"/>
        <v>0</v>
      </c>
      <c r="L106" s="138">
        <f t="shared" si="87"/>
        <v>0</v>
      </c>
      <c r="M106" s="139">
        <f t="shared" si="62"/>
        <v>0</v>
      </c>
      <c r="N106" s="109">
        <f t="shared" si="88"/>
        <v>0</v>
      </c>
      <c r="O106" s="46">
        <f t="shared" si="64"/>
        <v>0</v>
      </c>
      <c r="P106" s="54">
        <f t="shared" si="82"/>
        <v>0</v>
      </c>
      <c r="Q106" s="113">
        <f t="shared" si="60"/>
        <v>0</v>
      </c>
      <c r="R106" s="123">
        <f t="shared" si="89"/>
        <v>0</v>
      </c>
      <c r="S106" s="146">
        <f t="shared" si="83"/>
        <v>0</v>
      </c>
      <c r="T106" s="145" t="str">
        <f t="shared" si="84"/>
        <v/>
      </c>
      <c r="U106" s="146" t="str">
        <f t="shared" si="66"/>
        <v/>
      </c>
      <c r="V106" s="145" t="str">
        <f t="shared" si="67"/>
        <v/>
      </c>
      <c r="W106" s="145" t="str">
        <f t="shared" si="68"/>
        <v/>
      </c>
      <c r="X106" s="145" t="str">
        <f t="shared" si="69"/>
        <v/>
      </c>
      <c r="Y106" s="148" t="str">
        <f t="shared" si="70"/>
        <v/>
      </c>
      <c r="Z106" s="149" t="str">
        <f t="shared" si="71"/>
        <v/>
      </c>
      <c r="AA106" s="146" t="str">
        <f t="shared" si="72"/>
        <v/>
      </c>
      <c r="AB106" s="146">
        <f t="shared" si="73"/>
        <v>0</v>
      </c>
      <c r="AC106" s="145" t="str">
        <f t="shared" si="74"/>
        <v/>
      </c>
      <c r="AD106" s="145" t="str">
        <f t="shared" si="75"/>
        <v/>
      </c>
      <c r="AE106" s="146" t="str">
        <f t="shared" si="76"/>
        <v/>
      </c>
      <c r="AF106" s="146" t="str">
        <f t="shared" si="77"/>
        <v/>
      </c>
      <c r="AG106" s="105">
        <f t="shared" si="85"/>
        <v>0</v>
      </c>
      <c r="AH106" s="183">
        <f t="shared" si="90"/>
        <v>0</v>
      </c>
      <c r="AI106" s="218"/>
      <c r="AJ106" s="203">
        <f t="shared" si="79"/>
        <v>0</v>
      </c>
      <c r="AK106" s="427"/>
      <c r="AL106" s="420"/>
      <c r="AM106" s="420"/>
      <c r="AN106" s="421"/>
    </row>
    <row r="107" spans="1:40" s="57" customFormat="1" ht="18.75" hidden="1" customHeight="1" x14ac:dyDescent="0.2">
      <c r="A107" s="150">
        <f t="shared" si="86"/>
        <v>69</v>
      </c>
      <c r="B107" s="134"/>
      <c r="C107" s="133"/>
      <c r="D107" s="134"/>
      <c r="E107" s="144"/>
      <c r="F107" s="147"/>
      <c r="G107" s="189">
        <f t="shared" si="80"/>
        <v>0</v>
      </c>
      <c r="H107" s="268" t="s">
        <v>89</v>
      </c>
      <c r="I107" s="144"/>
      <c r="J107" s="190"/>
      <c r="K107" s="189">
        <f t="shared" si="81"/>
        <v>0</v>
      </c>
      <c r="L107" s="138">
        <f t="shared" si="87"/>
        <v>0</v>
      </c>
      <c r="M107" s="139">
        <f t="shared" si="62"/>
        <v>0</v>
      </c>
      <c r="N107" s="109">
        <f t="shared" si="88"/>
        <v>0</v>
      </c>
      <c r="O107" s="46">
        <f t="shared" si="64"/>
        <v>0</v>
      </c>
      <c r="P107" s="54">
        <f t="shared" si="82"/>
        <v>0</v>
      </c>
      <c r="Q107" s="113">
        <f t="shared" si="60"/>
        <v>0</v>
      </c>
      <c r="R107" s="123">
        <f t="shared" si="89"/>
        <v>0</v>
      </c>
      <c r="S107" s="146">
        <f t="shared" si="83"/>
        <v>0</v>
      </c>
      <c r="T107" s="145" t="str">
        <f t="shared" si="84"/>
        <v/>
      </c>
      <c r="U107" s="146" t="str">
        <f t="shared" si="66"/>
        <v/>
      </c>
      <c r="V107" s="145" t="str">
        <f t="shared" si="67"/>
        <v/>
      </c>
      <c r="W107" s="145" t="str">
        <f t="shared" si="68"/>
        <v/>
      </c>
      <c r="X107" s="145" t="str">
        <f t="shared" si="69"/>
        <v/>
      </c>
      <c r="Y107" s="148" t="str">
        <f t="shared" si="70"/>
        <v/>
      </c>
      <c r="Z107" s="149" t="str">
        <f t="shared" si="71"/>
        <v/>
      </c>
      <c r="AA107" s="146" t="str">
        <f t="shared" si="72"/>
        <v/>
      </c>
      <c r="AB107" s="146">
        <f t="shared" si="73"/>
        <v>0</v>
      </c>
      <c r="AC107" s="145" t="str">
        <f t="shared" si="74"/>
        <v/>
      </c>
      <c r="AD107" s="145" t="str">
        <f t="shared" si="75"/>
        <v/>
      </c>
      <c r="AE107" s="146" t="str">
        <f t="shared" si="76"/>
        <v/>
      </c>
      <c r="AF107" s="146" t="str">
        <f t="shared" si="77"/>
        <v/>
      </c>
      <c r="AG107" s="105">
        <f t="shared" si="85"/>
        <v>0</v>
      </c>
      <c r="AH107" s="183">
        <f t="shared" si="90"/>
        <v>0</v>
      </c>
      <c r="AI107" s="218"/>
      <c r="AJ107" s="203">
        <f t="shared" si="79"/>
        <v>0</v>
      </c>
      <c r="AK107" s="427"/>
      <c r="AL107" s="420"/>
      <c r="AM107" s="420"/>
      <c r="AN107" s="421"/>
    </row>
    <row r="108" spans="1:40" s="57" customFormat="1" ht="18.75" hidden="1" customHeight="1" x14ac:dyDescent="0.2">
      <c r="A108" s="150">
        <f t="shared" si="86"/>
        <v>70</v>
      </c>
      <c r="B108" s="134"/>
      <c r="C108" s="133"/>
      <c r="D108" s="134"/>
      <c r="E108" s="144"/>
      <c r="F108" s="147"/>
      <c r="G108" s="189">
        <f t="shared" si="80"/>
        <v>0</v>
      </c>
      <c r="H108" s="268" t="s">
        <v>89</v>
      </c>
      <c r="I108" s="144"/>
      <c r="J108" s="190"/>
      <c r="K108" s="189">
        <f t="shared" si="81"/>
        <v>0</v>
      </c>
      <c r="L108" s="138">
        <f t="shared" si="87"/>
        <v>0</v>
      </c>
      <c r="M108" s="139">
        <f t="shared" si="62"/>
        <v>0</v>
      </c>
      <c r="N108" s="109">
        <f t="shared" si="88"/>
        <v>0</v>
      </c>
      <c r="O108" s="46">
        <f t="shared" si="64"/>
        <v>0</v>
      </c>
      <c r="P108" s="54">
        <f t="shared" si="82"/>
        <v>0</v>
      </c>
      <c r="Q108" s="113">
        <f t="shared" si="60"/>
        <v>0</v>
      </c>
      <c r="R108" s="123">
        <f t="shared" si="89"/>
        <v>0</v>
      </c>
      <c r="S108" s="146">
        <f t="shared" si="83"/>
        <v>0</v>
      </c>
      <c r="T108" s="145" t="str">
        <f t="shared" si="84"/>
        <v/>
      </c>
      <c r="U108" s="146" t="str">
        <f t="shared" si="66"/>
        <v/>
      </c>
      <c r="V108" s="145" t="str">
        <f t="shared" si="67"/>
        <v/>
      </c>
      <c r="W108" s="145" t="str">
        <f t="shared" si="68"/>
        <v/>
      </c>
      <c r="X108" s="145" t="str">
        <f t="shared" si="69"/>
        <v/>
      </c>
      <c r="Y108" s="148" t="str">
        <f t="shared" si="70"/>
        <v/>
      </c>
      <c r="Z108" s="149" t="str">
        <f t="shared" si="71"/>
        <v/>
      </c>
      <c r="AA108" s="146" t="str">
        <f t="shared" si="72"/>
        <v/>
      </c>
      <c r="AB108" s="146">
        <f t="shared" si="73"/>
        <v>0</v>
      </c>
      <c r="AC108" s="145" t="str">
        <f t="shared" si="74"/>
        <v/>
      </c>
      <c r="AD108" s="145" t="str">
        <f t="shared" si="75"/>
        <v/>
      </c>
      <c r="AE108" s="146" t="str">
        <f t="shared" si="76"/>
        <v/>
      </c>
      <c r="AF108" s="146" t="str">
        <f t="shared" si="77"/>
        <v/>
      </c>
      <c r="AG108" s="105">
        <f t="shared" si="85"/>
        <v>0</v>
      </c>
      <c r="AH108" s="183">
        <f t="shared" si="90"/>
        <v>0</v>
      </c>
      <c r="AI108" s="218"/>
      <c r="AJ108" s="203">
        <f t="shared" si="79"/>
        <v>0</v>
      </c>
      <c r="AK108" s="427"/>
      <c r="AL108" s="420"/>
      <c r="AM108" s="420"/>
      <c r="AN108" s="421"/>
    </row>
    <row r="109" spans="1:40" s="57" customFormat="1" ht="18.75" hidden="1" customHeight="1" x14ac:dyDescent="0.2">
      <c r="A109" s="150">
        <f t="shared" si="86"/>
        <v>71</v>
      </c>
      <c r="B109" s="134"/>
      <c r="C109" s="133"/>
      <c r="D109" s="134"/>
      <c r="E109" s="144"/>
      <c r="F109" s="147"/>
      <c r="G109" s="189">
        <f t="shared" si="80"/>
        <v>0</v>
      </c>
      <c r="H109" s="268" t="s">
        <v>89</v>
      </c>
      <c r="I109" s="144"/>
      <c r="J109" s="190"/>
      <c r="K109" s="189">
        <f t="shared" si="81"/>
        <v>0</v>
      </c>
      <c r="L109" s="138">
        <f t="shared" si="87"/>
        <v>0</v>
      </c>
      <c r="M109" s="139">
        <f t="shared" si="62"/>
        <v>0</v>
      </c>
      <c r="N109" s="109">
        <f t="shared" si="88"/>
        <v>0</v>
      </c>
      <c r="O109" s="46">
        <f t="shared" si="64"/>
        <v>0</v>
      </c>
      <c r="P109" s="54">
        <f t="shared" si="82"/>
        <v>0</v>
      </c>
      <c r="Q109" s="113">
        <f t="shared" si="60"/>
        <v>0</v>
      </c>
      <c r="R109" s="123">
        <f t="shared" si="89"/>
        <v>0</v>
      </c>
      <c r="S109" s="146">
        <f t="shared" si="83"/>
        <v>0</v>
      </c>
      <c r="T109" s="145" t="str">
        <f t="shared" si="84"/>
        <v/>
      </c>
      <c r="U109" s="146" t="str">
        <f t="shared" si="66"/>
        <v/>
      </c>
      <c r="V109" s="145" t="str">
        <f t="shared" si="67"/>
        <v/>
      </c>
      <c r="W109" s="145" t="str">
        <f t="shared" si="68"/>
        <v/>
      </c>
      <c r="X109" s="145" t="str">
        <f t="shared" si="69"/>
        <v/>
      </c>
      <c r="Y109" s="148" t="str">
        <f t="shared" si="70"/>
        <v/>
      </c>
      <c r="Z109" s="149" t="str">
        <f t="shared" si="71"/>
        <v/>
      </c>
      <c r="AA109" s="146" t="str">
        <f t="shared" si="72"/>
        <v/>
      </c>
      <c r="AB109" s="146">
        <f t="shared" si="73"/>
        <v>0</v>
      </c>
      <c r="AC109" s="145" t="str">
        <f t="shared" si="74"/>
        <v/>
      </c>
      <c r="AD109" s="145" t="str">
        <f t="shared" si="75"/>
        <v/>
      </c>
      <c r="AE109" s="146" t="str">
        <f t="shared" si="76"/>
        <v/>
      </c>
      <c r="AF109" s="146" t="str">
        <f t="shared" si="77"/>
        <v/>
      </c>
      <c r="AG109" s="105">
        <f t="shared" si="85"/>
        <v>0</v>
      </c>
      <c r="AH109" s="183">
        <f t="shared" si="90"/>
        <v>0</v>
      </c>
      <c r="AI109" s="218"/>
      <c r="AJ109" s="203">
        <f t="shared" si="79"/>
        <v>0</v>
      </c>
      <c r="AK109" s="427"/>
      <c r="AL109" s="420"/>
      <c r="AM109" s="420"/>
      <c r="AN109" s="421"/>
    </row>
    <row r="110" spans="1:40" s="57" customFormat="1" ht="18.75" hidden="1" customHeight="1" x14ac:dyDescent="0.2">
      <c r="A110" s="150">
        <f t="shared" si="86"/>
        <v>72</v>
      </c>
      <c r="B110" s="134"/>
      <c r="C110" s="133"/>
      <c r="D110" s="134"/>
      <c r="E110" s="144"/>
      <c r="F110" s="147"/>
      <c r="G110" s="189">
        <f t="shared" si="80"/>
        <v>0</v>
      </c>
      <c r="H110" s="268" t="s">
        <v>89</v>
      </c>
      <c r="I110" s="144"/>
      <c r="J110" s="190"/>
      <c r="K110" s="189">
        <f t="shared" si="81"/>
        <v>0</v>
      </c>
      <c r="L110" s="138">
        <f t="shared" si="87"/>
        <v>0</v>
      </c>
      <c r="M110" s="139">
        <f t="shared" si="62"/>
        <v>0</v>
      </c>
      <c r="N110" s="109">
        <f t="shared" si="88"/>
        <v>0</v>
      </c>
      <c r="O110" s="46">
        <f t="shared" si="64"/>
        <v>0</v>
      </c>
      <c r="P110" s="54">
        <f t="shared" si="82"/>
        <v>0</v>
      </c>
      <c r="Q110" s="113">
        <f t="shared" si="60"/>
        <v>0</v>
      </c>
      <c r="R110" s="123">
        <f t="shared" si="89"/>
        <v>0</v>
      </c>
      <c r="S110" s="146">
        <f t="shared" si="83"/>
        <v>0</v>
      </c>
      <c r="T110" s="145" t="str">
        <f t="shared" si="84"/>
        <v/>
      </c>
      <c r="U110" s="146" t="str">
        <f t="shared" si="66"/>
        <v/>
      </c>
      <c r="V110" s="145" t="str">
        <f t="shared" si="67"/>
        <v/>
      </c>
      <c r="W110" s="145" t="str">
        <f t="shared" si="68"/>
        <v/>
      </c>
      <c r="X110" s="145" t="str">
        <f t="shared" si="69"/>
        <v/>
      </c>
      <c r="Y110" s="148" t="str">
        <f t="shared" si="70"/>
        <v/>
      </c>
      <c r="Z110" s="149" t="str">
        <f t="shared" si="71"/>
        <v/>
      </c>
      <c r="AA110" s="146" t="str">
        <f t="shared" si="72"/>
        <v/>
      </c>
      <c r="AB110" s="146">
        <f t="shared" si="73"/>
        <v>0</v>
      </c>
      <c r="AC110" s="145" t="str">
        <f t="shared" si="74"/>
        <v/>
      </c>
      <c r="AD110" s="145" t="str">
        <f t="shared" si="75"/>
        <v/>
      </c>
      <c r="AE110" s="146" t="str">
        <f t="shared" si="76"/>
        <v/>
      </c>
      <c r="AF110" s="146" t="str">
        <f t="shared" si="77"/>
        <v/>
      </c>
      <c r="AG110" s="105">
        <f t="shared" si="85"/>
        <v>0</v>
      </c>
      <c r="AH110" s="183">
        <f t="shared" si="90"/>
        <v>0</v>
      </c>
      <c r="AI110" s="218"/>
      <c r="AJ110" s="203">
        <f t="shared" si="79"/>
        <v>0</v>
      </c>
      <c r="AK110" s="427"/>
      <c r="AL110" s="420"/>
      <c r="AM110" s="420"/>
      <c r="AN110" s="421"/>
    </row>
    <row r="111" spans="1:40" s="57" customFormat="1" ht="18.75" hidden="1" customHeight="1" x14ac:dyDescent="0.2">
      <c r="A111" s="150">
        <f t="shared" si="86"/>
        <v>73</v>
      </c>
      <c r="B111" s="134"/>
      <c r="C111" s="133"/>
      <c r="D111" s="134"/>
      <c r="E111" s="144"/>
      <c r="F111" s="147"/>
      <c r="G111" s="189">
        <f t="shared" si="80"/>
        <v>0</v>
      </c>
      <c r="H111" s="268" t="s">
        <v>89</v>
      </c>
      <c r="I111" s="144"/>
      <c r="J111" s="190"/>
      <c r="K111" s="189">
        <f t="shared" si="81"/>
        <v>0</v>
      </c>
      <c r="L111" s="138">
        <f t="shared" si="87"/>
        <v>0</v>
      </c>
      <c r="M111" s="139">
        <f t="shared" si="62"/>
        <v>0</v>
      </c>
      <c r="N111" s="109">
        <f t="shared" si="88"/>
        <v>0</v>
      </c>
      <c r="O111" s="46">
        <f t="shared" si="64"/>
        <v>0</v>
      </c>
      <c r="P111" s="54">
        <f t="shared" si="82"/>
        <v>0</v>
      </c>
      <c r="Q111" s="113">
        <f t="shared" si="60"/>
        <v>0</v>
      </c>
      <c r="R111" s="123">
        <f t="shared" si="89"/>
        <v>0</v>
      </c>
      <c r="S111" s="146">
        <f t="shared" si="83"/>
        <v>0</v>
      </c>
      <c r="T111" s="145" t="str">
        <f t="shared" si="84"/>
        <v/>
      </c>
      <c r="U111" s="146" t="str">
        <f t="shared" si="66"/>
        <v/>
      </c>
      <c r="V111" s="145" t="str">
        <f t="shared" si="67"/>
        <v/>
      </c>
      <c r="W111" s="145" t="str">
        <f t="shared" si="68"/>
        <v/>
      </c>
      <c r="X111" s="145" t="str">
        <f t="shared" si="69"/>
        <v/>
      </c>
      <c r="Y111" s="148" t="str">
        <f t="shared" si="70"/>
        <v/>
      </c>
      <c r="Z111" s="149" t="str">
        <f t="shared" si="71"/>
        <v/>
      </c>
      <c r="AA111" s="146" t="str">
        <f t="shared" si="72"/>
        <v/>
      </c>
      <c r="AB111" s="146">
        <f t="shared" si="73"/>
        <v>0</v>
      </c>
      <c r="AC111" s="145" t="str">
        <f t="shared" si="74"/>
        <v/>
      </c>
      <c r="AD111" s="145" t="str">
        <f t="shared" si="75"/>
        <v/>
      </c>
      <c r="AE111" s="146" t="str">
        <f t="shared" si="76"/>
        <v/>
      </c>
      <c r="AF111" s="146" t="str">
        <f t="shared" si="77"/>
        <v/>
      </c>
      <c r="AG111" s="105">
        <f t="shared" si="85"/>
        <v>0</v>
      </c>
      <c r="AH111" s="183">
        <f t="shared" si="90"/>
        <v>0</v>
      </c>
      <c r="AI111" s="218"/>
      <c r="AJ111" s="203">
        <f t="shared" si="79"/>
        <v>0</v>
      </c>
      <c r="AK111" s="427"/>
      <c r="AL111" s="420"/>
      <c r="AM111" s="420"/>
      <c r="AN111" s="421"/>
    </row>
    <row r="112" spans="1:40" s="57" customFormat="1" ht="18.75" hidden="1" customHeight="1" x14ac:dyDescent="0.2">
      <c r="A112" s="150">
        <f t="shared" si="86"/>
        <v>74</v>
      </c>
      <c r="B112" s="134"/>
      <c r="C112" s="133"/>
      <c r="D112" s="134"/>
      <c r="E112" s="144"/>
      <c r="F112" s="147"/>
      <c r="G112" s="189">
        <f t="shared" si="80"/>
        <v>0</v>
      </c>
      <c r="H112" s="268" t="s">
        <v>89</v>
      </c>
      <c r="I112" s="144"/>
      <c r="J112" s="190"/>
      <c r="K112" s="189">
        <f t="shared" si="81"/>
        <v>0</v>
      </c>
      <c r="L112" s="138">
        <f t="shared" si="87"/>
        <v>0</v>
      </c>
      <c r="M112" s="139">
        <f t="shared" si="62"/>
        <v>0</v>
      </c>
      <c r="N112" s="109">
        <f t="shared" si="88"/>
        <v>0</v>
      </c>
      <c r="O112" s="46">
        <f t="shared" si="64"/>
        <v>0</v>
      </c>
      <c r="P112" s="54">
        <f t="shared" si="82"/>
        <v>0</v>
      </c>
      <c r="Q112" s="113">
        <f t="shared" si="60"/>
        <v>0</v>
      </c>
      <c r="R112" s="123">
        <f t="shared" si="89"/>
        <v>0</v>
      </c>
      <c r="S112" s="146">
        <f t="shared" si="83"/>
        <v>0</v>
      </c>
      <c r="T112" s="145" t="str">
        <f t="shared" si="84"/>
        <v/>
      </c>
      <c r="U112" s="146" t="str">
        <f t="shared" si="66"/>
        <v/>
      </c>
      <c r="V112" s="145" t="str">
        <f t="shared" si="67"/>
        <v/>
      </c>
      <c r="W112" s="145" t="str">
        <f t="shared" si="68"/>
        <v/>
      </c>
      <c r="X112" s="145" t="str">
        <f t="shared" si="69"/>
        <v/>
      </c>
      <c r="Y112" s="148" t="str">
        <f t="shared" si="70"/>
        <v/>
      </c>
      <c r="Z112" s="149" t="str">
        <f t="shared" si="71"/>
        <v/>
      </c>
      <c r="AA112" s="146" t="str">
        <f t="shared" si="72"/>
        <v/>
      </c>
      <c r="AB112" s="146">
        <f t="shared" si="73"/>
        <v>0</v>
      </c>
      <c r="AC112" s="145" t="str">
        <f t="shared" si="74"/>
        <v/>
      </c>
      <c r="AD112" s="145" t="str">
        <f t="shared" si="75"/>
        <v/>
      </c>
      <c r="AE112" s="146" t="str">
        <f t="shared" si="76"/>
        <v/>
      </c>
      <c r="AF112" s="146" t="str">
        <f t="shared" si="77"/>
        <v/>
      </c>
      <c r="AG112" s="105">
        <f t="shared" si="85"/>
        <v>0</v>
      </c>
      <c r="AH112" s="183">
        <f t="shared" si="90"/>
        <v>0</v>
      </c>
      <c r="AI112" s="218"/>
      <c r="AJ112" s="203">
        <f t="shared" si="79"/>
        <v>0</v>
      </c>
      <c r="AK112" s="427"/>
      <c r="AL112" s="420"/>
      <c r="AM112" s="420"/>
      <c r="AN112" s="421"/>
    </row>
    <row r="113" spans="1:40" s="57" customFormat="1" ht="18.75" hidden="1" customHeight="1" thickBot="1" x14ac:dyDescent="0.25">
      <c r="A113" s="150">
        <f t="shared" si="86"/>
        <v>75</v>
      </c>
      <c r="B113" s="134"/>
      <c r="C113" s="133"/>
      <c r="D113" s="134"/>
      <c r="E113" s="144"/>
      <c r="F113" s="147"/>
      <c r="G113" s="189">
        <f t="shared" si="80"/>
        <v>0</v>
      </c>
      <c r="H113" s="268" t="s">
        <v>89</v>
      </c>
      <c r="I113" s="144"/>
      <c r="J113" s="190"/>
      <c r="K113" s="189">
        <f t="shared" si="81"/>
        <v>0</v>
      </c>
      <c r="L113" s="138">
        <f t="shared" si="87"/>
        <v>0</v>
      </c>
      <c r="M113" s="140">
        <f t="shared" si="62"/>
        <v>0</v>
      </c>
      <c r="N113" s="110">
        <f t="shared" si="88"/>
        <v>0</v>
      </c>
      <c r="O113" s="73">
        <f t="shared" si="64"/>
        <v>0</v>
      </c>
      <c r="P113" s="54">
        <f t="shared" si="82"/>
        <v>0</v>
      </c>
      <c r="Q113" s="114">
        <f t="shared" si="60"/>
        <v>0</v>
      </c>
      <c r="R113" s="124">
        <f t="shared" si="89"/>
        <v>0</v>
      </c>
      <c r="S113" s="146">
        <f t="shared" si="83"/>
        <v>0</v>
      </c>
      <c r="T113" s="145" t="str">
        <f t="shared" si="84"/>
        <v/>
      </c>
      <c r="U113" s="146" t="str">
        <f t="shared" si="66"/>
        <v/>
      </c>
      <c r="V113" s="145" t="str">
        <f t="shared" si="67"/>
        <v/>
      </c>
      <c r="W113" s="145" t="str">
        <f t="shared" si="68"/>
        <v/>
      </c>
      <c r="X113" s="145" t="str">
        <f t="shared" si="69"/>
        <v/>
      </c>
      <c r="Y113" s="148" t="str">
        <f t="shared" si="70"/>
        <v/>
      </c>
      <c r="Z113" s="149" t="str">
        <f t="shared" si="71"/>
        <v/>
      </c>
      <c r="AA113" s="146" t="str">
        <f t="shared" si="72"/>
        <v/>
      </c>
      <c r="AB113" s="146">
        <f t="shared" si="73"/>
        <v>0</v>
      </c>
      <c r="AC113" s="145" t="str">
        <f t="shared" si="74"/>
        <v/>
      </c>
      <c r="AD113" s="145" t="str">
        <f t="shared" si="75"/>
        <v/>
      </c>
      <c r="AE113" s="146" t="str">
        <f t="shared" si="76"/>
        <v/>
      </c>
      <c r="AF113" s="146" t="str">
        <f t="shared" si="77"/>
        <v/>
      </c>
      <c r="AG113" s="105">
        <f t="shared" si="85"/>
        <v>0</v>
      </c>
      <c r="AH113" s="183">
        <f t="shared" si="90"/>
        <v>0</v>
      </c>
      <c r="AI113" s="219"/>
      <c r="AJ113" s="204">
        <f t="shared" si="79"/>
        <v>0</v>
      </c>
      <c r="AK113" s="428"/>
      <c r="AL113" s="429"/>
      <c r="AM113" s="429"/>
      <c r="AN113" s="430"/>
    </row>
    <row r="114" spans="1:40" s="160" customFormat="1" ht="33.75" hidden="1" customHeight="1" thickBot="1" x14ac:dyDescent="0.25">
      <c r="A114" s="93"/>
      <c r="B114" s="94"/>
      <c r="C114" s="94"/>
      <c r="D114" s="94"/>
      <c r="E114" s="95"/>
      <c r="F114" s="96"/>
      <c r="G114" s="96"/>
      <c r="H114" s="96"/>
      <c r="I114" s="96"/>
      <c r="J114" s="96"/>
      <c r="K114" s="97"/>
      <c r="L114" s="98"/>
      <c r="M114" s="305" t="str">
        <f>IF(AH114=AH152,"Gesamtsumme:","Zwischensumme")</f>
        <v>Gesamtsumme:</v>
      </c>
      <c r="N114" s="306"/>
      <c r="O114" s="306"/>
      <c r="P114" s="306"/>
      <c r="Q114" s="175">
        <f t="shared" si="60"/>
        <v>0</v>
      </c>
      <c r="R114" s="176"/>
      <c r="S114" s="177" t="str">
        <f>IF(AND(O114&lt;$F$269,H114="familienversichert"),P114*($I$268/30),"")</f>
        <v/>
      </c>
      <c r="T114" s="178" t="str">
        <f>IF(AND(O114&gt;$G$268,H114="familienversichert"),P114*($I$269/30),"")</f>
        <v/>
      </c>
      <c r="U114" s="177" t="str">
        <f>IF(AND(O114&lt;$F$269,J114="pflichtversichert"),P114*($K$268/30),"")</f>
        <v/>
      </c>
      <c r="V114" s="178" t="str">
        <f>IF(AND(O114&gt;$G$268,H114="pflichtversichert"),P114*($K$269/30),"")</f>
        <v/>
      </c>
      <c r="W114" s="178"/>
      <c r="X114" s="178"/>
      <c r="Y114" s="179" t="str">
        <f>IF(AND($Q114&lt;$G$268,$H$5="Richtlinie über die Gewährung von Zuwendungen zur Förderung von Jugendwerkstätten"),#REF!*($I$268/30),"")</f>
        <v/>
      </c>
      <c r="Z114" s="180" t="str">
        <f>IF(AND($Q114&gt;$G$268,$H$5="Richtlinie über die Gewährung von Zuwendungen zur Förderung von Jugendwerkstätten"),#REF!*($I$269/30),"")</f>
        <v/>
      </c>
      <c r="AA114" s="177" t="str">
        <f>IF(AND($AM$7&gt;$G$269,$H114="familienversichert"),P114*($I$268/30),"")</f>
        <v/>
      </c>
      <c r="AB114" s="177"/>
      <c r="AC114" s="178" t="str">
        <f>IF(AND($AM$7&gt;$G$269,$H114="pflichtversichert"),$P114*($K$268/30),"")</f>
        <v/>
      </c>
      <c r="AD114" s="178">
        <f>SUM(AH51:AH69)</f>
        <v>0</v>
      </c>
      <c r="AE114" s="178"/>
      <c r="AF114" s="178"/>
      <c r="AG114" s="181">
        <f>SUMIF(AG88:AG113,"&gt;0",AG88:AG113)</f>
        <v>0</v>
      </c>
      <c r="AH114" s="169">
        <f>SUM(AH88:AH113)</f>
        <v>0</v>
      </c>
      <c r="AI114" s="169">
        <f>SUM(AI88:AI113)</f>
        <v>0</v>
      </c>
      <c r="AJ114" s="213">
        <f>SUM(AJ88:AJ113)</f>
        <v>0</v>
      </c>
      <c r="AK114" s="70"/>
      <c r="AL114" s="70"/>
      <c r="AM114" s="70"/>
      <c r="AN114" s="70"/>
    </row>
    <row r="115" spans="1:40" s="56" customFormat="1" ht="24" hidden="1" customHeight="1" thickBot="1" x14ac:dyDescent="0.3">
      <c r="A115" s="356"/>
      <c r="B115" s="356"/>
      <c r="C115" s="100" t="s">
        <v>45</v>
      </c>
      <c r="D115" s="55"/>
      <c r="F115" s="246" t="s">
        <v>60</v>
      </c>
      <c r="G115" s="265"/>
      <c r="H115" s="249"/>
      <c r="I115" s="249"/>
      <c r="M115" s="319"/>
      <c r="N115" s="319"/>
      <c r="O115" s="319"/>
      <c r="P115" s="319"/>
      <c r="Q115" s="170"/>
      <c r="R115" s="171"/>
      <c r="S115" s="172"/>
      <c r="T115" s="172"/>
      <c r="U115" s="172"/>
      <c r="V115" s="172"/>
      <c r="W115" s="172"/>
      <c r="X115" s="172"/>
      <c r="Y115" s="172"/>
      <c r="Z115" s="172"/>
      <c r="AA115" s="173"/>
      <c r="AB115" s="173"/>
      <c r="AC115" s="173"/>
      <c r="AD115" s="173">
        <f>SUM(AG114)</f>
        <v>0</v>
      </c>
      <c r="AE115" s="173"/>
      <c r="AF115" s="173"/>
      <c r="AG115" s="174"/>
      <c r="AH115" s="182"/>
      <c r="AI115" s="199"/>
      <c r="AJ115" s="199"/>
    </row>
    <row r="116" spans="1:40" s="57" customFormat="1" ht="15.75" hidden="1" thickTop="1" x14ac:dyDescent="0.25">
      <c r="A116" s="356"/>
      <c r="B116" s="356"/>
      <c r="C116" s="59" t="s">
        <v>78</v>
      </c>
      <c r="D116" s="251">
        <v>42370</v>
      </c>
      <c r="F116" s="266">
        <v>386</v>
      </c>
      <c r="G116" s="250"/>
      <c r="H116" s="250"/>
      <c r="I116" s="250"/>
      <c r="J116" s="56"/>
      <c r="K116" s="56"/>
      <c r="L116" s="56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</row>
    <row r="117" spans="1:40" ht="15" hidden="1" x14ac:dyDescent="0.25">
      <c r="A117" s="29"/>
      <c r="B117" s="29"/>
      <c r="C117" s="41"/>
      <c r="D117" s="60"/>
      <c r="E117" s="30"/>
      <c r="F117" s="267"/>
      <c r="G117" s="250"/>
      <c r="H117" s="250"/>
      <c r="I117" s="250"/>
      <c r="J117" s="56"/>
      <c r="K117" s="56"/>
      <c r="L117" s="56"/>
      <c r="M117" s="56"/>
      <c r="N117" s="56"/>
      <c r="O117" s="56"/>
      <c r="P117" s="56"/>
      <c r="Q117" s="117"/>
      <c r="R117" s="29"/>
      <c r="S117" s="29"/>
      <c r="T117" s="29"/>
      <c r="U117" s="29"/>
      <c r="V117" s="39"/>
      <c r="W117" s="39"/>
      <c r="X117" s="39"/>
      <c r="Y117" s="39"/>
      <c r="Z117" s="39"/>
      <c r="AA117" s="30"/>
      <c r="AB117" s="30"/>
      <c r="AC117" s="56"/>
      <c r="AD117" s="56"/>
      <c r="AE117" s="56"/>
      <c r="AF117" s="56"/>
      <c r="AG117" s="56"/>
      <c r="AH117" s="30"/>
      <c r="AI117" s="30"/>
      <c r="AJ117" s="30"/>
      <c r="AK117" s="30"/>
      <c r="AL117" s="30"/>
      <c r="AM117" s="30"/>
      <c r="AN117" s="30"/>
    </row>
    <row r="118" spans="1:40" ht="5.25" hidden="1" customHeight="1" x14ac:dyDescent="0.2">
      <c r="A118" s="29"/>
      <c r="B118" s="29"/>
      <c r="C118" s="29"/>
      <c r="D118" s="30"/>
      <c r="E118" s="29"/>
      <c r="F118" s="30"/>
      <c r="G118" s="30"/>
      <c r="H118" s="29"/>
      <c r="I118" s="30"/>
      <c r="J118" s="56"/>
      <c r="K118" s="56"/>
      <c r="L118" s="56"/>
      <c r="M118" s="56"/>
      <c r="N118" s="56"/>
      <c r="O118" s="56"/>
      <c r="P118" s="56"/>
      <c r="Q118" s="117"/>
      <c r="R118" s="29"/>
      <c r="S118" s="29"/>
      <c r="T118" s="29"/>
      <c r="U118" s="29"/>
      <c r="V118" s="39"/>
      <c r="W118" s="39"/>
      <c r="X118" s="39"/>
      <c r="Y118" s="39"/>
      <c r="Z118" s="39"/>
      <c r="AA118" s="30"/>
      <c r="AB118" s="30"/>
      <c r="AC118" s="56"/>
      <c r="AD118" s="56"/>
      <c r="AE118" s="56"/>
      <c r="AF118" s="56"/>
      <c r="AG118" s="56"/>
      <c r="AH118" s="30"/>
      <c r="AI118" s="30"/>
      <c r="AJ118" s="30"/>
      <c r="AK118" s="30"/>
      <c r="AL118" s="30"/>
      <c r="AM118" s="30"/>
      <c r="AN118" s="30"/>
    </row>
    <row r="119" spans="1:40" ht="35.25" hidden="1" customHeight="1" x14ac:dyDescent="0.25">
      <c r="A119" s="30"/>
      <c r="B119" s="30"/>
      <c r="C119" s="400" t="s">
        <v>65</v>
      </c>
      <c r="D119" s="400"/>
      <c r="E119" s="400"/>
      <c r="F119" s="400"/>
      <c r="G119" s="400"/>
      <c r="H119" s="400"/>
      <c r="I119" s="400"/>
      <c r="J119" s="400"/>
      <c r="K119" s="400"/>
      <c r="L119" s="400"/>
      <c r="M119" s="400"/>
      <c r="N119" s="400"/>
      <c r="O119" s="400"/>
      <c r="P119" s="400"/>
      <c r="Q119" s="400"/>
      <c r="R119" s="400"/>
      <c r="S119" s="400"/>
      <c r="T119" s="400"/>
      <c r="U119" s="400"/>
      <c r="V119" s="400"/>
      <c r="W119" s="400"/>
      <c r="X119" s="400"/>
      <c r="Y119" s="400"/>
      <c r="Z119" s="400"/>
      <c r="AA119" s="400"/>
      <c r="AB119" s="400"/>
      <c r="AC119" s="400"/>
      <c r="AD119" s="400"/>
      <c r="AE119" s="400"/>
      <c r="AF119" s="400"/>
      <c r="AG119" s="400"/>
      <c r="AH119" s="400"/>
      <c r="AI119" s="400"/>
      <c r="AJ119" s="400"/>
      <c r="AK119" s="400"/>
      <c r="AL119" s="30"/>
      <c r="AM119" s="30"/>
      <c r="AN119" s="30"/>
    </row>
    <row r="120" spans="1:40" ht="55.5" hidden="1" customHeight="1" x14ac:dyDescent="0.2">
      <c r="A120" s="33"/>
      <c r="B120" s="33"/>
      <c r="C120" s="33"/>
      <c r="D120" s="33"/>
      <c r="E120" s="33"/>
      <c r="F120" s="30"/>
      <c r="G120" s="30"/>
      <c r="H120" s="30"/>
      <c r="I120" s="30"/>
      <c r="J120" s="30"/>
      <c r="K120" s="48"/>
      <c r="L120" s="56"/>
      <c r="M120" s="56"/>
      <c r="N120" s="56"/>
      <c r="O120" s="56"/>
      <c r="P120" s="49"/>
      <c r="Q120" s="118"/>
      <c r="R120" s="33"/>
      <c r="S120" s="33"/>
      <c r="T120" s="33"/>
      <c r="U120" s="30"/>
      <c r="V120" s="39"/>
      <c r="W120" s="39"/>
      <c r="X120" s="39"/>
      <c r="Y120" s="39"/>
      <c r="Z120" s="39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</row>
    <row r="121" spans="1:40" ht="22.5" hidden="1" customHeight="1" x14ac:dyDescent="0.2">
      <c r="A121" s="389" t="s">
        <v>69</v>
      </c>
      <c r="B121" s="389"/>
      <c r="C121" s="389"/>
      <c r="D121" s="389"/>
      <c r="E121" s="86"/>
      <c r="F121" s="87"/>
      <c r="G121" s="87"/>
      <c r="H121" s="87"/>
      <c r="I121" s="87"/>
      <c r="J121" s="87"/>
      <c r="K121" s="88"/>
      <c r="L121" s="89"/>
      <c r="M121" s="89"/>
      <c r="N121" s="89"/>
      <c r="O121" s="89"/>
      <c r="P121" s="89"/>
      <c r="Q121" s="119"/>
      <c r="R121" s="86"/>
      <c r="S121" s="86"/>
      <c r="T121" s="86"/>
      <c r="U121" s="87"/>
      <c r="V121" s="130"/>
      <c r="W121" s="130"/>
      <c r="X121" s="130"/>
      <c r="Y121" s="130"/>
      <c r="Z121" s="130"/>
      <c r="AA121" s="87"/>
      <c r="AB121" s="87"/>
      <c r="AC121" s="87"/>
      <c r="AD121" s="87"/>
      <c r="AE121" s="87"/>
      <c r="AF121" s="87"/>
      <c r="AG121" s="87"/>
      <c r="AH121" s="87"/>
      <c r="AI121" s="38"/>
      <c r="AJ121" s="38"/>
      <c r="AK121" s="30"/>
      <c r="AL121" s="30"/>
      <c r="AM121" s="30"/>
      <c r="AN121" s="30"/>
    </row>
    <row r="122" spans="1:40" ht="4.5" hidden="1" customHeight="1" thickBot="1" x14ac:dyDescent="0.25">
      <c r="A122" s="355"/>
      <c r="B122" s="355"/>
      <c r="C122" s="355"/>
      <c r="D122" s="355"/>
      <c r="E122" s="37"/>
      <c r="F122" s="38"/>
      <c r="G122" s="38"/>
      <c r="H122" s="38"/>
      <c r="I122" s="30"/>
      <c r="J122" s="30"/>
      <c r="K122" s="48"/>
      <c r="L122" s="56"/>
      <c r="M122" s="56"/>
      <c r="N122" s="56"/>
      <c r="O122" s="56"/>
      <c r="P122" s="56"/>
      <c r="Q122" s="118"/>
      <c r="R122" s="33"/>
      <c r="S122" s="33"/>
      <c r="T122" s="33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</row>
    <row r="123" spans="1:40" s="31" customFormat="1" ht="61.5" hidden="1" customHeight="1" thickTop="1" thickBot="1" x14ac:dyDescent="0.25">
      <c r="A123" s="364" t="s">
        <v>0</v>
      </c>
      <c r="B123" s="394" t="s">
        <v>30</v>
      </c>
      <c r="C123" s="353" t="s">
        <v>16</v>
      </c>
      <c r="D123" s="354"/>
      <c r="E123" s="35" t="s">
        <v>50</v>
      </c>
      <c r="F123" s="42" t="s">
        <v>49</v>
      </c>
      <c r="G123" s="47"/>
      <c r="H123" s="151" t="s">
        <v>39</v>
      </c>
      <c r="I123" s="359" t="s">
        <v>51</v>
      </c>
      <c r="J123" s="360"/>
      <c r="K123" s="120"/>
      <c r="L123" s="403" t="s">
        <v>64</v>
      </c>
      <c r="M123" s="404"/>
      <c r="N123" s="404"/>
      <c r="O123" s="404"/>
      <c r="P123" s="405"/>
      <c r="Q123" s="300" t="s">
        <v>40</v>
      </c>
      <c r="R123" s="330" t="s">
        <v>59</v>
      </c>
      <c r="S123" s="351" t="s">
        <v>58</v>
      </c>
      <c r="T123" s="352"/>
      <c r="U123" s="324" t="s">
        <v>104</v>
      </c>
      <c r="V123" s="325"/>
      <c r="W123" s="325"/>
      <c r="X123" s="326"/>
      <c r="Y123" s="322" t="s">
        <v>57</v>
      </c>
      <c r="Z123" s="323"/>
      <c r="AA123" s="392" t="s">
        <v>95</v>
      </c>
      <c r="AB123" s="393"/>
      <c r="AC123" s="327" t="s">
        <v>104</v>
      </c>
      <c r="AD123" s="328"/>
      <c r="AE123" s="328"/>
      <c r="AF123" s="329"/>
      <c r="AG123" s="287" t="s">
        <v>79</v>
      </c>
      <c r="AH123" s="320" t="s">
        <v>60</v>
      </c>
      <c r="AI123" s="280" t="s">
        <v>97</v>
      </c>
      <c r="AJ123" s="280" t="s">
        <v>98</v>
      </c>
      <c r="AK123" s="425" t="s">
        <v>88</v>
      </c>
      <c r="AL123" s="415"/>
      <c r="AM123" s="415"/>
      <c r="AN123" s="416"/>
    </row>
    <row r="124" spans="1:40" s="36" customFormat="1" ht="14.25" hidden="1" customHeight="1" x14ac:dyDescent="0.2">
      <c r="A124" s="365"/>
      <c r="B124" s="395"/>
      <c r="C124" s="337" t="s">
        <v>2</v>
      </c>
      <c r="D124" s="339" t="s">
        <v>3</v>
      </c>
      <c r="E124" s="341" t="s">
        <v>17</v>
      </c>
      <c r="F124" s="343" t="s">
        <v>17</v>
      </c>
      <c r="G124" s="345" t="s">
        <v>48</v>
      </c>
      <c r="H124" s="141"/>
      <c r="I124" s="310" t="s">
        <v>18</v>
      </c>
      <c r="J124" s="367" t="s">
        <v>19</v>
      </c>
      <c r="K124" s="312" t="s">
        <v>28</v>
      </c>
      <c r="L124" s="126"/>
      <c r="M124" s="347" t="s">
        <v>62</v>
      </c>
      <c r="N124" s="132"/>
      <c r="O124" s="349" t="s">
        <v>63</v>
      </c>
      <c r="P124" s="317" t="s">
        <v>28</v>
      </c>
      <c r="Q124" s="301"/>
      <c r="R124" s="331"/>
      <c r="S124" s="292" t="s">
        <v>55</v>
      </c>
      <c r="T124" s="294" t="s">
        <v>41</v>
      </c>
      <c r="U124" s="296" t="s">
        <v>56</v>
      </c>
      <c r="V124" s="285" t="s">
        <v>42</v>
      </c>
      <c r="W124" s="193"/>
      <c r="X124" s="193"/>
      <c r="Y124" s="290" t="s">
        <v>54</v>
      </c>
      <c r="Z124" s="333" t="s">
        <v>53</v>
      </c>
      <c r="AA124" s="303" t="s">
        <v>105</v>
      </c>
      <c r="AB124" s="303" t="s">
        <v>106</v>
      </c>
      <c r="AC124" s="283" t="s">
        <v>71</v>
      </c>
      <c r="AD124" s="283" t="s">
        <v>75</v>
      </c>
      <c r="AE124" s="298" t="s">
        <v>93</v>
      </c>
      <c r="AF124" s="244" t="s">
        <v>91</v>
      </c>
      <c r="AG124" s="288"/>
      <c r="AH124" s="321"/>
      <c r="AI124" s="281"/>
      <c r="AJ124" s="281"/>
      <c r="AK124" s="426"/>
      <c r="AL124" s="417"/>
      <c r="AM124" s="417"/>
      <c r="AN124" s="418"/>
    </row>
    <row r="125" spans="1:40" s="32" customFormat="1" ht="30" hidden="1" customHeight="1" thickBot="1" x14ac:dyDescent="0.25">
      <c r="A125" s="366"/>
      <c r="B125" s="396"/>
      <c r="C125" s="338"/>
      <c r="D125" s="340"/>
      <c r="E125" s="342"/>
      <c r="F125" s="344"/>
      <c r="G125" s="346"/>
      <c r="H125" s="137"/>
      <c r="I125" s="311"/>
      <c r="J125" s="368"/>
      <c r="K125" s="313"/>
      <c r="L125" s="127" t="s">
        <v>61</v>
      </c>
      <c r="M125" s="348"/>
      <c r="N125" s="136" t="s">
        <v>83</v>
      </c>
      <c r="O125" s="350"/>
      <c r="P125" s="318"/>
      <c r="Q125" s="302"/>
      <c r="R125" s="332"/>
      <c r="S125" s="293"/>
      <c r="T125" s="295"/>
      <c r="U125" s="297"/>
      <c r="V125" s="286"/>
      <c r="W125" s="194"/>
      <c r="X125" s="194"/>
      <c r="Y125" s="291"/>
      <c r="Z125" s="334"/>
      <c r="AA125" s="304"/>
      <c r="AB125" s="304"/>
      <c r="AC125" s="284"/>
      <c r="AD125" s="284"/>
      <c r="AE125" s="299"/>
      <c r="AF125" s="245" t="s">
        <v>94</v>
      </c>
      <c r="AG125" s="289"/>
      <c r="AH125" s="321"/>
      <c r="AI125" s="281"/>
      <c r="AJ125" s="281"/>
      <c r="AK125" s="426"/>
      <c r="AL125" s="417"/>
      <c r="AM125" s="417"/>
      <c r="AN125" s="418"/>
    </row>
    <row r="126" spans="1:40" s="160" customFormat="1" ht="19.5" hidden="1" customHeight="1" thickBot="1" x14ac:dyDescent="0.25">
      <c r="A126" s="80"/>
      <c r="B126" s="81"/>
      <c r="C126" s="82"/>
      <c r="D126" s="81"/>
      <c r="E126" s="83"/>
      <c r="F126" s="85"/>
      <c r="G126" s="85"/>
      <c r="H126" s="85"/>
      <c r="I126" s="85"/>
      <c r="J126" s="85"/>
      <c r="K126" s="122"/>
      <c r="L126" s="85"/>
      <c r="M126" s="314" t="s">
        <v>85</v>
      </c>
      <c r="N126" s="315"/>
      <c r="O126" s="315"/>
      <c r="P126" s="316"/>
      <c r="Q126" s="116">
        <f t="shared" ref="Q126:Q152" si="91">IF(P126&gt;I126,P126,I126)</f>
        <v>0</v>
      </c>
      <c r="R126" s="125">
        <f>SUM(R114)</f>
        <v>0</v>
      </c>
      <c r="S126" s="74" t="str">
        <f>IF(AND(O126&lt;$F$269,H126="familienversichert"),P126*($I$268/30),"")</f>
        <v/>
      </c>
      <c r="T126" s="75" t="str">
        <f>IF(AND(O126&gt;$G$268,H126="familienversichert"),P126*($I$269/30),"")</f>
        <v/>
      </c>
      <c r="U126" s="74" t="str">
        <f>IF(AND(O126&lt;$F$269,J126="pflichtversichert"),P126*($K$268/30),"")</f>
        <v/>
      </c>
      <c r="V126" s="75" t="str">
        <f>IF(AND(O126&gt;$G$268,H126="pflichtversichert"),P126*($K$269/30),"")</f>
        <v/>
      </c>
      <c r="W126" s="75"/>
      <c r="X126" s="75"/>
      <c r="Y126" s="76" t="str">
        <f>IF(AND($Q126&lt;$G$268,$H$5="Richtlinie über die Gewährung von Zuwendungen zur Förderung von Jugendwerkstätten"),#REF!*($I$268/30),"")</f>
        <v/>
      </c>
      <c r="Z126" s="77" t="str">
        <f>IF(AND($Q126&gt;$G$268,$H$5="Richtlinie über die Gewährung von Zuwendungen zur Förderung von Jugendwerkstätten"),#REF!*($I$269/30),"")</f>
        <v/>
      </c>
      <c r="AA126" s="74" t="str">
        <f>IF(AND($AM$7&gt;$G$269,$H126="familienversichert"),P126*($I$268/30),"")</f>
        <v/>
      </c>
      <c r="AB126" s="74"/>
      <c r="AC126" s="75" t="str">
        <f>IF(AND($AM$7&gt;=$G$269,$H126="pflichtversichert"),$P126*($K$268/30),"")</f>
        <v/>
      </c>
      <c r="AD126" s="91">
        <f>AG126</f>
        <v>0</v>
      </c>
      <c r="AE126" s="91"/>
      <c r="AF126" s="91"/>
      <c r="AG126" s="106">
        <f>SUM(AG114)</f>
        <v>0</v>
      </c>
      <c r="AH126" s="168">
        <f>SUM(AH114)</f>
        <v>0</v>
      </c>
      <c r="AI126" s="210">
        <f>AI114</f>
        <v>0</v>
      </c>
      <c r="AJ126" s="214">
        <f>AJ114</f>
        <v>0</v>
      </c>
      <c r="AK126" s="427"/>
      <c r="AL126" s="420"/>
      <c r="AM126" s="420"/>
      <c r="AN126" s="421"/>
    </row>
    <row r="127" spans="1:40" s="57" customFormat="1" ht="18.75" hidden="1" customHeight="1" x14ac:dyDescent="0.2">
      <c r="A127" s="150">
        <f>A113+1</f>
        <v>76</v>
      </c>
      <c r="B127" s="134"/>
      <c r="C127" s="133"/>
      <c r="D127" s="134"/>
      <c r="E127" s="144"/>
      <c r="F127" s="147"/>
      <c r="G127" s="189">
        <f>(DAY(E127)&gt;1)*(MIN(F127+1,DATE(YEAR(E127), MONTH(E127)+1,1))-E127) + 30*MAX(,12*(YEAR(F127)-YEAR(E127))+MONTH(F127)-MONTH(E127)+(DAY(E127)=1)-(DAY(F127+1)&gt;1)) + DAY(F127)*(DAY(F127+1)&gt;1)*(1-(DAY(E127)&gt;1)*(TEXT(E127,"JJJJMM")=TEXT(F127,"JJJJMM")))</f>
        <v>0</v>
      </c>
      <c r="H127" s="268" t="s">
        <v>89</v>
      </c>
      <c r="I127" s="144"/>
      <c r="J127" s="190"/>
      <c r="K127" s="189">
        <f>(DAY(I127)&gt;1)*(MIN(J127+1,DATE(YEAR(I127), MONTH(I127)+1,1))-I127) + 30*MAX(,12*(YEAR(J127)-YEAR(I127))+MONTH(J127)-MONTH(I127)+(DAY(I127)=1)-(DAY(J127+1)&gt;1)) + DAY(J127)*(DAY(J127+1)&gt;1)*(1-(DAY(I127)&gt;1)*(TEXT(I127,"JJJJMM")=TEXT(J127,"JJJJMM")))</f>
        <v>0</v>
      </c>
      <c r="L127" s="138">
        <f t="shared" ref="L127:L140" si="92">IF(I127&gt;=E127,I127,E127)</f>
        <v>0</v>
      </c>
      <c r="M127" s="139">
        <f t="shared" ref="M127:M151" si="93">IF($G$6&gt;=L127,$G$6,L127)</f>
        <v>0</v>
      </c>
      <c r="N127" s="109">
        <f t="shared" ref="N127:N140" si="94">IF(J127&lt;=F127,J127,F127)</f>
        <v>0</v>
      </c>
      <c r="O127" s="46">
        <f t="shared" ref="O127:O140" si="95">IF($K$6&lt;=N127,$K$6,N127)</f>
        <v>0</v>
      </c>
      <c r="P127" s="54">
        <f>IF(M127&gt;O127,"0",((DAY(M127)&gt;1)*(MIN(O127+1,DATE(YEAR(M127), MONTH(M127)+1,1))-M127) + 30*MAX(,12*(YEAR(O127)-YEAR(M127))+MONTH(O127)-MONTH(M127)+(DAY(M127)=1)-(DAY(O127+1)&gt;1)) + DAY(O127)*(DAY(O127+1)&gt;1)*(1-(DAY(M127)&gt;1)*(TEXT(M127,"JJJJMM")=TEXT(O127,"JJJJMM")))))</f>
        <v>0</v>
      </c>
      <c r="Q127" s="113">
        <f t="shared" si="91"/>
        <v>0</v>
      </c>
      <c r="R127" s="123">
        <f t="shared" ref="R127:R140" si="96">SUM(S127:Z127)</f>
        <v>0</v>
      </c>
      <c r="S127" s="146">
        <f>IF(AND(O127&lt;$F$269,H127="ALG II - familienversichert",$H$5&lt;&gt;"Richtlinie über die Gewährung von Zuwendungen zur Förderung von Jugendwerkstätten"),P127*($I$268/30),"")</f>
        <v>0</v>
      </c>
      <c r="T127" s="145" t="str">
        <f>IF(AND(O127&gt;$G$268,H127="ALG II - familienversichert",$H$5&lt;&gt;"Richtlinie über die Gewährung von Zuwendungen zur Förderung von Jugendwerkstätten"),P127*($I$269/30),"")</f>
        <v/>
      </c>
      <c r="U127" s="146" t="str">
        <f t="shared" ref="U127:U151" si="97">IF(AND(O127&lt;$F$269,H127="ALG II - pflichtversichert"),P127*($K$268/30),"")</f>
        <v/>
      </c>
      <c r="V127" s="145" t="str">
        <f t="shared" ref="V127:V151" si="98">IF(AND(O127&gt;$G$268,H127="ALG II - pflichtversichert"),P127*($K$269/30),"")</f>
        <v/>
      </c>
      <c r="W127" s="145" t="str">
        <f t="shared" ref="W127:W151" si="99">IF(AND(O127&lt;$F$269,H127="ALG I"),P127*($K$268/30),"")</f>
        <v/>
      </c>
      <c r="X127" s="145" t="str">
        <f t="shared" ref="X127:X151" si="100">IF(AND(O127&gt;$G$268,H127="ALG I"),P127*($K$269/30),"")</f>
        <v/>
      </c>
      <c r="Y127" s="148" t="str">
        <f t="shared" ref="Y127:Y151" si="101">IF(AND($AM$7&lt;$F$269,$H$5="Richtlinie über die Gewährung von Zuwendungen zur Förderung von Jugendwerkstätten"),$P127*($I$268/30),"")</f>
        <v/>
      </c>
      <c r="Z127" s="149" t="str">
        <f t="shared" ref="Z127:Z151" si="102">IF(AND($AM$7&gt;=$F$269,$H$5="Richtlinie über die Gewährung von Zuwendungen zur Förderung von Jugendwerkstätten"),$P127*($I$269/30),"")</f>
        <v/>
      </c>
      <c r="AA127" s="146" t="str">
        <f t="shared" ref="AA127:AA151" si="103">IF(AND($AM$7&gt;=$F$269,$H127="ALG II - familienversichert"),$P127*($I$269/30),"")</f>
        <v/>
      </c>
      <c r="AB127" s="146">
        <f t="shared" ref="AB127:AB151" si="104">IF(AND($AM$7&lt;$F$269,$H127="ALG II - familienversichert"),$P127*($I$268/30),)</f>
        <v>0</v>
      </c>
      <c r="AC127" s="145" t="str">
        <f t="shared" ref="AC127:AC151" si="105">IF(AND($AM$7&gt;=$F$269,$H127="ALG II - pflichtversichert"),$P127*($K$269/30),"")</f>
        <v/>
      </c>
      <c r="AD127" s="145" t="str">
        <f t="shared" ref="AD127:AD151" si="106">IF(AND($AM$7&lt;$F$269,$H127="ALG II - pflichtversichert"),$P127*($K$268/30),"")</f>
        <v/>
      </c>
      <c r="AE127" s="146" t="str">
        <f t="shared" ref="AE127:AE151" si="107">IF(AND($AM$7&gt;=$F$269,$H127="ALG I"),$P127*($K$269/30),"")</f>
        <v/>
      </c>
      <c r="AF127" s="146" t="str">
        <f t="shared" ref="AF127:AF151" si="108">IF(AND($AM$7&lt;$F$269,$H127="ALG I"),$P127*($K$268/30),"")</f>
        <v/>
      </c>
      <c r="AG127" s="105">
        <f>IF($H$5="Richtlinie über die Gewährung von Zuwendungen zur Förderung von Jugendwerkstätten",SUM(Y127:Z127),SUM(AA127:AF127))</f>
        <v>0</v>
      </c>
      <c r="AH127" s="208">
        <f t="shared" ref="AH127:AH140" si="109">IF(AG127&lt;0,0,AG127)</f>
        <v>0</v>
      </c>
      <c r="AI127" s="217"/>
      <c r="AJ127" s="211">
        <f t="shared" ref="AJ127:AJ151" si="110">AH127-AI127</f>
        <v>0</v>
      </c>
      <c r="AK127" s="427"/>
      <c r="AL127" s="420"/>
      <c r="AM127" s="420"/>
      <c r="AN127" s="421"/>
    </row>
    <row r="128" spans="1:40" s="57" customFormat="1" ht="18.75" hidden="1" customHeight="1" x14ac:dyDescent="0.2">
      <c r="A128" s="150">
        <f>A127+1</f>
        <v>77</v>
      </c>
      <c r="B128" s="134"/>
      <c r="C128" s="133"/>
      <c r="D128" s="134"/>
      <c r="E128" s="144"/>
      <c r="F128" s="147"/>
      <c r="G128" s="189">
        <f t="shared" ref="G128:G151" si="111">(DAY(E128)&gt;1)*(MIN(F128+1,DATE(YEAR(E128), MONTH(E128)+1,1))-E128) + 30*MAX(,12*(YEAR(F128)-YEAR(E128))+MONTH(F128)-MONTH(E128)+(DAY(E128)=1)-(DAY(F128+1)&gt;1)) + DAY(F128)*(DAY(F128+1)&gt;1)*(1-(DAY(E128)&gt;1)*(TEXT(E128,"JJJJMM")=TEXT(F128,"JJJJMM")))</f>
        <v>0</v>
      </c>
      <c r="H128" s="268" t="s">
        <v>89</v>
      </c>
      <c r="I128" s="144"/>
      <c r="J128" s="190"/>
      <c r="K128" s="189">
        <f t="shared" ref="K128:K151" si="112">(DAY(I128)&gt;1)*(MIN(J128+1,DATE(YEAR(I128), MONTH(I128)+1,1))-I128) + 30*MAX(,12*(YEAR(J128)-YEAR(I128))+MONTH(J128)-MONTH(I128)+(DAY(I128)=1)-(DAY(J128+1)&gt;1)) + DAY(J128)*(DAY(J128+1)&gt;1)*(1-(DAY(I128)&gt;1)*(TEXT(I128,"JJJJMM")=TEXT(J128,"JJJJMM")))</f>
        <v>0</v>
      </c>
      <c r="L128" s="138">
        <f t="shared" si="92"/>
        <v>0</v>
      </c>
      <c r="M128" s="139">
        <f t="shared" si="93"/>
        <v>0</v>
      </c>
      <c r="N128" s="109">
        <f t="shared" si="94"/>
        <v>0</v>
      </c>
      <c r="O128" s="46">
        <f t="shared" si="95"/>
        <v>0</v>
      </c>
      <c r="P128" s="54">
        <f t="shared" ref="P128:P151" si="113">IF(M128&gt;O128,"0",((DAY(M128)&gt;1)*(MIN(O128+1,DATE(YEAR(M128), MONTH(M128)+1,1))-M128) + 30*MAX(,12*(YEAR(O128)-YEAR(M128))+MONTH(O128)-MONTH(M128)+(DAY(M128)=1)-(DAY(O128+1)&gt;1)) + DAY(O128)*(DAY(O128+1)&gt;1)*(1-(DAY(M128)&gt;1)*(TEXT(M128,"JJJJMM")=TEXT(O128,"JJJJMM")))))</f>
        <v>0</v>
      </c>
      <c r="Q128" s="113">
        <f t="shared" si="91"/>
        <v>0</v>
      </c>
      <c r="R128" s="123">
        <f t="shared" si="96"/>
        <v>0</v>
      </c>
      <c r="S128" s="146">
        <f t="shared" ref="S128:S151" si="114">IF(AND(O128&lt;$F$269,H128="ALG II - familienversichert",$H$5&lt;&gt;"Richtlinie über die Gewährung von Zuwendungen zur Förderung von Jugendwerkstätten"),P128*($I$268/30),"")</f>
        <v>0</v>
      </c>
      <c r="T128" s="145" t="str">
        <f t="shared" ref="T128:T151" si="115">IF(AND(O128&gt;$G$268,H128="ALG II - familienversichert",$H$5&lt;&gt;"Richtlinie über die Gewährung von Zuwendungen zur Förderung von Jugendwerkstätten"),P128*($I$269/30),"")</f>
        <v/>
      </c>
      <c r="U128" s="146" t="str">
        <f t="shared" si="97"/>
        <v/>
      </c>
      <c r="V128" s="145" t="str">
        <f t="shared" si="98"/>
        <v/>
      </c>
      <c r="W128" s="145" t="str">
        <f t="shared" si="99"/>
        <v/>
      </c>
      <c r="X128" s="145" t="str">
        <f t="shared" si="100"/>
        <v/>
      </c>
      <c r="Y128" s="148" t="str">
        <f t="shared" si="101"/>
        <v/>
      </c>
      <c r="Z128" s="149" t="str">
        <f t="shared" si="102"/>
        <v/>
      </c>
      <c r="AA128" s="146" t="str">
        <f t="shared" si="103"/>
        <v/>
      </c>
      <c r="AB128" s="146">
        <f t="shared" si="104"/>
        <v>0</v>
      </c>
      <c r="AC128" s="145" t="str">
        <f t="shared" si="105"/>
        <v/>
      </c>
      <c r="AD128" s="145" t="str">
        <f t="shared" si="106"/>
        <v/>
      </c>
      <c r="AE128" s="146" t="str">
        <f t="shared" si="107"/>
        <v/>
      </c>
      <c r="AF128" s="146" t="str">
        <f t="shared" si="108"/>
        <v/>
      </c>
      <c r="AG128" s="105">
        <f t="shared" ref="AG128:AG151" si="116">IF($H$5="Richtlinie über die Gewährung von Zuwendungen zur Förderung von Jugendwerkstätten",SUM(Y128:Z128),SUM(AA128:AF128))</f>
        <v>0</v>
      </c>
      <c r="AH128" s="183">
        <f t="shared" si="109"/>
        <v>0</v>
      </c>
      <c r="AI128" s="218"/>
      <c r="AJ128" s="203">
        <f t="shared" si="110"/>
        <v>0</v>
      </c>
      <c r="AK128" s="427"/>
      <c r="AL128" s="420"/>
      <c r="AM128" s="420"/>
      <c r="AN128" s="421"/>
    </row>
    <row r="129" spans="1:40" s="57" customFormat="1" ht="18.75" hidden="1" customHeight="1" x14ac:dyDescent="0.2">
      <c r="A129" s="150">
        <f t="shared" ref="A129:A151" si="117">A128+1</f>
        <v>78</v>
      </c>
      <c r="B129" s="134"/>
      <c r="C129" s="133"/>
      <c r="D129" s="134"/>
      <c r="E129" s="144"/>
      <c r="F129" s="147"/>
      <c r="G129" s="189">
        <f t="shared" si="111"/>
        <v>0</v>
      </c>
      <c r="H129" s="268" t="s">
        <v>89</v>
      </c>
      <c r="I129" s="144"/>
      <c r="J129" s="190"/>
      <c r="K129" s="189">
        <f t="shared" si="112"/>
        <v>0</v>
      </c>
      <c r="L129" s="138">
        <f t="shared" si="92"/>
        <v>0</v>
      </c>
      <c r="M129" s="139">
        <f t="shared" si="93"/>
        <v>0</v>
      </c>
      <c r="N129" s="109">
        <f t="shared" si="94"/>
        <v>0</v>
      </c>
      <c r="O129" s="46">
        <f t="shared" si="95"/>
        <v>0</v>
      </c>
      <c r="P129" s="54">
        <f t="shared" si="113"/>
        <v>0</v>
      </c>
      <c r="Q129" s="113">
        <f t="shared" si="91"/>
        <v>0</v>
      </c>
      <c r="R129" s="123">
        <f t="shared" si="96"/>
        <v>0</v>
      </c>
      <c r="S129" s="146">
        <f t="shared" si="114"/>
        <v>0</v>
      </c>
      <c r="T129" s="145" t="str">
        <f t="shared" si="115"/>
        <v/>
      </c>
      <c r="U129" s="146" t="str">
        <f t="shared" si="97"/>
        <v/>
      </c>
      <c r="V129" s="145" t="str">
        <f t="shared" si="98"/>
        <v/>
      </c>
      <c r="W129" s="145" t="str">
        <f t="shared" si="99"/>
        <v/>
      </c>
      <c r="X129" s="145" t="str">
        <f t="shared" si="100"/>
        <v/>
      </c>
      <c r="Y129" s="148" t="str">
        <f t="shared" si="101"/>
        <v/>
      </c>
      <c r="Z129" s="149" t="str">
        <f t="shared" si="102"/>
        <v/>
      </c>
      <c r="AA129" s="146" t="str">
        <f t="shared" si="103"/>
        <v/>
      </c>
      <c r="AB129" s="146">
        <f t="shared" si="104"/>
        <v>0</v>
      </c>
      <c r="AC129" s="145" t="str">
        <f t="shared" si="105"/>
        <v/>
      </c>
      <c r="AD129" s="145" t="str">
        <f t="shared" si="106"/>
        <v/>
      </c>
      <c r="AE129" s="146" t="str">
        <f t="shared" si="107"/>
        <v/>
      </c>
      <c r="AF129" s="146" t="str">
        <f t="shared" si="108"/>
        <v/>
      </c>
      <c r="AG129" s="105">
        <f t="shared" si="116"/>
        <v>0</v>
      </c>
      <c r="AH129" s="183">
        <f t="shared" si="109"/>
        <v>0</v>
      </c>
      <c r="AI129" s="218"/>
      <c r="AJ129" s="203">
        <f t="shared" si="110"/>
        <v>0</v>
      </c>
      <c r="AK129" s="427"/>
      <c r="AL129" s="420"/>
      <c r="AM129" s="420"/>
      <c r="AN129" s="421"/>
    </row>
    <row r="130" spans="1:40" s="57" customFormat="1" ht="18.75" hidden="1" customHeight="1" x14ac:dyDescent="0.2">
      <c r="A130" s="150">
        <f t="shared" si="117"/>
        <v>79</v>
      </c>
      <c r="B130" s="134"/>
      <c r="C130" s="133"/>
      <c r="D130" s="134"/>
      <c r="E130" s="144"/>
      <c r="F130" s="147"/>
      <c r="G130" s="189">
        <f t="shared" si="111"/>
        <v>0</v>
      </c>
      <c r="H130" s="268" t="s">
        <v>89</v>
      </c>
      <c r="I130" s="144"/>
      <c r="J130" s="190"/>
      <c r="K130" s="189">
        <f t="shared" si="112"/>
        <v>0</v>
      </c>
      <c r="L130" s="138">
        <f t="shared" si="92"/>
        <v>0</v>
      </c>
      <c r="M130" s="139">
        <f t="shared" si="93"/>
        <v>0</v>
      </c>
      <c r="N130" s="109">
        <f t="shared" si="94"/>
        <v>0</v>
      </c>
      <c r="O130" s="46">
        <f t="shared" si="95"/>
        <v>0</v>
      </c>
      <c r="P130" s="54">
        <f t="shared" si="113"/>
        <v>0</v>
      </c>
      <c r="Q130" s="113">
        <f t="shared" si="91"/>
        <v>0</v>
      </c>
      <c r="R130" s="123">
        <f t="shared" si="96"/>
        <v>0</v>
      </c>
      <c r="S130" s="146">
        <f t="shared" si="114"/>
        <v>0</v>
      </c>
      <c r="T130" s="145" t="str">
        <f t="shared" si="115"/>
        <v/>
      </c>
      <c r="U130" s="146" t="str">
        <f t="shared" si="97"/>
        <v/>
      </c>
      <c r="V130" s="145" t="str">
        <f t="shared" si="98"/>
        <v/>
      </c>
      <c r="W130" s="145" t="str">
        <f t="shared" si="99"/>
        <v/>
      </c>
      <c r="X130" s="145" t="str">
        <f t="shared" si="100"/>
        <v/>
      </c>
      <c r="Y130" s="148" t="str">
        <f t="shared" si="101"/>
        <v/>
      </c>
      <c r="Z130" s="149" t="str">
        <f t="shared" si="102"/>
        <v/>
      </c>
      <c r="AA130" s="146" t="str">
        <f t="shared" si="103"/>
        <v/>
      </c>
      <c r="AB130" s="146">
        <f t="shared" si="104"/>
        <v>0</v>
      </c>
      <c r="AC130" s="145" t="str">
        <f t="shared" si="105"/>
        <v/>
      </c>
      <c r="AD130" s="145" t="str">
        <f t="shared" si="106"/>
        <v/>
      </c>
      <c r="AE130" s="146" t="str">
        <f t="shared" si="107"/>
        <v/>
      </c>
      <c r="AF130" s="146" t="str">
        <f t="shared" si="108"/>
        <v/>
      </c>
      <c r="AG130" s="105">
        <f t="shared" si="116"/>
        <v>0</v>
      </c>
      <c r="AH130" s="183">
        <f t="shared" si="109"/>
        <v>0</v>
      </c>
      <c r="AI130" s="218"/>
      <c r="AJ130" s="203">
        <f t="shared" si="110"/>
        <v>0</v>
      </c>
      <c r="AK130" s="427"/>
      <c r="AL130" s="420"/>
      <c r="AM130" s="420"/>
      <c r="AN130" s="421"/>
    </row>
    <row r="131" spans="1:40" s="57" customFormat="1" ht="18.75" hidden="1" customHeight="1" x14ac:dyDescent="0.2">
      <c r="A131" s="150">
        <f t="shared" si="117"/>
        <v>80</v>
      </c>
      <c r="B131" s="134"/>
      <c r="C131" s="133"/>
      <c r="D131" s="134"/>
      <c r="E131" s="144"/>
      <c r="F131" s="147"/>
      <c r="G131" s="189">
        <f t="shared" si="111"/>
        <v>0</v>
      </c>
      <c r="H131" s="268" t="s">
        <v>89</v>
      </c>
      <c r="I131" s="144"/>
      <c r="J131" s="190"/>
      <c r="K131" s="189">
        <f t="shared" si="112"/>
        <v>0</v>
      </c>
      <c r="L131" s="138">
        <f t="shared" si="92"/>
        <v>0</v>
      </c>
      <c r="M131" s="139">
        <f t="shared" si="93"/>
        <v>0</v>
      </c>
      <c r="N131" s="109">
        <f t="shared" si="94"/>
        <v>0</v>
      </c>
      <c r="O131" s="46">
        <f t="shared" si="95"/>
        <v>0</v>
      </c>
      <c r="P131" s="54">
        <f t="shared" si="113"/>
        <v>0</v>
      </c>
      <c r="Q131" s="113">
        <f t="shared" si="91"/>
        <v>0</v>
      </c>
      <c r="R131" s="123">
        <f t="shared" si="96"/>
        <v>0</v>
      </c>
      <c r="S131" s="146">
        <f t="shared" si="114"/>
        <v>0</v>
      </c>
      <c r="T131" s="145" t="str">
        <f t="shared" si="115"/>
        <v/>
      </c>
      <c r="U131" s="146" t="str">
        <f t="shared" si="97"/>
        <v/>
      </c>
      <c r="V131" s="145" t="str">
        <f t="shared" si="98"/>
        <v/>
      </c>
      <c r="W131" s="145" t="str">
        <f t="shared" si="99"/>
        <v/>
      </c>
      <c r="X131" s="145" t="str">
        <f t="shared" si="100"/>
        <v/>
      </c>
      <c r="Y131" s="148" t="str">
        <f t="shared" si="101"/>
        <v/>
      </c>
      <c r="Z131" s="149" t="str">
        <f t="shared" si="102"/>
        <v/>
      </c>
      <c r="AA131" s="146" t="str">
        <f t="shared" si="103"/>
        <v/>
      </c>
      <c r="AB131" s="146">
        <f t="shared" si="104"/>
        <v>0</v>
      </c>
      <c r="AC131" s="145" t="str">
        <f t="shared" si="105"/>
        <v/>
      </c>
      <c r="AD131" s="145" t="str">
        <f t="shared" si="106"/>
        <v/>
      </c>
      <c r="AE131" s="146" t="str">
        <f t="shared" si="107"/>
        <v/>
      </c>
      <c r="AF131" s="146" t="str">
        <f t="shared" si="108"/>
        <v/>
      </c>
      <c r="AG131" s="105">
        <f t="shared" si="116"/>
        <v>0</v>
      </c>
      <c r="AH131" s="183">
        <f t="shared" si="109"/>
        <v>0</v>
      </c>
      <c r="AI131" s="218"/>
      <c r="AJ131" s="203">
        <f t="shared" si="110"/>
        <v>0</v>
      </c>
      <c r="AK131" s="427"/>
      <c r="AL131" s="420"/>
      <c r="AM131" s="420"/>
      <c r="AN131" s="421"/>
    </row>
    <row r="132" spans="1:40" s="57" customFormat="1" ht="18.75" hidden="1" customHeight="1" x14ac:dyDescent="0.2">
      <c r="A132" s="150">
        <f t="shared" si="117"/>
        <v>81</v>
      </c>
      <c r="B132" s="134"/>
      <c r="C132" s="133"/>
      <c r="D132" s="134"/>
      <c r="E132" s="144"/>
      <c r="F132" s="147"/>
      <c r="G132" s="189">
        <f t="shared" si="111"/>
        <v>0</v>
      </c>
      <c r="H132" s="268" t="s">
        <v>89</v>
      </c>
      <c r="I132" s="144"/>
      <c r="J132" s="190"/>
      <c r="K132" s="189">
        <f t="shared" si="112"/>
        <v>0</v>
      </c>
      <c r="L132" s="138">
        <f t="shared" si="92"/>
        <v>0</v>
      </c>
      <c r="M132" s="139">
        <f t="shared" si="93"/>
        <v>0</v>
      </c>
      <c r="N132" s="109">
        <f t="shared" si="94"/>
        <v>0</v>
      </c>
      <c r="O132" s="46">
        <f t="shared" si="95"/>
        <v>0</v>
      </c>
      <c r="P132" s="54">
        <f t="shared" si="113"/>
        <v>0</v>
      </c>
      <c r="Q132" s="113">
        <f t="shared" si="91"/>
        <v>0</v>
      </c>
      <c r="R132" s="123">
        <f t="shared" si="96"/>
        <v>0</v>
      </c>
      <c r="S132" s="146">
        <f t="shared" si="114"/>
        <v>0</v>
      </c>
      <c r="T132" s="145" t="str">
        <f t="shared" si="115"/>
        <v/>
      </c>
      <c r="U132" s="146" t="str">
        <f t="shared" si="97"/>
        <v/>
      </c>
      <c r="V132" s="145" t="str">
        <f t="shared" si="98"/>
        <v/>
      </c>
      <c r="W132" s="145" t="str">
        <f t="shared" si="99"/>
        <v/>
      </c>
      <c r="X132" s="145" t="str">
        <f t="shared" si="100"/>
        <v/>
      </c>
      <c r="Y132" s="148" t="str">
        <f t="shared" si="101"/>
        <v/>
      </c>
      <c r="Z132" s="149" t="str">
        <f t="shared" si="102"/>
        <v/>
      </c>
      <c r="AA132" s="146" t="str">
        <f t="shared" si="103"/>
        <v/>
      </c>
      <c r="AB132" s="146">
        <f t="shared" si="104"/>
        <v>0</v>
      </c>
      <c r="AC132" s="145" t="str">
        <f t="shared" si="105"/>
        <v/>
      </c>
      <c r="AD132" s="145" t="str">
        <f t="shared" si="106"/>
        <v/>
      </c>
      <c r="AE132" s="146" t="str">
        <f t="shared" si="107"/>
        <v/>
      </c>
      <c r="AF132" s="146" t="str">
        <f t="shared" si="108"/>
        <v/>
      </c>
      <c r="AG132" s="105">
        <f t="shared" si="116"/>
        <v>0</v>
      </c>
      <c r="AH132" s="183">
        <f t="shared" si="109"/>
        <v>0</v>
      </c>
      <c r="AI132" s="218"/>
      <c r="AJ132" s="203">
        <f t="shared" si="110"/>
        <v>0</v>
      </c>
      <c r="AK132" s="427"/>
      <c r="AL132" s="420"/>
      <c r="AM132" s="420"/>
      <c r="AN132" s="421"/>
    </row>
    <row r="133" spans="1:40" s="57" customFormat="1" ht="18.75" hidden="1" customHeight="1" x14ac:dyDescent="0.2">
      <c r="A133" s="150">
        <f t="shared" si="117"/>
        <v>82</v>
      </c>
      <c r="B133" s="134"/>
      <c r="C133" s="133"/>
      <c r="D133" s="134"/>
      <c r="E133" s="144"/>
      <c r="F133" s="147"/>
      <c r="G133" s="189">
        <f t="shared" si="111"/>
        <v>0</v>
      </c>
      <c r="H133" s="268" t="s">
        <v>89</v>
      </c>
      <c r="I133" s="144"/>
      <c r="J133" s="190"/>
      <c r="K133" s="189">
        <f t="shared" si="112"/>
        <v>0</v>
      </c>
      <c r="L133" s="138">
        <f t="shared" si="92"/>
        <v>0</v>
      </c>
      <c r="M133" s="139">
        <f t="shared" si="93"/>
        <v>0</v>
      </c>
      <c r="N133" s="109">
        <f t="shared" si="94"/>
        <v>0</v>
      </c>
      <c r="O133" s="46">
        <f t="shared" si="95"/>
        <v>0</v>
      </c>
      <c r="P133" s="54">
        <f t="shared" si="113"/>
        <v>0</v>
      </c>
      <c r="Q133" s="113">
        <f t="shared" si="91"/>
        <v>0</v>
      </c>
      <c r="R133" s="123">
        <f t="shared" si="96"/>
        <v>0</v>
      </c>
      <c r="S133" s="146">
        <f t="shared" si="114"/>
        <v>0</v>
      </c>
      <c r="T133" s="145" t="str">
        <f t="shared" si="115"/>
        <v/>
      </c>
      <c r="U133" s="146" t="str">
        <f t="shared" si="97"/>
        <v/>
      </c>
      <c r="V133" s="145" t="str">
        <f t="shared" si="98"/>
        <v/>
      </c>
      <c r="W133" s="145" t="str">
        <f t="shared" si="99"/>
        <v/>
      </c>
      <c r="X133" s="145" t="str">
        <f t="shared" si="100"/>
        <v/>
      </c>
      <c r="Y133" s="148" t="str">
        <f t="shared" si="101"/>
        <v/>
      </c>
      <c r="Z133" s="149" t="str">
        <f t="shared" si="102"/>
        <v/>
      </c>
      <c r="AA133" s="146" t="str">
        <f t="shared" si="103"/>
        <v/>
      </c>
      <c r="AB133" s="146">
        <f t="shared" si="104"/>
        <v>0</v>
      </c>
      <c r="AC133" s="145" t="str">
        <f t="shared" si="105"/>
        <v/>
      </c>
      <c r="AD133" s="145" t="str">
        <f t="shared" si="106"/>
        <v/>
      </c>
      <c r="AE133" s="146" t="str">
        <f t="shared" si="107"/>
        <v/>
      </c>
      <c r="AF133" s="146" t="str">
        <f t="shared" si="108"/>
        <v/>
      </c>
      <c r="AG133" s="105">
        <f t="shared" si="116"/>
        <v>0</v>
      </c>
      <c r="AH133" s="183">
        <f t="shared" si="109"/>
        <v>0</v>
      </c>
      <c r="AI133" s="218"/>
      <c r="AJ133" s="203">
        <f t="shared" si="110"/>
        <v>0</v>
      </c>
      <c r="AK133" s="427"/>
      <c r="AL133" s="420"/>
      <c r="AM133" s="420"/>
      <c r="AN133" s="421"/>
    </row>
    <row r="134" spans="1:40" s="57" customFormat="1" ht="18.75" hidden="1" customHeight="1" x14ac:dyDescent="0.2">
      <c r="A134" s="150">
        <f t="shared" si="117"/>
        <v>83</v>
      </c>
      <c r="B134" s="134"/>
      <c r="C134" s="133"/>
      <c r="D134" s="134"/>
      <c r="E134" s="144"/>
      <c r="F134" s="147"/>
      <c r="G134" s="189">
        <f t="shared" si="111"/>
        <v>0</v>
      </c>
      <c r="H134" s="268" t="s">
        <v>89</v>
      </c>
      <c r="I134" s="144"/>
      <c r="J134" s="190"/>
      <c r="K134" s="189">
        <f t="shared" si="112"/>
        <v>0</v>
      </c>
      <c r="L134" s="138">
        <f t="shared" si="92"/>
        <v>0</v>
      </c>
      <c r="M134" s="139">
        <f t="shared" si="93"/>
        <v>0</v>
      </c>
      <c r="N134" s="109">
        <f t="shared" si="94"/>
        <v>0</v>
      </c>
      <c r="O134" s="46">
        <f t="shared" si="95"/>
        <v>0</v>
      </c>
      <c r="P134" s="54">
        <f t="shared" si="113"/>
        <v>0</v>
      </c>
      <c r="Q134" s="113">
        <f t="shared" si="91"/>
        <v>0</v>
      </c>
      <c r="R134" s="123">
        <f t="shared" si="96"/>
        <v>0</v>
      </c>
      <c r="S134" s="146">
        <f t="shared" si="114"/>
        <v>0</v>
      </c>
      <c r="T134" s="145" t="str">
        <f t="shared" si="115"/>
        <v/>
      </c>
      <c r="U134" s="146" t="str">
        <f t="shared" si="97"/>
        <v/>
      </c>
      <c r="V134" s="145" t="str">
        <f t="shared" si="98"/>
        <v/>
      </c>
      <c r="W134" s="145" t="str">
        <f t="shared" si="99"/>
        <v/>
      </c>
      <c r="X134" s="145" t="str">
        <f t="shared" si="100"/>
        <v/>
      </c>
      <c r="Y134" s="148" t="str">
        <f t="shared" si="101"/>
        <v/>
      </c>
      <c r="Z134" s="149" t="str">
        <f t="shared" si="102"/>
        <v/>
      </c>
      <c r="AA134" s="146" t="str">
        <f t="shared" si="103"/>
        <v/>
      </c>
      <c r="AB134" s="146">
        <f t="shared" si="104"/>
        <v>0</v>
      </c>
      <c r="AC134" s="145" t="str">
        <f t="shared" si="105"/>
        <v/>
      </c>
      <c r="AD134" s="145" t="str">
        <f t="shared" si="106"/>
        <v/>
      </c>
      <c r="AE134" s="146" t="str">
        <f t="shared" si="107"/>
        <v/>
      </c>
      <c r="AF134" s="146" t="str">
        <f t="shared" si="108"/>
        <v/>
      </c>
      <c r="AG134" s="105">
        <f t="shared" si="116"/>
        <v>0</v>
      </c>
      <c r="AH134" s="183">
        <f t="shared" si="109"/>
        <v>0</v>
      </c>
      <c r="AI134" s="218"/>
      <c r="AJ134" s="203">
        <f t="shared" si="110"/>
        <v>0</v>
      </c>
      <c r="AK134" s="427"/>
      <c r="AL134" s="420"/>
      <c r="AM134" s="420"/>
      <c r="AN134" s="421"/>
    </row>
    <row r="135" spans="1:40" s="57" customFormat="1" ht="18.75" hidden="1" customHeight="1" x14ac:dyDescent="0.2">
      <c r="A135" s="150">
        <f t="shared" si="117"/>
        <v>84</v>
      </c>
      <c r="B135" s="134"/>
      <c r="C135" s="133"/>
      <c r="D135" s="134"/>
      <c r="E135" s="144"/>
      <c r="F135" s="147"/>
      <c r="G135" s="189">
        <f t="shared" si="111"/>
        <v>0</v>
      </c>
      <c r="H135" s="268" t="s">
        <v>89</v>
      </c>
      <c r="I135" s="144"/>
      <c r="J135" s="190"/>
      <c r="K135" s="189">
        <f t="shared" si="112"/>
        <v>0</v>
      </c>
      <c r="L135" s="138">
        <f t="shared" si="92"/>
        <v>0</v>
      </c>
      <c r="M135" s="139">
        <f t="shared" si="93"/>
        <v>0</v>
      </c>
      <c r="N135" s="109">
        <f t="shared" si="94"/>
        <v>0</v>
      </c>
      <c r="O135" s="46">
        <f t="shared" si="95"/>
        <v>0</v>
      </c>
      <c r="P135" s="54">
        <f t="shared" si="113"/>
        <v>0</v>
      </c>
      <c r="Q135" s="113">
        <f t="shared" si="91"/>
        <v>0</v>
      </c>
      <c r="R135" s="123">
        <f t="shared" si="96"/>
        <v>0</v>
      </c>
      <c r="S135" s="146">
        <f t="shared" si="114"/>
        <v>0</v>
      </c>
      <c r="T135" s="145" t="str">
        <f t="shared" si="115"/>
        <v/>
      </c>
      <c r="U135" s="146" t="str">
        <f t="shared" si="97"/>
        <v/>
      </c>
      <c r="V135" s="145" t="str">
        <f t="shared" si="98"/>
        <v/>
      </c>
      <c r="W135" s="145" t="str">
        <f t="shared" si="99"/>
        <v/>
      </c>
      <c r="X135" s="145" t="str">
        <f t="shared" si="100"/>
        <v/>
      </c>
      <c r="Y135" s="148" t="str">
        <f t="shared" si="101"/>
        <v/>
      </c>
      <c r="Z135" s="149" t="str">
        <f t="shared" si="102"/>
        <v/>
      </c>
      <c r="AA135" s="146" t="str">
        <f t="shared" si="103"/>
        <v/>
      </c>
      <c r="AB135" s="146">
        <f t="shared" si="104"/>
        <v>0</v>
      </c>
      <c r="AC135" s="145" t="str">
        <f t="shared" si="105"/>
        <v/>
      </c>
      <c r="AD135" s="145" t="str">
        <f t="shared" si="106"/>
        <v/>
      </c>
      <c r="AE135" s="146" t="str">
        <f t="shared" si="107"/>
        <v/>
      </c>
      <c r="AF135" s="146" t="str">
        <f t="shared" si="108"/>
        <v/>
      </c>
      <c r="AG135" s="105">
        <f t="shared" si="116"/>
        <v>0</v>
      </c>
      <c r="AH135" s="183">
        <f t="shared" si="109"/>
        <v>0</v>
      </c>
      <c r="AI135" s="218"/>
      <c r="AJ135" s="203">
        <f t="shared" si="110"/>
        <v>0</v>
      </c>
      <c r="AK135" s="427"/>
      <c r="AL135" s="420"/>
      <c r="AM135" s="420"/>
      <c r="AN135" s="421"/>
    </row>
    <row r="136" spans="1:40" s="57" customFormat="1" ht="18.75" hidden="1" customHeight="1" x14ac:dyDescent="0.2">
      <c r="A136" s="150">
        <f t="shared" si="117"/>
        <v>85</v>
      </c>
      <c r="B136" s="134"/>
      <c r="C136" s="133"/>
      <c r="D136" s="134"/>
      <c r="E136" s="144"/>
      <c r="F136" s="147"/>
      <c r="G136" s="189">
        <f t="shared" si="111"/>
        <v>0</v>
      </c>
      <c r="H136" s="268" t="s">
        <v>89</v>
      </c>
      <c r="I136" s="144"/>
      <c r="J136" s="190"/>
      <c r="K136" s="189">
        <f t="shared" si="112"/>
        <v>0</v>
      </c>
      <c r="L136" s="138">
        <f t="shared" si="92"/>
        <v>0</v>
      </c>
      <c r="M136" s="139">
        <f t="shared" si="93"/>
        <v>0</v>
      </c>
      <c r="N136" s="109">
        <f t="shared" si="94"/>
        <v>0</v>
      </c>
      <c r="O136" s="46">
        <f t="shared" si="95"/>
        <v>0</v>
      </c>
      <c r="P136" s="54">
        <f t="shared" si="113"/>
        <v>0</v>
      </c>
      <c r="Q136" s="113">
        <f t="shared" si="91"/>
        <v>0</v>
      </c>
      <c r="R136" s="123">
        <f t="shared" si="96"/>
        <v>0</v>
      </c>
      <c r="S136" s="146">
        <f t="shared" si="114"/>
        <v>0</v>
      </c>
      <c r="T136" s="145" t="str">
        <f t="shared" si="115"/>
        <v/>
      </c>
      <c r="U136" s="146" t="str">
        <f t="shared" si="97"/>
        <v/>
      </c>
      <c r="V136" s="145" t="str">
        <f t="shared" si="98"/>
        <v/>
      </c>
      <c r="W136" s="145" t="str">
        <f t="shared" si="99"/>
        <v/>
      </c>
      <c r="X136" s="145" t="str">
        <f t="shared" si="100"/>
        <v/>
      </c>
      <c r="Y136" s="148" t="str">
        <f t="shared" si="101"/>
        <v/>
      </c>
      <c r="Z136" s="149" t="str">
        <f t="shared" si="102"/>
        <v/>
      </c>
      <c r="AA136" s="146" t="str">
        <f t="shared" si="103"/>
        <v/>
      </c>
      <c r="AB136" s="146">
        <f t="shared" si="104"/>
        <v>0</v>
      </c>
      <c r="AC136" s="145" t="str">
        <f t="shared" si="105"/>
        <v/>
      </c>
      <c r="AD136" s="145" t="str">
        <f t="shared" si="106"/>
        <v/>
      </c>
      <c r="AE136" s="146" t="str">
        <f t="shared" si="107"/>
        <v/>
      </c>
      <c r="AF136" s="146" t="str">
        <f t="shared" si="108"/>
        <v/>
      </c>
      <c r="AG136" s="105">
        <f t="shared" si="116"/>
        <v>0</v>
      </c>
      <c r="AH136" s="183">
        <f t="shared" si="109"/>
        <v>0</v>
      </c>
      <c r="AI136" s="218"/>
      <c r="AJ136" s="203">
        <f t="shared" si="110"/>
        <v>0</v>
      </c>
      <c r="AK136" s="427"/>
      <c r="AL136" s="420"/>
      <c r="AM136" s="420"/>
      <c r="AN136" s="421"/>
    </row>
    <row r="137" spans="1:40" s="57" customFormat="1" ht="18.75" hidden="1" customHeight="1" x14ac:dyDescent="0.2">
      <c r="A137" s="150">
        <f t="shared" si="117"/>
        <v>86</v>
      </c>
      <c r="B137" s="134"/>
      <c r="C137" s="133"/>
      <c r="D137" s="134"/>
      <c r="E137" s="144"/>
      <c r="F137" s="147"/>
      <c r="G137" s="189">
        <f t="shared" si="111"/>
        <v>0</v>
      </c>
      <c r="H137" s="268" t="s">
        <v>89</v>
      </c>
      <c r="I137" s="144"/>
      <c r="J137" s="190"/>
      <c r="K137" s="189">
        <f t="shared" si="112"/>
        <v>0</v>
      </c>
      <c r="L137" s="138">
        <f t="shared" si="92"/>
        <v>0</v>
      </c>
      <c r="M137" s="139">
        <f t="shared" si="93"/>
        <v>0</v>
      </c>
      <c r="N137" s="109">
        <f t="shared" si="94"/>
        <v>0</v>
      </c>
      <c r="O137" s="46">
        <f t="shared" si="95"/>
        <v>0</v>
      </c>
      <c r="P137" s="54">
        <f t="shared" si="113"/>
        <v>0</v>
      </c>
      <c r="Q137" s="113">
        <f t="shared" si="91"/>
        <v>0</v>
      </c>
      <c r="R137" s="123">
        <f t="shared" si="96"/>
        <v>0</v>
      </c>
      <c r="S137" s="146">
        <f t="shared" si="114"/>
        <v>0</v>
      </c>
      <c r="T137" s="145" t="str">
        <f t="shared" si="115"/>
        <v/>
      </c>
      <c r="U137" s="146" t="str">
        <f t="shared" si="97"/>
        <v/>
      </c>
      <c r="V137" s="145" t="str">
        <f t="shared" si="98"/>
        <v/>
      </c>
      <c r="W137" s="145" t="str">
        <f t="shared" si="99"/>
        <v/>
      </c>
      <c r="X137" s="145" t="str">
        <f t="shared" si="100"/>
        <v/>
      </c>
      <c r="Y137" s="148" t="str">
        <f t="shared" si="101"/>
        <v/>
      </c>
      <c r="Z137" s="149" t="str">
        <f t="shared" si="102"/>
        <v/>
      </c>
      <c r="AA137" s="146" t="str">
        <f t="shared" si="103"/>
        <v/>
      </c>
      <c r="AB137" s="146">
        <f t="shared" si="104"/>
        <v>0</v>
      </c>
      <c r="AC137" s="145" t="str">
        <f t="shared" si="105"/>
        <v/>
      </c>
      <c r="AD137" s="145" t="str">
        <f t="shared" si="106"/>
        <v/>
      </c>
      <c r="AE137" s="146" t="str">
        <f t="shared" si="107"/>
        <v/>
      </c>
      <c r="AF137" s="146" t="str">
        <f t="shared" si="108"/>
        <v/>
      </c>
      <c r="AG137" s="105">
        <f t="shared" si="116"/>
        <v>0</v>
      </c>
      <c r="AH137" s="183">
        <f t="shared" si="109"/>
        <v>0</v>
      </c>
      <c r="AI137" s="218"/>
      <c r="AJ137" s="203">
        <f t="shared" si="110"/>
        <v>0</v>
      </c>
      <c r="AK137" s="427"/>
      <c r="AL137" s="420"/>
      <c r="AM137" s="420"/>
      <c r="AN137" s="421"/>
    </row>
    <row r="138" spans="1:40" s="57" customFormat="1" ht="18.75" hidden="1" customHeight="1" x14ac:dyDescent="0.2">
      <c r="A138" s="150">
        <f t="shared" si="117"/>
        <v>87</v>
      </c>
      <c r="B138" s="134"/>
      <c r="C138" s="133"/>
      <c r="D138" s="134"/>
      <c r="E138" s="144"/>
      <c r="F138" s="147"/>
      <c r="G138" s="189">
        <f t="shared" si="111"/>
        <v>0</v>
      </c>
      <c r="H138" s="268" t="s">
        <v>89</v>
      </c>
      <c r="I138" s="144"/>
      <c r="J138" s="190"/>
      <c r="K138" s="189">
        <f t="shared" si="112"/>
        <v>0</v>
      </c>
      <c r="L138" s="138">
        <f t="shared" si="92"/>
        <v>0</v>
      </c>
      <c r="M138" s="139">
        <f t="shared" si="93"/>
        <v>0</v>
      </c>
      <c r="N138" s="109">
        <f t="shared" si="94"/>
        <v>0</v>
      </c>
      <c r="O138" s="46">
        <f t="shared" si="95"/>
        <v>0</v>
      </c>
      <c r="P138" s="54">
        <f t="shared" si="113"/>
        <v>0</v>
      </c>
      <c r="Q138" s="113">
        <f t="shared" si="91"/>
        <v>0</v>
      </c>
      <c r="R138" s="123">
        <f t="shared" si="96"/>
        <v>0</v>
      </c>
      <c r="S138" s="146">
        <f t="shared" si="114"/>
        <v>0</v>
      </c>
      <c r="T138" s="145" t="str">
        <f t="shared" si="115"/>
        <v/>
      </c>
      <c r="U138" s="146" t="str">
        <f t="shared" si="97"/>
        <v/>
      </c>
      <c r="V138" s="145" t="str">
        <f t="shared" si="98"/>
        <v/>
      </c>
      <c r="W138" s="145" t="str">
        <f t="shared" si="99"/>
        <v/>
      </c>
      <c r="X138" s="145" t="str">
        <f t="shared" si="100"/>
        <v/>
      </c>
      <c r="Y138" s="148" t="str">
        <f t="shared" si="101"/>
        <v/>
      </c>
      <c r="Z138" s="149" t="str">
        <f t="shared" si="102"/>
        <v/>
      </c>
      <c r="AA138" s="146" t="str">
        <f t="shared" si="103"/>
        <v/>
      </c>
      <c r="AB138" s="146">
        <f t="shared" si="104"/>
        <v>0</v>
      </c>
      <c r="AC138" s="145" t="str">
        <f t="shared" si="105"/>
        <v/>
      </c>
      <c r="AD138" s="145" t="str">
        <f t="shared" si="106"/>
        <v/>
      </c>
      <c r="AE138" s="146" t="str">
        <f t="shared" si="107"/>
        <v/>
      </c>
      <c r="AF138" s="146" t="str">
        <f t="shared" si="108"/>
        <v/>
      </c>
      <c r="AG138" s="105">
        <f t="shared" si="116"/>
        <v>0</v>
      </c>
      <c r="AH138" s="183">
        <f t="shared" si="109"/>
        <v>0</v>
      </c>
      <c r="AI138" s="218"/>
      <c r="AJ138" s="203">
        <f t="shared" si="110"/>
        <v>0</v>
      </c>
      <c r="AK138" s="427"/>
      <c r="AL138" s="420"/>
      <c r="AM138" s="420"/>
      <c r="AN138" s="421"/>
    </row>
    <row r="139" spans="1:40" s="57" customFormat="1" ht="18.75" hidden="1" customHeight="1" x14ac:dyDescent="0.2">
      <c r="A139" s="150">
        <f t="shared" si="117"/>
        <v>88</v>
      </c>
      <c r="B139" s="134"/>
      <c r="C139" s="133"/>
      <c r="D139" s="134"/>
      <c r="E139" s="144"/>
      <c r="F139" s="147"/>
      <c r="G139" s="189">
        <f t="shared" si="111"/>
        <v>0</v>
      </c>
      <c r="H139" s="268" t="s">
        <v>89</v>
      </c>
      <c r="I139" s="144"/>
      <c r="J139" s="190"/>
      <c r="K139" s="189">
        <f t="shared" si="112"/>
        <v>0</v>
      </c>
      <c r="L139" s="138">
        <f t="shared" si="92"/>
        <v>0</v>
      </c>
      <c r="M139" s="139">
        <f t="shared" si="93"/>
        <v>0</v>
      </c>
      <c r="N139" s="109">
        <f t="shared" si="94"/>
        <v>0</v>
      </c>
      <c r="O139" s="46">
        <f t="shared" si="95"/>
        <v>0</v>
      </c>
      <c r="P139" s="54">
        <f t="shared" si="113"/>
        <v>0</v>
      </c>
      <c r="Q139" s="113">
        <f t="shared" si="91"/>
        <v>0</v>
      </c>
      <c r="R139" s="123">
        <f t="shared" si="96"/>
        <v>0</v>
      </c>
      <c r="S139" s="146">
        <f t="shared" si="114"/>
        <v>0</v>
      </c>
      <c r="T139" s="145" t="str">
        <f t="shared" si="115"/>
        <v/>
      </c>
      <c r="U139" s="146" t="str">
        <f t="shared" si="97"/>
        <v/>
      </c>
      <c r="V139" s="145" t="str">
        <f t="shared" si="98"/>
        <v/>
      </c>
      <c r="W139" s="145" t="str">
        <f t="shared" si="99"/>
        <v/>
      </c>
      <c r="X139" s="145" t="str">
        <f t="shared" si="100"/>
        <v/>
      </c>
      <c r="Y139" s="148" t="str">
        <f t="shared" si="101"/>
        <v/>
      </c>
      <c r="Z139" s="149" t="str">
        <f t="shared" si="102"/>
        <v/>
      </c>
      <c r="AA139" s="146" t="str">
        <f t="shared" si="103"/>
        <v/>
      </c>
      <c r="AB139" s="146">
        <f t="shared" si="104"/>
        <v>0</v>
      </c>
      <c r="AC139" s="145" t="str">
        <f t="shared" si="105"/>
        <v/>
      </c>
      <c r="AD139" s="145" t="str">
        <f t="shared" si="106"/>
        <v/>
      </c>
      <c r="AE139" s="146" t="str">
        <f t="shared" si="107"/>
        <v/>
      </c>
      <c r="AF139" s="146" t="str">
        <f t="shared" si="108"/>
        <v/>
      </c>
      <c r="AG139" s="105">
        <f t="shared" si="116"/>
        <v>0</v>
      </c>
      <c r="AH139" s="183">
        <f t="shared" si="109"/>
        <v>0</v>
      </c>
      <c r="AI139" s="218"/>
      <c r="AJ139" s="203">
        <f t="shared" si="110"/>
        <v>0</v>
      </c>
      <c r="AK139" s="427"/>
      <c r="AL139" s="420"/>
      <c r="AM139" s="420"/>
      <c r="AN139" s="421"/>
    </row>
    <row r="140" spans="1:40" s="57" customFormat="1" ht="18.75" hidden="1" customHeight="1" x14ac:dyDescent="0.2">
      <c r="A140" s="150">
        <f t="shared" si="117"/>
        <v>89</v>
      </c>
      <c r="B140" s="134"/>
      <c r="C140" s="133"/>
      <c r="D140" s="134"/>
      <c r="E140" s="144"/>
      <c r="F140" s="147"/>
      <c r="G140" s="189">
        <f t="shared" si="111"/>
        <v>0</v>
      </c>
      <c r="H140" s="268" t="s">
        <v>89</v>
      </c>
      <c r="I140" s="144"/>
      <c r="J140" s="190"/>
      <c r="K140" s="189">
        <f t="shared" si="112"/>
        <v>0</v>
      </c>
      <c r="L140" s="138">
        <f t="shared" si="92"/>
        <v>0</v>
      </c>
      <c r="M140" s="139">
        <f t="shared" si="93"/>
        <v>0</v>
      </c>
      <c r="N140" s="109">
        <f t="shared" si="94"/>
        <v>0</v>
      </c>
      <c r="O140" s="46">
        <f t="shared" si="95"/>
        <v>0</v>
      </c>
      <c r="P140" s="54">
        <f t="shared" si="113"/>
        <v>0</v>
      </c>
      <c r="Q140" s="113">
        <f t="shared" si="91"/>
        <v>0</v>
      </c>
      <c r="R140" s="123">
        <f t="shared" si="96"/>
        <v>0</v>
      </c>
      <c r="S140" s="146">
        <f t="shared" si="114"/>
        <v>0</v>
      </c>
      <c r="T140" s="145" t="str">
        <f t="shared" si="115"/>
        <v/>
      </c>
      <c r="U140" s="146" t="str">
        <f t="shared" si="97"/>
        <v/>
      </c>
      <c r="V140" s="145" t="str">
        <f t="shared" si="98"/>
        <v/>
      </c>
      <c r="W140" s="145" t="str">
        <f t="shared" si="99"/>
        <v/>
      </c>
      <c r="X140" s="145" t="str">
        <f t="shared" si="100"/>
        <v/>
      </c>
      <c r="Y140" s="148" t="str">
        <f t="shared" si="101"/>
        <v/>
      </c>
      <c r="Z140" s="149" t="str">
        <f t="shared" si="102"/>
        <v/>
      </c>
      <c r="AA140" s="146" t="str">
        <f t="shared" si="103"/>
        <v/>
      </c>
      <c r="AB140" s="146">
        <f t="shared" si="104"/>
        <v>0</v>
      </c>
      <c r="AC140" s="145" t="str">
        <f t="shared" si="105"/>
        <v/>
      </c>
      <c r="AD140" s="145" t="str">
        <f t="shared" si="106"/>
        <v/>
      </c>
      <c r="AE140" s="146" t="str">
        <f t="shared" si="107"/>
        <v/>
      </c>
      <c r="AF140" s="146" t="str">
        <f t="shared" si="108"/>
        <v/>
      </c>
      <c r="AG140" s="105">
        <f t="shared" si="116"/>
        <v>0</v>
      </c>
      <c r="AH140" s="183">
        <f t="shared" si="109"/>
        <v>0</v>
      </c>
      <c r="AI140" s="218"/>
      <c r="AJ140" s="203">
        <f t="shared" si="110"/>
        <v>0</v>
      </c>
      <c r="AK140" s="427"/>
      <c r="AL140" s="420"/>
      <c r="AM140" s="420"/>
      <c r="AN140" s="421"/>
    </row>
    <row r="141" spans="1:40" s="57" customFormat="1" ht="18.75" hidden="1" customHeight="1" x14ac:dyDescent="0.2">
      <c r="A141" s="150">
        <f t="shared" si="117"/>
        <v>90</v>
      </c>
      <c r="B141" s="134"/>
      <c r="C141" s="133"/>
      <c r="D141" s="134"/>
      <c r="E141" s="144"/>
      <c r="F141" s="147"/>
      <c r="G141" s="189">
        <f t="shared" si="111"/>
        <v>0</v>
      </c>
      <c r="H141" s="268" t="s">
        <v>89</v>
      </c>
      <c r="I141" s="144"/>
      <c r="J141" s="190"/>
      <c r="K141" s="189">
        <f t="shared" si="112"/>
        <v>0</v>
      </c>
      <c r="L141" s="138">
        <f t="shared" ref="L141:L151" si="118">IF(I141&gt;=E141,I141,E141)</f>
        <v>0</v>
      </c>
      <c r="M141" s="139">
        <f t="shared" si="93"/>
        <v>0</v>
      </c>
      <c r="N141" s="109">
        <f t="shared" ref="N141:N151" si="119">IF(J141&lt;=F141,J141,F141)</f>
        <v>0</v>
      </c>
      <c r="O141" s="46">
        <f t="shared" ref="O141:O151" si="120">IF($K$6&lt;=N141,$K$6,N141)</f>
        <v>0</v>
      </c>
      <c r="P141" s="54">
        <f t="shared" si="113"/>
        <v>0</v>
      </c>
      <c r="Q141" s="113">
        <f t="shared" si="91"/>
        <v>0</v>
      </c>
      <c r="R141" s="123">
        <f t="shared" ref="R141:R151" si="121">SUM(S141:Z141)</f>
        <v>0</v>
      </c>
      <c r="S141" s="146">
        <f t="shared" si="114"/>
        <v>0</v>
      </c>
      <c r="T141" s="145" t="str">
        <f t="shared" si="115"/>
        <v/>
      </c>
      <c r="U141" s="146" t="str">
        <f t="shared" si="97"/>
        <v/>
      </c>
      <c r="V141" s="145" t="str">
        <f t="shared" si="98"/>
        <v/>
      </c>
      <c r="W141" s="145" t="str">
        <f t="shared" si="99"/>
        <v/>
      </c>
      <c r="X141" s="145" t="str">
        <f t="shared" si="100"/>
        <v/>
      </c>
      <c r="Y141" s="148" t="str">
        <f t="shared" si="101"/>
        <v/>
      </c>
      <c r="Z141" s="149" t="str">
        <f t="shared" si="102"/>
        <v/>
      </c>
      <c r="AA141" s="146" t="str">
        <f t="shared" si="103"/>
        <v/>
      </c>
      <c r="AB141" s="146">
        <f t="shared" si="104"/>
        <v>0</v>
      </c>
      <c r="AC141" s="145" t="str">
        <f t="shared" si="105"/>
        <v/>
      </c>
      <c r="AD141" s="145" t="str">
        <f t="shared" si="106"/>
        <v/>
      </c>
      <c r="AE141" s="146" t="str">
        <f t="shared" si="107"/>
        <v/>
      </c>
      <c r="AF141" s="146" t="str">
        <f t="shared" si="108"/>
        <v/>
      </c>
      <c r="AG141" s="105">
        <f t="shared" si="116"/>
        <v>0</v>
      </c>
      <c r="AH141" s="183">
        <f t="shared" ref="AH141:AH151" si="122">IF(AG141&lt;0,0,AG141)</f>
        <v>0</v>
      </c>
      <c r="AI141" s="218"/>
      <c r="AJ141" s="203">
        <f t="shared" si="110"/>
        <v>0</v>
      </c>
      <c r="AK141" s="427"/>
      <c r="AL141" s="420"/>
      <c r="AM141" s="420"/>
      <c r="AN141" s="421"/>
    </row>
    <row r="142" spans="1:40" s="57" customFormat="1" ht="18.75" hidden="1" customHeight="1" x14ac:dyDescent="0.2">
      <c r="A142" s="150">
        <f t="shared" si="117"/>
        <v>91</v>
      </c>
      <c r="B142" s="134"/>
      <c r="C142" s="133"/>
      <c r="D142" s="134"/>
      <c r="E142" s="144"/>
      <c r="F142" s="147"/>
      <c r="G142" s="189">
        <f t="shared" si="111"/>
        <v>0</v>
      </c>
      <c r="H142" s="268" t="s">
        <v>89</v>
      </c>
      <c r="I142" s="144"/>
      <c r="J142" s="190"/>
      <c r="K142" s="189">
        <f t="shared" si="112"/>
        <v>0</v>
      </c>
      <c r="L142" s="138">
        <f t="shared" si="118"/>
        <v>0</v>
      </c>
      <c r="M142" s="139">
        <f t="shared" si="93"/>
        <v>0</v>
      </c>
      <c r="N142" s="109">
        <f t="shared" si="119"/>
        <v>0</v>
      </c>
      <c r="O142" s="46">
        <f t="shared" si="120"/>
        <v>0</v>
      </c>
      <c r="P142" s="54">
        <f t="shared" si="113"/>
        <v>0</v>
      </c>
      <c r="Q142" s="113">
        <f t="shared" si="91"/>
        <v>0</v>
      </c>
      <c r="R142" s="123">
        <f t="shared" si="121"/>
        <v>0</v>
      </c>
      <c r="S142" s="146">
        <f t="shared" si="114"/>
        <v>0</v>
      </c>
      <c r="T142" s="145" t="str">
        <f t="shared" si="115"/>
        <v/>
      </c>
      <c r="U142" s="146" t="str">
        <f t="shared" si="97"/>
        <v/>
      </c>
      <c r="V142" s="145" t="str">
        <f t="shared" si="98"/>
        <v/>
      </c>
      <c r="W142" s="145" t="str">
        <f t="shared" si="99"/>
        <v/>
      </c>
      <c r="X142" s="145" t="str">
        <f t="shared" si="100"/>
        <v/>
      </c>
      <c r="Y142" s="148" t="str">
        <f t="shared" si="101"/>
        <v/>
      </c>
      <c r="Z142" s="149" t="str">
        <f t="shared" si="102"/>
        <v/>
      </c>
      <c r="AA142" s="146" t="str">
        <f t="shared" si="103"/>
        <v/>
      </c>
      <c r="AB142" s="146">
        <f t="shared" si="104"/>
        <v>0</v>
      </c>
      <c r="AC142" s="145" t="str">
        <f t="shared" si="105"/>
        <v/>
      </c>
      <c r="AD142" s="145" t="str">
        <f t="shared" si="106"/>
        <v/>
      </c>
      <c r="AE142" s="146" t="str">
        <f t="shared" si="107"/>
        <v/>
      </c>
      <c r="AF142" s="146" t="str">
        <f t="shared" si="108"/>
        <v/>
      </c>
      <c r="AG142" s="105">
        <f t="shared" si="116"/>
        <v>0</v>
      </c>
      <c r="AH142" s="183">
        <f t="shared" si="122"/>
        <v>0</v>
      </c>
      <c r="AI142" s="218"/>
      <c r="AJ142" s="203">
        <f t="shared" si="110"/>
        <v>0</v>
      </c>
      <c r="AK142" s="427"/>
      <c r="AL142" s="420"/>
      <c r="AM142" s="420"/>
      <c r="AN142" s="421"/>
    </row>
    <row r="143" spans="1:40" s="57" customFormat="1" ht="18.75" hidden="1" customHeight="1" x14ac:dyDescent="0.2">
      <c r="A143" s="150">
        <f t="shared" si="117"/>
        <v>92</v>
      </c>
      <c r="B143" s="134"/>
      <c r="C143" s="133"/>
      <c r="D143" s="134"/>
      <c r="E143" s="144"/>
      <c r="F143" s="147"/>
      <c r="G143" s="189">
        <f t="shared" si="111"/>
        <v>0</v>
      </c>
      <c r="H143" s="268" t="s">
        <v>89</v>
      </c>
      <c r="I143" s="144"/>
      <c r="J143" s="190"/>
      <c r="K143" s="189">
        <f t="shared" si="112"/>
        <v>0</v>
      </c>
      <c r="L143" s="138">
        <f t="shared" si="118"/>
        <v>0</v>
      </c>
      <c r="M143" s="139">
        <f t="shared" si="93"/>
        <v>0</v>
      </c>
      <c r="N143" s="109">
        <f t="shared" si="119"/>
        <v>0</v>
      </c>
      <c r="O143" s="46">
        <f t="shared" si="120"/>
        <v>0</v>
      </c>
      <c r="P143" s="54">
        <f t="shared" si="113"/>
        <v>0</v>
      </c>
      <c r="Q143" s="113">
        <f t="shared" si="91"/>
        <v>0</v>
      </c>
      <c r="R143" s="123">
        <f t="shared" si="121"/>
        <v>0</v>
      </c>
      <c r="S143" s="146">
        <f t="shared" si="114"/>
        <v>0</v>
      </c>
      <c r="T143" s="145" t="str">
        <f t="shared" si="115"/>
        <v/>
      </c>
      <c r="U143" s="146" t="str">
        <f t="shared" si="97"/>
        <v/>
      </c>
      <c r="V143" s="145" t="str">
        <f t="shared" si="98"/>
        <v/>
      </c>
      <c r="W143" s="145" t="str">
        <f t="shared" si="99"/>
        <v/>
      </c>
      <c r="X143" s="145" t="str">
        <f t="shared" si="100"/>
        <v/>
      </c>
      <c r="Y143" s="148" t="str">
        <f t="shared" si="101"/>
        <v/>
      </c>
      <c r="Z143" s="149" t="str">
        <f t="shared" si="102"/>
        <v/>
      </c>
      <c r="AA143" s="146" t="str">
        <f t="shared" si="103"/>
        <v/>
      </c>
      <c r="AB143" s="146">
        <f t="shared" si="104"/>
        <v>0</v>
      </c>
      <c r="AC143" s="145" t="str">
        <f t="shared" si="105"/>
        <v/>
      </c>
      <c r="AD143" s="145" t="str">
        <f t="shared" si="106"/>
        <v/>
      </c>
      <c r="AE143" s="146" t="str">
        <f t="shared" si="107"/>
        <v/>
      </c>
      <c r="AF143" s="146" t="str">
        <f t="shared" si="108"/>
        <v/>
      </c>
      <c r="AG143" s="105">
        <f t="shared" si="116"/>
        <v>0</v>
      </c>
      <c r="AH143" s="183">
        <f t="shared" si="122"/>
        <v>0</v>
      </c>
      <c r="AI143" s="218"/>
      <c r="AJ143" s="203">
        <f t="shared" si="110"/>
        <v>0</v>
      </c>
      <c r="AK143" s="427"/>
      <c r="AL143" s="420"/>
      <c r="AM143" s="420"/>
      <c r="AN143" s="421"/>
    </row>
    <row r="144" spans="1:40" s="57" customFormat="1" ht="18.75" hidden="1" customHeight="1" x14ac:dyDescent="0.2">
      <c r="A144" s="150">
        <f t="shared" si="117"/>
        <v>93</v>
      </c>
      <c r="B144" s="134"/>
      <c r="C144" s="133"/>
      <c r="D144" s="134"/>
      <c r="E144" s="144"/>
      <c r="F144" s="147"/>
      <c r="G144" s="189">
        <f t="shared" si="111"/>
        <v>0</v>
      </c>
      <c r="H144" s="268" t="s">
        <v>89</v>
      </c>
      <c r="I144" s="144"/>
      <c r="J144" s="190"/>
      <c r="K144" s="189">
        <f t="shared" si="112"/>
        <v>0</v>
      </c>
      <c r="L144" s="138">
        <f t="shared" si="118"/>
        <v>0</v>
      </c>
      <c r="M144" s="139">
        <f t="shared" si="93"/>
        <v>0</v>
      </c>
      <c r="N144" s="109">
        <f t="shared" si="119"/>
        <v>0</v>
      </c>
      <c r="O144" s="46">
        <f t="shared" si="120"/>
        <v>0</v>
      </c>
      <c r="P144" s="54">
        <f t="shared" si="113"/>
        <v>0</v>
      </c>
      <c r="Q144" s="113">
        <f t="shared" si="91"/>
        <v>0</v>
      </c>
      <c r="R144" s="123">
        <f t="shared" si="121"/>
        <v>0</v>
      </c>
      <c r="S144" s="146">
        <f t="shared" si="114"/>
        <v>0</v>
      </c>
      <c r="T144" s="145" t="str">
        <f t="shared" si="115"/>
        <v/>
      </c>
      <c r="U144" s="146" t="str">
        <f t="shared" si="97"/>
        <v/>
      </c>
      <c r="V144" s="145" t="str">
        <f t="shared" si="98"/>
        <v/>
      </c>
      <c r="W144" s="145" t="str">
        <f t="shared" si="99"/>
        <v/>
      </c>
      <c r="X144" s="145" t="str">
        <f t="shared" si="100"/>
        <v/>
      </c>
      <c r="Y144" s="148" t="str">
        <f t="shared" si="101"/>
        <v/>
      </c>
      <c r="Z144" s="149" t="str">
        <f t="shared" si="102"/>
        <v/>
      </c>
      <c r="AA144" s="146" t="str">
        <f t="shared" si="103"/>
        <v/>
      </c>
      <c r="AB144" s="146">
        <f t="shared" si="104"/>
        <v>0</v>
      </c>
      <c r="AC144" s="145" t="str">
        <f t="shared" si="105"/>
        <v/>
      </c>
      <c r="AD144" s="145" t="str">
        <f t="shared" si="106"/>
        <v/>
      </c>
      <c r="AE144" s="146" t="str">
        <f t="shared" si="107"/>
        <v/>
      </c>
      <c r="AF144" s="146" t="str">
        <f t="shared" si="108"/>
        <v/>
      </c>
      <c r="AG144" s="105">
        <f t="shared" si="116"/>
        <v>0</v>
      </c>
      <c r="AH144" s="183">
        <f t="shared" si="122"/>
        <v>0</v>
      </c>
      <c r="AI144" s="218"/>
      <c r="AJ144" s="203">
        <f t="shared" si="110"/>
        <v>0</v>
      </c>
      <c r="AK144" s="427"/>
      <c r="AL144" s="420"/>
      <c r="AM144" s="420"/>
      <c r="AN144" s="421"/>
    </row>
    <row r="145" spans="1:40" s="57" customFormat="1" ht="18.75" hidden="1" customHeight="1" x14ac:dyDescent="0.2">
      <c r="A145" s="150">
        <f t="shared" si="117"/>
        <v>94</v>
      </c>
      <c r="B145" s="134"/>
      <c r="C145" s="133"/>
      <c r="D145" s="134"/>
      <c r="E145" s="144"/>
      <c r="F145" s="147"/>
      <c r="G145" s="189">
        <f t="shared" si="111"/>
        <v>0</v>
      </c>
      <c r="H145" s="268" t="s">
        <v>89</v>
      </c>
      <c r="I145" s="144"/>
      <c r="J145" s="190"/>
      <c r="K145" s="189">
        <f t="shared" si="112"/>
        <v>0</v>
      </c>
      <c r="L145" s="138">
        <f t="shared" si="118"/>
        <v>0</v>
      </c>
      <c r="M145" s="139">
        <f t="shared" si="93"/>
        <v>0</v>
      </c>
      <c r="N145" s="109">
        <f t="shared" si="119"/>
        <v>0</v>
      </c>
      <c r="O145" s="46">
        <f t="shared" si="120"/>
        <v>0</v>
      </c>
      <c r="P145" s="54">
        <f t="shared" si="113"/>
        <v>0</v>
      </c>
      <c r="Q145" s="113">
        <f t="shared" si="91"/>
        <v>0</v>
      </c>
      <c r="R145" s="123">
        <f t="shared" si="121"/>
        <v>0</v>
      </c>
      <c r="S145" s="146">
        <f t="shared" si="114"/>
        <v>0</v>
      </c>
      <c r="T145" s="145" t="str">
        <f t="shared" si="115"/>
        <v/>
      </c>
      <c r="U145" s="146" t="str">
        <f t="shared" si="97"/>
        <v/>
      </c>
      <c r="V145" s="145" t="str">
        <f t="shared" si="98"/>
        <v/>
      </c>
      <c r="W145" s="145" t="str">
        <f t="shared" si="99"/>
        <v/>
      </c>
      <c r="X145" s="145" t="str">
        <f t="shared" si="100"/>
        <v/>
      </c>
      <c r="Y145" s="148" t="str">
        <f t="shared" si="101"/>
        <v/>
      </c>
      <c r="Z145" s="149" t="str">
        <f t="shared" si="102"/>
        <v/>
      </c>
      <c r="AA145" s="146" t="str">
        <f t="shared" si="103"/>
        <v/>
      </c>
      <c r="AB145" s="146">
        <f t="shared" si="104"/>
        <v>0</v>
      </c>
      <c r="AC145" s="145" t="str">
        <f t="shared" si="105"/>
        <v/>
      </c>
      <c r="AD145" s="145" t="str">
        <f t="shared" si="106"/>
        <v/>
      </c>
      <c r="AE145" s="146" t="str">
        <f t="shared" si="107"/>
        <v/>
      </c>
      <c r="AF145" s="146" t="str">
        <f t="shared" si="108"/>
        <v/>
      </c>
      <c r="AG145" s="105">
        <f t="shared" si="116"/>
        <v>0</v>
      </c>
      <c r="AH145" s="183">
        <f t="shared" si="122"/>
        <v>0</v>
      </c>
      <c r="AI145" s="218"/>
      <c r="AJ145" s="203">
        <f t="shared" si="110"/>
        <v>0</v>
      </c>
      <c r="AK145" s="427"/>
      <c r="AL145" s="420"/>
      <c r="AM145" s="420"/>
      <c r="AN145" s="421"/>
    </row>
    <row r="146" spans="1:40" s="57" customFormat="1" ht="18.75" hidden="1" customHeight="1" x14ac:dyDescent="0.2">
      <c r="A146" s="150">
        <f t="shared" si="117"/>
        <v>95</v>
      </c>
      <c r="B146" s="134"/>
      <c r="C146" s="133"/>
      <c r="D146" s="134"/>
      <c r="E146" s="144"/>
      <c r="F146" s="147"/>
      <c r="G146" s="189">
        <f t="shared" si="111"/>
        <v>0</v>
      </c>
      <c r="H146" s="268" t="s">
        <v>89</v>
      </c>
      <c r="I146" s="144"/>
      <c r="J146" s="190"/>
      <c r="K146" s="189">
        <f t="shared" si="112"/>
        <v>0</v>
      </c>
      <c r="L146" s="138">
        <f t="shared" si="118"/>
        <v>0</v>
      </c>
      <c r="M146" s="139">
        <f t="shared" si="93"/>
        <v>0</v>
      </c>
      <c r="N146" s="109">
        <f t="shared" si="119"/>
        <v>0</v>
      </c>
      <c r="O146" s="46">
        <f t="shared" si="120"/>
        <v>0</v>
      </c>
      <c r="P146" s="54">
        <f t="shared" si="113"/>
        <v>0</v>
      </c>
      <c r="Q146" s="113">
        <f t="shared" si="91"/>
        <v>0</v>
      </c>
      <c r="R146" s="123">
        <f t="shared" si="121"/>
        <v>0</v>
      </c>
      <c r="S146" s="146">
        <f t="shared" si="114"/>
        <v>0</v>
      </c>
      <c r="T146" s="145" t="str">
        <f t="shared" si="115"/>
        <v/>
      </c>
      <c r="U146" s="146" t="str">
        <f t="shared" si="97"/>
        <v/>
      </c>
      <c r="V146" s="145" t="str">
        <f t="shared" si="98"/>
        <v/>
      </c>
      <c r="W146" s="145" t="str">
        <f t="shared" si="99"/>
        <v/>
      </c>
      <c r="X146" s="145" t="str">
        <f t="shared" si="100"/>
        <v/>
      </c>
      <c r="Y146" s="148" t="str">
        <f t="shared" si="101"/>
        <v/>
      </c>
      <c r="Z146" s="149" t="str">
        <f t="shared" si="102"/>
        <v/>
      </c>
      <c r="AA146" s="146" t="str">
        <f t="shared" si="103"/>
        <v/>
      </c>
      <c r="AB146" s="146">
        <f t="shared" si="104"/>
        <v>0</v>
      </c>
      <c r="AC146" s="145" t="str">
        <f t="shared" si="105"/>
        <v/>
      </c>
      <c r="AD146" s="145" t="str">
        <f t="shared" si="106"/>
        <v/>
      </c>
      <c r="AE146" s="146" t="str">
        <f t="shared" si="107"/>
        <v/>
      </c>
      <c r="AF146" s="146" t="str">
        <f t="shared" si="108"/>
        <v/>
      </c>
      <c r="AG146" s="105">
        <f t="shared" si="116"/>
        <v>0</v>
      </c>
      <c r="AH146" s="183">
        <f t="shared" si="122"/>
        <v>0</v>
      </c>
      <c r="AI146" s="218"/>
      <c r="AJ146" s="203">
        <f t="shared" si="110"/>
        <v>0</v>
      </c>
      <c r="AK146" s="427"/>
      <c r="AL146" s="420"/>
      <c r="AM146" s="420"/>
      <c r="AN146" s="421"/>
    </row>
    <row r="147" spans="1:40" s="57" customFormat="1" ht="18.75" hidden="1" customHeight="1" x14ac:dyDescent="0.2">
      <c r="A147" s="150">
        <f t="shared" si="117"/>
        <v>96</v>
      </c>
      <c r="B147" s="134"/>
      <c r="C147" s="133"/>
      <c r="D147" s="134"/>
      <c r="E147" s="144"/>
      <c r="F147" s="147"/>
      <c r="G147" s="189">
        <f t="shared" si="111"/>
        <v>0</v>
      </c>
      <c r="H147" s="268" t="s">
        <v>89</v>
      </c>
      <c r="I147" s="144"/>
      <c r="J147" s="190"/>
      <c r="K147" s="189">
        <f t="shared" si="112"/>
        <v>0</v>
      </c>
      <c r="L147" s="138">
        <f t="shared" si="118"/>
        <v>0</v>
      </c>
      <c r="M147" s="139">
        <f t="shared" si="93"/>
        <v>0</v>
      </c>
      <c r="N147" s="109">
        <f t="shared" si="119"/>
        <v>0</v>
      </c>
      <c r="O147" s="46">
        <f t="shared" si="120"/>
        <v>0</v>
      </c>
      <c r="P147" s="54">
        <f t="shared" si="113"/>
        <v>0</v>
      </c>
      <c r="Q147" s="113">
        <f t="shared" si="91"/>
        <v>0</v>
      </c>
      <c r="R147" s="123">
        <f t="shared" si="121"/>
        <v>0</v>
      </c>
      <c r="S147" s="146">
        <f t="shared" si="114"/>
        <v>0</v>
      </c>
      <c r="T147" s="145" t="str">
        <f t="shared" si="115"/>
        <v/>
      </c>
      <c r="U147" s="146" t="str">
        <f t="shared" si="97"/>
        <v/>
      </c>
      <c r="V147" s="145" t="str">
        <f t="shared" si="98"/>
        <v/>
      </c>
      <c r="W147" s="145" t="str">
        <f t="shared" si="99"/>
        <v/>
      </c>
      <c r="X147" s="145" t="str">
        <f t="shared" si="100"/>
        <v/>
      </c>
      <c r="Y147" s="148" t="str">
        <f t="shared" si="101"/>
        <v/>
      </c>
      <c r="Z147" s="149" t="str">
        <f t="shared" si="102"/>
        <v/>
      </c>
      <c r="AA147" s="146" t="str">
        <f t="shared" si="103"/>
        <v/>
      </c>
      <c r="AB147" s="146">
        <f t="shared" si="104"/>
        <v>0</v>
      </c>
      <c r="AC147" s="145" t="str">
        <f t="shared" si="105"/>
        <v/>
      </c>
      <c r="AD147" s="145" t="str">
        <f t="shared" si="106"/>
        <v/>
      </c>
      <c r="AE147" s="146" t="str">
        <f t="shared" si="107"/>
        <v/>
      </c>
      <c r="AF147" s="146" t="str">
        <f t="shared" si="108"/>
        <v/>
      </c>
      <c r="AG147" s="105">
        <f t="shared" si="116"/>
        <v>0</v>
      </c>
      <c r="AH147" s="183">
        <f t="shared" si="122"/>
        <v>0</v>
      </c>
      <c r="AI147" s="218"/>
      <c r="AJ147" s="203">
        <f t="shared" si="110"/>
        <v>0</v>
      </c>
      <c r="AK147" s="427"/>
      <c r="AL147" s="420"/>
      <c r="AM147" s="420"/>
      <c r="AN147" s="421"/>
    </row>
    <row r="148" spans="1:40" s="57" customFormat="1" ht="18.75" hidden="1" customHeight="1" x14ac:dyDescent="0.2">
      <c r="A148" s="150">
        <f t="shared" si="117"/>
        <v>97</v>
      </c>
      <c r="B148" s="134"/>
      <c r="C148" s="133"/>
      <c r="D148" s="134"/>
      <c r="E148" s="144"/>
      <c r="F148" s="147"/>
      <c r="G148" s="189">
        <f t="shared" si="111"/>
        <v>0</v>
      </c>
      <c r="H148" s="268" t="s">
        <v>89</v>
      </c>
      <c r="I148" s="144"/>
      <c r="J148" s="190"/>
      <c r="K148" s="189">
        <f t="shared" si="112"/>
        <v>0</v>
      </c>
      <c r="L148" s="138">
        <f t="shared" si="118"/>
        <v>0</v>
      </c>
      <c r="M148" s="139">
        <f t="shared" si="93"/>
        <v>0</v>
      </c>
      <c r="N148" s="109">
        <f t="shared" si="119"/>
        <v>0</v>
      </c>
      <c r="O148" s="46">
        <f t="shared" si="120"/>
        <v>0</v>
      </c>
      <c r="P148" s="54">
        <f t="shared" si="113"/>
        <v>0</v>
      </c>
      <c r="Q148" s="113">
        <f t="shared" si="91"/>
        <v>0</v>
      </c>
      <c r="R148" s="123">
        <f t="shared" si="121"/>
        <v>0</v>
      </c>
      <c r="S148" s="146">
        <f t="shared" si="114"/>
        <v>0</v>
      </c>
      <c r="T148" s="145" t="str">
        <f t="shared" si="115"/>
        <v/>
      </c>
      <c r="U148" s="146" t="str">
        <f t="shared" si="97"/>
        <v/>
      </c>
      <c r="V148" s="145" t="str">
        <f t="shared" si="98"/>
        <v/>
      </c>
      <c r="W148" s="145" t="str">
        <f t="shared" si="99"/>
        <v/>
      </c>
      <c r="X148" s="145" t="str">
        <f t="shared" si="100"/>
        <v/>
      </c>
      <c r="Y148" s="148" t="str">
        <f t="shared" si="101"/>
        <v/>
      </c>
      <c r="Z148" s="149" t="str">
        <f t="shared" si="102"/>
        <v/>
      </c>
      <c r="AA148" s="146" t="str">
        <f t="shared" si="103"/>
        <v/>
      </c>
      <c r="AB148" s="146">
        <f t="shared" si="104"/>
        <v>0</v>
      </c>
      <c r="AC148" s="145" t="str">
        <f t="shared" si="105"/>
        <v/>
      </c>
      <c r="AD148" s="145" t="str">
        <f t="shared" si="106"/>
        <v/>
      </c>
      <c r="AE148" s="146" t="str">
        <f t="shared" si="107"/>
        <v/>
      </c>
      <c r="AF148" s="146" t="str">
        <f t="shared" si="108"/>
        <v/>
      </c>
      <c r="AG148" s="105">
        <f t="shared" si="116"/>
        <v>0</v>
      </c>
      <c r="AH148" s="183">
        <f t="shared" si="122"/>
        <v>0</v>
      </c>
      <c r="AI148" s="218"/>
      <c r="AJ148" s="203">
        <f t="shared" si="110"/>
        <v>0</v>
      </c>
      <c r="AK148" s="427"/>
      <c r="AL148" s="420"/>
      <c r="AM148" s="420"/>
      <c r="AN148" s="421"/>
    </row>
    <row r="149" spans="1:40" s="57" customFormat="1" ht="18.75" hidden="1" customHeight="1" x14ac:dyDescent="0.2">
      <c r="A149" s="150">
        <f t="shared" si="117"/>
        <v>98</v>
      </c>
      <c r="B149" s="134"/>
      <c r="C149" s="133"/>
      <c r="D149" s="134"/>
      <c r="E149" s="144"/>
      <c r="F149" s="147"/>
      <c r="G149" s="189">
        <f t="shared" si="111"/>
        <v>0</v>
      </c>
      <c r="H149" s="268" t="s">
        <v>89</v>
      </c>
      <c r="I149" s="144"/>
      <c r="J149" s="190"/>
      <c r="K149" s="189">
        <f t="shared" si="112"/>
        <v>0</v>
      </c>
      <c r="L149" s="138">
        <f t="shared" si="118"/>
        <v>0</v>
      </c>
      <c r="M149" s="139">
        <f t="shared" si="93"/>
        <v>0</v>
      </c>
      <c r="N149" s="109">
        <f t="shared" si="119"/>
        <v>0</v>
      </c>
      <c r="O149" s="46">
        <f t="shared" si="120"/>
        <v>0</v>
      </c>
      <c r="P149" s="54">
        <f t="shared" si="113"/>
        <v>0</v>
      </c>
      <c r="Q149" s="113">
        <f t="shared" si="91"/>
        <v>0</v>
      </c>
      <c r="R149" s="123">
        <f t="shared" si="121"/>
        <v>0</v>
      </c>
      <c r="S149" s="146">
        <f t="shared" si="114"/>
        <v>0</v>
      </c>
      <c r="T149" s="145" t="str">
        <f t="shared" si="115"/>
        <v/>
      </c>
      <c r="U149" s="146" t="str">
        <f t="shared" si="97"/>
        <v/>
      </c>
      <c r="V149" s="145" t="str">
        <f t="shared" si="98"/>
        <v/>
      </c>
      <c r="W149" s="145" t="str">
        <f t="shared" si="99"/>
        <v/>
      </c>
      <c r="X149" s="145" t="str">
        <f t="shared" si="100"/>
        <v/>
      </c>
      <c r="Y149" s="148" t="str">
        <f t="shared" si="101"/>
        <v/>
      </c>
      <c r="Z149" s="149" t="str">
        <f t="shared" si="102"/>
        <v/>
      </c>
      <c r="AA149" s="146" t="str">
        <f t="shared" si="103"/>
        <v/>
      </c>
      <c r="AB149" s="146">
        <f t="shared" si="104"/>
        <v>0</v>
      </c>
      <c r="AC149" s="145" t="str">
        <f t="shared" si="105"/>
        <v/>
      </c>
      <c r="AD149" s="145" t="str">
        <f t="shared" si="106"/>
        <v/>
      </c>
      <c r="AE149" s="146" t="str">
        <f t="shared" si="107"/>
        <v/>
      </c>
      <c r="AF149" s="146" t="str">
        <f t="shared" si="108"/>
        <v/>
      </c>
      <c r="AG149" s="105">
        <f t="shared" si="116"/>
        <v>0</v>
      </c>
      <c r="AH149" s="183">
        <f t="shared" si="122"/>
        <v>0</v>
      </c>
      <c r="AI149" s="218"/>
      <c r="AJ149" s="203">
        <f t="shared" si="110"/>
        <v>0</v>
      </c>
      <c r="AK149" s="427"/>
      <c r="AL149" s="420"/>
      <c r="AM149" s="420"/>
      <c r="AN149" s="421"/>
    </row>
    <row r="150" spans="1:40" s="57" customFormat="1" ht="18.75" hidden="1" customHeight="1" x14ac:dyDescent="0.2">
      <c r="A150" s="150">
        <f t="shared" si="117"/>
        <v>99</v>
      </c>
      <c r="B150" s="134"/>
      <c r="C150" s="133"/>
      <c r="D150" s="134"/>
      <c r="E150" s="144"/>
      <c r="F150" s="147"/>
      <c r="G150" s="189">
        <f t="shared" si="111"/>
        <v>0</v>
      </c>
      <c r="H150" s="268" t="s">
        <v>89</v>
      </c>
      <c r="I150" s="144"/>
      <c r="J150" s="190"/>
      <c r="K150" s="189">
        <f t="shared" si="112"/>
        <v>0</v>
      </c>
      <c r="L150" s="138">
        <f t="shared" si="118"/>
        <v>0</v>
      </c>
      <c r="M150" s="139">
        <f t="shared" si="93"/>
        <v>0</v>
      </c>
      <c r="N150" s="109">
        <f t="shared" si="119"/>
        <v>0</v>
      </c>
      <c r="O150" s="46">
        <f t="shared" si="120"/>
        <v>0</v>
      </c>
      <c r="P150" s="54">
        <f t="shared" si="113"/>
        <v>0</v>
      </c>
      <c r="Q150" s="113">
        <f t="shared" si="91"/>
        <v>0</v>
      </c>
      <c r="R150" s="123">
        <f t="shared" si="121"/>
        <v>0</v>
      </c>
      <c r="S150" s="146">
        <f t="shared" si="114"/>
        <v>0</v>
      </c>
      <c r="T150" s="145" t="str">
        <f t="shared" si="115"/>
        <v/>
      </c>
      <c r="U150" s="146" t="str">
        <f t="shared" si="97"/>
        <v/>
      </c>
      <c r="V150" s="145" t="str">
        <f t="shared" si="98"/>
        <v/>
      </c>
      <c r="W150" s="145" t="str">
        <f t="shared" si="99"/>
        <v/>
      </c>
      <c r="X150" s="145" t="str">
        <f t="shared" si="100"/>
        <v/>
      </c>
      <c r="Y150" s="148" t="str">
        <f t="shared" si="101"/>
        <v/>
      </c>
      <c r="Z150" s="149" t="str">
        <f t="shared" si="102"/>
        <v/>
      </c>
      <c r="AA150" s="146" t="str">
        <f t="shared" si="103"/>
        <v/>
      </c>
      <c r="AB150" s="146">
        <f t="shared" si="104"/>
        <v>0</v>
      </c>
      <c r="AC150" s="145" t="str">
        <f t="shared" si="105"/>
        <v/>
      </c>
      <c r="AD150" s="145" t="str">
        <f t="shared" si="106"/>
        <v/>
      </c>
      <c r="AE150" s="146" t="str">
        <f t="shared" si="107"/>
        <v/>
      </c>
      <c r="AF150" s="146" t="str">
        <f t="shared" si="108"/>
        <v/>
      </c>
      <c r="AG150" s="105">
        <f t="shared" si="116"/>
        <v>0</v>
      </c>
      <c r="AH150" s="183">
        <f t="shared" si="122"/>
        <v>0</v>
      </c>
      <c r="AI150" s="218"/>
      <c r="AJ150" s="203">
        <f t="shared" si="110"/>
        <v>0</v>
      </c>
      <c r="AK150" s="427"/>
      <c r="AL150" s="420"/>
      <c r="AM150" s="420"/>
      <c r="AN150" s="421"/>
    </row>
    <row r="151" spans="1:40" s="57" customFormat="1" ht="18.75" hidden="1" customHeight="1" thickBot="1" x14ac:dyDescent="0.25">
      <c r="A151" s="150">
        <f t="shared" si="117"/>
        <v>100</v>
      </c>
      <c r="B151" s="134"/>
      <c r="C151" s="133"/>
      <c r="D151" s="134"/>
      <c r="E151" s="144"/>
      <c r="F151" s="147"/>
      <c r="G151" s="189">
        <f t="shared" si="111"/>
        <v>0</v>
      </c>
      <c r="H151" s="268" t="s">
        <v>89</v>
      </c>
      <c r="I151" s="144"/>
      <c r="J151" s="190"/>
      <c r="K151" s="189">
        <f t="shared" si="112"/>
        <v>0</v>
      </c>
      <c r="L151" s="138">
        <f t="shared" si="118"/>
        <v>0</v>
      </c>
      <c r="M151" s="140">
        <f t="shared" si="93"/>
        <v>0</v>
      </c>
      <c r="N151" s="110">
        <f t="shared" si="119"/>
        <v>0</v>
      </c>
      <c r="O151" s="73">
        <f t="shared" si="120"/>
        <v>0</v>
      </c>
      <c r="P151" s="54">
        <f t="shared" si="113"/>
        <v>0</v>
      </c>
      <c r="Q151" s="114">
        <f t="shared" si="91"/>
        <v>0</v>
      </c>
      <c r="R151" s="124">
        <f t="shared" si="121"/>
        <v>0</v>
      </c>
      <c r="S151" s="146">
        <f t="shared" si="114"/>
        <v>0</v>
      </c>
      <c r="T151" s="145" t="str">
        <f t="shared" si="115"/>
        <v/>
      </c>
      <c r="U151" s="146" t="str">
        <f t="shared" si="97"/>
        <v/>
      </c>
      <c r="V151" s="145" t="str">
        <f t="shared" si="98"/>
        <v/>
      </c>
      <c r="W151" s="145" t="str">
        <f t="shared" si="99"/>
        <v/>
      </c>
      <c r="X151" s="145" t="str">
        <f t="shared" si="100"/>
        <v/>
      </c>
      <c r="Y151" s="148" t="str">
        <f t="shared" si="101"/>
        <v/>
      </c>
      <c r="Z151" s="149" t="str">
        <f t="shared" si="102"/>
        <v/>
      </c>
      <c r="AA151" s="146" t="str">
        <f t="shared" si="103"/>
        <v/>
      </c>
      <c r="AB151" s="146">
        <f t="shared" si="104"/>
        <v>0</v>
      </c>
      <c r="AC151" s="145" t="str">
        <f t="shared" si="105"/>
        <v/>
      </c>
      <c r="AD151" s="145" t="str">
        <f t="shared" si="106"/>
        <v/>
      </c>
      <c r="AE151" s="146" t="str">
        <f t="shared" si="107"/>
        <v/>
      </c>
      <c r="AF151" s="146" t="str">
        <f t="shared" si="108"/>
        <v/>
      </c>
      <c r="AG151" s="105">
        <f t="shared" si="116"/>
        <v>0</v>
      </c>
      <c r="AH151" s="183">
        <f t="shared" si="122"/>
        <v>0</v>
      </c>
      <c r="AI151" s="219"/>
      <c r="AJ151" s="204">
        <f t="shared" si="110"/>
        <v>0</v>
      </c>
      <c r="AK151" s="428"/>
      <c r="AL151" s="429"/>
      <c r="AM151" s="429"/>
      <c r="AN151" s="430"/>
    </row>
    <row r="152" spans="1:40" s="160" customFormat="1" ht="23.25" hidden="1" customHeight="1" thickBot="1" x14ac:dyDescent="0.25">
      <c r="A152" s="93"/>
      <c r="B152" s="94"/>
      <c r="C152" s="94"/>
      <c r="D152" s="94"/>
      <c r="E152" s="95"/>
      <c r="F152" s="96"/>
      <c r="G152" s="96"/>
      <c r="H152" s="96"/>
      <c r="I152" s="96"/>
      <c r="J152" s="96"/>
      <c r="K152" s="97"/>
      <c r="L152" s="98"/>
      <c r="M152" s="305" t="s">
        <v>87</v>
      </c>
      <c r="N152" s="306"/>
      <c r="O152" s="306"/>
      <c r="P152" s="306"/>
      <c r="Q152" s="175">
        <f t="shared" si="91"/>
        <v>0</v>
      </c>
      <c r="R152" s="176"/>
      <c r="S152" s="177" t="str">
        <f>IF(AND(O152&lt;$F$269,H152="familienversichert"),P152*($I$268/30),"")</f>
        <v/>
      </c>
      <c r="T152" s="178" t="str">
        <f>IF(AND(O152&gt;$G$268,H152="familienversichert"),P152*($I$269/30),"")</f>
        <v/>
      </c>
      <c r="U152" s="177" t="str">
        <f>IF(AND(O152&lt;$F$269,J152="pflichtversichert"),P152*($K$268/30),"")</f>
        <v/>
      </c>
      <c r="V152" s="178" t="str">
        <f>IF(AND(O152&gt;$G$268,H152="pflichtversichert"),P152*($K$269/30),"")</f>
        <v/>
      </c>
      <c r="W152" s="178"/>
      <c r="X152" s="178"/>
      <c r="Y152" s="179" t="str">
        <f>IF(AND($Q152&lt;$G$268,$H$5="Richtlinie über die Gewährung von Zuwendungen zur Förderung von Jugendwerkstätten"),#REF!*($I$268/30),"")</f>
        <v/>
      </c>
      <c r="Z152" s="180" t="str">
        <f>IF(AND($Q152&gt;$G$268,$H$5="Richtlinie über die Gewährung von Zuwendungen zur Förderung von Jugendwerkstätten"),#REF!*($I$269/30),"")</f>
        <v/>
      </c>
      <c r="AA152" s="177" t="str">
        <f>IF(AND($AM$7&gt;$G$269,$H152="familienversichert"),P152*($I$268/30),"")</f>
        <v/>
      </c>
      <c r="AB152" s="177"/>
      <c r="AC152" s="178" t="str">
        <f>IF(AND($AM$7&gt;$G$269,$H152="pflichtversichert"),$P152*($K$268/30),"")</f>
        <v/>
      </c>
      <c r="AD152" s="178">
        <f>SUM(AH89:AH107)</f>
        <v>0</v>
      </c>
      <c r="AE152" s="178"/>
      <c r="AF152" s="178"/>
      <c r="AG152" s="181">
        <f>SUMIF(AG126:AG151,"&gt;0",AG126:AG151)</f>
        <v>0</v>
      </c>
      <c r="AH152" s="169">
        <f>SUM(AH126:AH151)</f>
        <v>0</v>
      </c>
      <c r="AI152" s="169">
        <f>SUM(AI126:AI151)</f>
        <v>0</v>
      </c>
      <c r="AJ152" s="213">
        <f>SUM(AJ126:AJ151)</f>
        <v>0</v>
      </c>
      <c r="AK152" s="70"/>
      <c r="AL152" s="70"/>
      <c r="AM152" s="70"/>
      <c r="AN152" s="70"/>
    </row>
    <row r="153" spans="1:40" s="56" customFormat="1" ht="24" hidden="1" customHeight="1" thickBot="1" x14ac:dyDescent="0.3">
      <c r="A153" s="356"/>
      <c r="B153" s="356"/>
      <c r="C153" s="100" t="s">
        <v>45</v>
      </c>
      <c r="D153" s="55"/>
      <c r="F153" s="246" t="s">
        <v>60</v>
      </c>
      <c r="G153" s="265"/>
      <c r="H153" s="249"/>
      <c r="I153" s="249"/>
      <c r="M153" s="319"/>
      <c r="N153" s="319"/>
      <c r="O153" s="319"/>
      <c r="P153" s="319"/>
      <c r="Q153" s="170"/>
      <c r="R153" s="171"/>
      <c r="S153" s="172"/>
      <c r="T153" s="172"/>
      <c r="U153" s="172"/>
      <c r="V153" s="172"/>
      <c r="W153" s="172"/>
      <c r="X153" s="172"/>
      <c r="Y153" s="172"/>
      <c r="Z153" s="172"/>
      <c r="AA153" s="173"/>
      <c r="AB153" s="173"/>
      <c r="AC153" s="173"/>
      <c r="AD153" s="173">
        <f>SUM(AG152)</f>
        <v>0</v>
      </c>
      <c r="AE153" s="173"/>
      <c r="AF153" s="173"/>
      <c r="AG153" s="174"/>
      <c r="AH153" s="182"/>
      <c r="AI153" s="199"/>
      <c r="AJ153" s="199"/>
    </row>
    <row r="154" spans="1:40" s="57" customFormat="1" ht="15.75" hidden="1" thickTop="1" x14ac:dyDescent="0.25">
      <c r="A154" s="356"/>
      <c r="B154" s="356"/>
      <c r="C154" s="59" t="s">
        <v>78</v>
      </c>
      <c r="D154" s="251">
        <v>42370</v>
      </c>
      <c r="F154" s="266">
        <v>386</v>
      </c>
      <c r="G154" s="250"/>
      <c r="H154" s="250"/>
      <c r="I154" s="250"/>
      <c r="J154" s="56"/>
      <c r="K154" s="56"/>
      <c r="L154" s="56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</row>
    <row r="155" spans="1:40" ht="15" hidden="1" x14ac:dyDescent="0.25">
      <c r="A155" s="29"/>
      <c r="B155" s="29"/>
      <c r="C155" s="41"/>
      <c r="D155" s="60"/>
      <c r="E155" s="30"/>
      <c r="F155" s="267"/>
      <c r="G155" s="250"/>
      <c r="H155" s="250"/>
      <c r="I155" s="250"/>
      <c r="J155" s="56"/>
      <c r="K155" s="56"/>
      <c r="L155" s="56"/>
      <c r="M155" s="56"/>
      <c r="N155" s="56"/>
      <c r="O155" s="56"/>
      <c r="P155" s="56"/>
      <c r="Q155" s="117"/>
      <c r="R155" s="29"/>
      <c r="S155" s="29"/>
      <c r="T155" s="29"/>
      <c r="U155" s="29"/>
      <c r="V155" s="39"/>
      <c r="W155" s="39"/>
      <c r="X155" s="39"/>
      <c r="Y155" s="39"/>
      <c r="Z155" s="39"/>
      <c r="AA155" s="30"/>
      <c r="AB155" s="30"/>
      <c r="AC155" s="56"/>
      <c r="AD155" s="56"/>
      <c r="AE155" s="56"/>
      <c r="AF155" s="56"/>
      <c r="AG155" s="56"/>
      <c r="AH155" s="30"/>
      <c r="AI155" s="30"/>
      <c r="AJ155" s="30"/>
      <c r="AK155" s="30"/>
      <c r="AL155" s="30"/>
      <c r="AM155" s="30"/>
      <c r="AN155" s="30"/>
    </row>
    <row r="156" spans="1:40" ht="5.25" hidden="1" customHeight="1" x14ac:dyDescent="0.2">
      <c r="A156" s="29"/>
      <c r="B156" s="29"/>
      <c r="C156" s="29"/>
      <c r="D156" s="30"/>
      <c r="E156" s="29"/>
      <c r="F156" s="30"/>
      <c r="G156" s="30"/>
      <c r="H156" s="29"/>
      <c r="I156" s="30"/>
      <c r="J156" s="56"/>
      <c r="K156" s="56"/>
      <c r="L156" s="56"/>
      <c r="M156" s="56"/>
      <c r="N156" s="56"/>
      <c r="O156" s="56"/>
      <c r="P156" s="56"/>
      <c r="Q156" s="117"/>
      <c r="R156" s="29"/>
      <c r="S156" s="29"/>
      <c r="T156" s="29"/>
      <c r="U156" s="29"/>
      <c r="V156" s="39"/>
      <c r="W156" s="39"/>
      <c r="X156" s="39"/>
      <c r="Y156" s="39"/>
      <c r="Z156" s="39"/>
      <c r="AA156" s="30"/>
      <c r="AB156" s="30"/>
      <c r="AC156" s="56"/>
      <c r="AD156" s="56"/>
      <c r="AE156" s="56"/>
      <c r="AF156" s="56"/>
      <c r="AG156" s="56"/>
      <c r="AH156" s="30"/>
      <c r="AI156" s="30"/>
      <c r="AJ156" s="30"/>
      <c r="AK156" s="30"/>
      <c r="AL156" s="30"/>
      <c r="AM156" s="30"/>
      <c r="AN156" s="30"/>
    </row>
    <row r="157" spans="1:40" ht="35.25" hidden="1" customHeight="1" x14ac:dyDescent="0.25">
      <c r="A157" s="30"/>
      <c r="B157" s="30"/>
      <c r="C157" s="400" t="s">
        <v>65</v>
      </c>
      <c r="D157" s="400"/>
      <c r="E157" s="400"/>
      <c r="F157" s="400"/>
      <c r="G157" s="400"/>
      <c r="H157" s="400"/>
      <c r="I157" s="400"/>
      <c r="J157" s="400"/>
      <c r="K157" s="400"/>
      <c r="L157" s="400"/>
      <c r="M157" s="400"/>
      <c r="N157" s="400"/>
      <c r="O157" s="400"/>
      <c r="P157" s="400"/>
      <c r="Q157" s="400"/>
      <c r="R157" s="400"/>
      <c r="S157" s="400"/>
      <c r="T157" s="400"/>
      <c r="U157" s="400"/>
      <c r="V157" s="400"/>
      <c r="W157" s="400"/>
      <c r="X157" s="400"/>
      <c r="Y157" s="400"/>
      <c r="Z157" s="400"/>
      <c r="AA157" s="400"/>
      <c r="AB157" s="400"/>
      <c r="AC157" s="400"/>
      <c r="AD157" s="400"/>
      <c r="AE157" s="400"/>
      <c r="AF157" s="400"/>
      <c r="AG157" s="400"/>
      <c r="AH157" s="400"/>
      <c r="AI157" s="400"/>
      <c r="AJ157" s="400"/>
      <c r="AK157" s="400"/>
      <c r="AL157" s="30"/>
      <c r="AM157" s="30"/>
      <c r="AN157" s="30"/>
    </row>
    <row r="158" spans="1:40" ht="55.5" hidden="1" customHeight="1" x14ac:dyDescent="0.2">
      <c r="A158" s="33"/>
      <c r="B158" s="33"/>
      <c r="C158" s="33"/>
      <c r="D158" s="33"/>
      <c r="E158" s="33"/>
      <c r="F158" s="30"/>
      <c r="G158" s="30"/>
      <c r="H158" s="30"/>
      <c r="I158" s="30"/>
      <c r="J158" s="30"/>
      <c r="K158" s="48"/>
      <c r="L158" s="56"/>
      <c r="M158" s="56"/>
      <c r="N158" s="56"/>
      <c r="O158" s="56"/>
      <c r="P158" s="49"/>
      <c r="Q158" s="118"/>
      <c r="R158" s="33"/>
      <c r="S158" s="33"/>
      <c r="T158" s="33"/>
      <c r="U158" s="30"/>
      <c r="V158" s="39"/>
      <c r="W158" s="39"/>
      <c r="X158" s="39"/>
      <c r="Y158" s="39"/>
      <c r="Z158" s="39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</row>
    <row r="159" spans="1:40" ht="22.5" hidden="1" customHeight="1" x14ac:dyDescent="0.2">
      <c r="A159" s="389" t="s">
        <v>69</v>
      </c>
      <c r="B159" s="389"/>
      <c r="C159" s="389"/>
      <c r="D159" s="389"/>
      <c r="E159" s="86"/>
      <c r="F159" s="87"/>
      <c r="G159" s="87"/>
      <c r="H159" s="87"/>
      <c r="I159" s="87"/>
      <c r="J159" s="87"/>
      <c r="K159" s="88"/>
      <c r="L159" s="89"/>
      <c r="M159" s="89"/>
      <c r="N159" s="89"/>
      <c r="O159" s="89"/>
      <c r="P159" s="89"/>
      <c r="Q159" s="119"/>
      <c r="R159" s="86"/>
      <c r="S159" s="86"/>
      <c r="T159" s="86"/>
      <c r="U159" s="87"/>
      <c r="V159" s="130"/>
      <c r="W159" s="130"/>
      <c r="X159" s="130"/>
      <c r="Y159" s="130"/>
      <c r="Z159" s="130"/>
      <c r="AA159" s="87"/>
      <c r="AB159" s="87"/>
      <c r="AC159" s="87"/>
      <c r="AD159" s="87"/>
      <c r="AE159" s="87"/>
      <c r="AF159" s="87"/>
      <c r="AG159" s="87"/>
      <c r="AH159" s="87"/>
      <c r="AI159" s="38"/>
      <c r="AJ159" s="38"/>
      <c r="AK159" s="30"/>
      <c r="AL159" s="30"/>
      <c r="AM159" s="30"/>
      <c r="AN159" s="30"/>
    </row>
    <row r="160" spans="1:40" hidden="1" x14ac:dyDescent="0.2">
      <c r="A160" s="33"/>
      <c r="B160" s="33"/>
      <c r="C160" s="33"/>
      <c r="D160" s="33"/>
      <c r="E160" s="38"/>
      <c r="F160" s="38"/>
      <c r="G160" s="38"/>
      <c r="H160" s="38"/>
      <c r="I160" s="30"/>
      <c r="J160" s="30"/>
      <c r="K160" s="48"/>
      <c r="L160" s="56"/>
      <c r="M160" s="56"/>
      <c r="N160" s="56"/>
      <c r="O160" s="56"/>
      <c r="P160" s="56"/>
      <c r="Q160" s="118"/>
      <c r="R160" s="33"/>
      <c r="S160" s="33"/>
      <c r="T160" s="33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</row>
    <row r="161" spans="1:40" hidden="1" x14ac:dyDescent="0.2"/>
    <row r="163" spans="1:40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111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</row>
    <row r="164" spans="1:40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111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</row>
    <row r="165" spans="1:40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111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</row>
    <row r="166" spans="1:40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111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0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111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0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111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0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111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0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111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0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111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0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111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0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111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0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111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0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111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0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111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1:40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111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1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1:40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111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1:40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111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1:40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111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1:40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111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1:40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111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1:40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111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1:40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111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1:40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111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1:40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111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1:40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111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1:40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111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1:40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111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1:40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111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1:40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111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1:40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111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1:40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111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1:40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111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1:40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111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1:40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111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1:40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111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1:40" hidden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111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1:40" hidden="1" x14ac:dyDescent="0.2">
      <c r="A200" s="58" t="s">
        <v>107</v>
      </c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111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1:40" hidden="1" x14ac:dyDescent="0.2">
      <c r="A201" s="58" t="s">
        <v>108</v>
      </c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111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1:40" hidden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111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1:40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111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1:40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111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1:40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111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1:40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111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1:40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111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1:40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111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1:40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111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1:40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111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1:40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111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1:40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111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1:40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111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1:40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111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1:40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111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1:40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111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1:40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111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1:40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111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1:40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111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1:40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111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1:40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111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1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1:40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111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111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0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111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111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1:40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111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111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1:40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111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111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1:40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111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1:40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111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1:40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111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1:40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111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1:40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111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1:40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111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1:40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111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1:40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111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1:40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111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1:40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111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1:40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111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1:40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111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1:40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111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1:40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111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1:40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111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1:40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111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1:40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111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1:40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111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1:40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111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1:40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111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1:40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111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1:40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111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1:40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111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1:40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111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1:40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111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1:40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111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1:40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111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1:40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111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1:40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111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1:40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111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1:40" hidden="1" x14ac:dyDescent="0.2">
      <c r="A261" s="33"/>
      <c r="B261" s="33"/>
      <c r="C261" s="33"/>
      <c r="D261" s="33"/>
      <c r="E261" s="37"/>
      <c r="F261" s="37"/>
      <c r="G261" s="37"/>
      <c r="H261" s="37"/>
      <c r="I261" s="33"/>
      <c r="J261" s="33"/>
      <c r="K261" s="220"/>
      <c r="L261" s="56"/>
      <c r="M261" s="56"/>
      <c r="N261" s="56"/>
      <c r="O261" s="56"/>
      <c r="P261" s="56"/>
      <c r="Q261" s="118"/>
      <c r="R261" s="33"/>
      <c r="S261" s="33"/>
      <c r="T261" s="33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1:40" ht="33" hidden="1" customHeight="1" x14ac:dyDescent="0.2">
      <c r="A262" s="33"/>
      <c r="B262" s="33"/>
      <c r="C262" s="30"/>
      <c r="D262" s="30"/>
      <c r="E262" s="30"/>
      <c r="F262" s="30"/>
      <c r="G262" s="30"/>
      <c r="H262" s="30"/>
      <c r="I262" s="30"/>
      <c r="J262" s="30"/>
      <c r="K262" s="48"/>
      <c r="L262" s="56"/>
      <c r="M262" s="56"/>
      <c r="N262" s="56"/>
      <c r="O262" s="56"/>
      <c r="P262" s="56"/>
      <c r="Q262" s="118"/>
      <c r="R262" s="33"/>
      <c r="S262" s="33"/>
      <c r="T262" s="33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1:40" ht="12.75" hidden="1" customHeight="1" x14ac:dyDescent="0.2">
      <c r="A263" s="30"/>
      <c r="B263" s="33"/>
      <c r="C263" s="33"/>
      <c r="D263" s="33"/>
      <c r="E263" s="33"/>
      <c r="F263" s="33"/>
      <c r="G263" s="33"/>
      <c r="H263" s="33"/>
      <c r="I263" s="33"/>
      <c r="J263" s="33"/>
      <c r="K263" s="220"/>
      <c r="L263" s="56"/>
      <c r="M263" s="56"/>
      <c r="N263" s="56"/>
      <c r="O263" s="56"/>
      <c r="P263" s="56"/>
      <c r="Q263" s="118"/>
      <c r="R263" s="33"/>
      <c r="S263" s="33"/>
      <c r="T263" s="33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1:40" ht="12.75" hidden="1" customHeight="1" x14ac:dyDescent="0.2">
      <c r="A264" s="30"/>
      <c r="B264" s="30"/>
      <c r="C264" s="30"/>
      <c r="D264" s="33"/>
      <c r="E264" s="33"/>
      <c r="F264" s="33"/>
      <c r="G264" s="33"/>
      <c r="H264" s="33"/>
      <c r="I264" s="33"/>
      <c r="J264" s="33"/>
      <c r="K264" s="220"/>
      <c r="L264" s="56"/>
      <c r="M264" s="56"/>
      <c r="N264" s="56"/>
      <c r="O264" s="56"/>
      <c r="P264" s="56"/>
      <c r="Q264" s="118"/>
      <c r="R264" s="33"/>
      <c r="S264" s="33"/>
      <c r="T264" s="33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1:40" ht="12.75" hidden="1" customHeigh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220"/>
      <c r="L265" s="56"/>
      <c r="M265" s="56"/>
      <c r="N265" s="56"/>
      <c r="O265" s="56"/>
      <c r="P265" s="56"/>
      <c r="Q265" s="118"/>
      <c r="R265" s="33"/>
      <c r="S265" s="33"/>
      <c r="T265" s="33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1:40" ht="12.75" hidden="1" customHeight="1" x14ac:dyDescent="0.2">
      <c r="A266" s="33"/>
      <c r="B266" s="33"/>
      <c r="C266" s="33"/>
      <c r="D266" s="221"/>
      <c r="E266" s="222"/>
      <c r="F266" s="222"/>
      <c r="G266" s="222"/>
      <c r="H266" s="222"/>
      <c r="I266" s="222"/>
      <c r="J266" s="223"/>
      <c r="K266" s="37"/>
      <c r="L266" s="56"/>
      <c r="M266" s="56"/>
      <c r="N266" s="56"/>
      <c r="O266" s="56"/>
      <c r="P266" s="56"/>
      <c r="Q266" s="111"/>
      <c r="R266" s="33"/>
      <c r="S266" s="33"/>
      <c r="T266" s="33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1:40" ht="14.25" hidden="1" customHeight="1" x14ac:dyDescent="0.2">
      <c r="A267" s="33"/>
      <c r="B267" s="33"/>
      <c r="C267" s="30"/>
      <c r="D267" s="224"/>
      <c r="E267" s="388" t="s">
        <v>32</v>
      </c>
      <c r="F267" s="388"/>
      <c r="G267" s="388"/>
      <c r="H267" s="388"/>
      <c r="I267" s="225" t="s">
        <v>35</v>
      </c>
      <c r="J267" s="226"/>
      <c r="K267" s="227" t="s">
        <v>36</v>
      </c>
      <c r="L267" s="56"/>
      <c r="M267" s="56"/>
      <c r="N267" s="56"/>
      <c r="O267" s="56"/>
      <c r="P267" s="56"/>
      <c r="Q267" s="111"/>
      <c r="R267" s="33"/>
      <c r="S267" s="33"/>
      <c r="T267" s="33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1:40" ht="18" hidden="1" customHeight="1" x14ac:dyDescent="0.2">
      <c r="A268" s="30"/>
      <c r="B268" s="33"/>
      <c r="C268" s="30"/>
      <c r="D268" s="228" t="s">
        <v>31</v>
      </c>
      <c r="E268" s="229" t="s">
        <v>33</v>
      </c>
      <c r="F268" s="230">
        <v>42370</v>
      </c>
      <c r="G268" s="399">
        <v>44196</v>
      </c>
      <c r="H268" s="399"/>
      <c r="I268" s="231">
        <v>386</v>
      </c>
      <c r="J268" s="232"/>
      <c r="K268" s="397">
        <v>386</v>
      </c>
      <c r="L268" s="398"/>
      <c r="M268" s="56"/>
      <c r="N268" s="56"/>
      <c r="O268" s="56"/>
      <c r="P268" s="56"/>
      <c r="Q268" s="111"/>
      <c r="R268" s="33"/>
      <c r="S268" s="33"/>
      <c r="T268" s="33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1:40" ht="18" hidden="1" customHeight="1" x14ac:dyDescent="0.2">
      <c r="A269" s="33"/>
      <c r="B269" s="33"/>
      <c r="C269" s="30"/>
      <c r="D269" s="224"/>
      <c r="E269" s="229" t="s">
        <v>34</v>
      </c>
      <c r="F269" s="387">
        <v>43831</v>
      </c>
      <c r="G269" s="387"/>
      <c r="H269" s="387"/>
      <c r="I269" s="233">
        <v>386</v>
      </c>
      <c r="J269" s="234"/>
      <c r="K269" s="390">
        <v>386</v>
      </c>
      <c r="L269" s="391"/>
      <c r="M269" s="56"/>
      <c r="N269" s="56"/>
      <c r="O269" s="57"/>
      <c r="P269" s="57"/>
      <c r="Q269" s="111"/>
      <c r="R269" s="33"/>
      <c r="S269" s="33"/>
      <c r="T269" s="33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1:40" ht="12.75" hidden="1" customHeight="1" x14ac:dyDescent="0.2">
      <c r="A270" s="33"/>
      <c r="B270" s="33"/>
      <c r="C270" s="33"/>
      <c r="D270" s="235"/>
      <c r="E270" s="236"/>
      <c r="F270" s="237"/>
      <c r="G270" s="237"/>
      <c r="H270" s="237"/>
      <c r="I270" s="86"/>
      <c r="J270" s="86"/>
      <c r="K270" s="86"/>
      <c r="L270" s="30"/>
      <c r="M270" s="56"/>
      <c r="N270" s="56"/>
      <c r="O270" s="30"/>
      <c r="P270" s="30"/>
      <c r="Q270" s="111"/>
      <c r="R270" s="33"/>
      <c r="S270" s="33"/>
      <c r="T270" s="33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1:40" ht="12.75" hidden="1" customHeigh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4"/>
      <c r="M271" s="56"/>
      <c r="N271" s="56"/>
      <c r="O271" s="34"/>
      <c r="P271" s="34"/>
      <c r="Q271" s="111"/>
      <c r="R271" s="33"/>
      <c r="S271" s="33"/>
      <c r="T271" s="33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1:40" ht="12.75" hidden="1" customHeight="1" x14ac:dyDescent="0.2">
      <c r="A272" s="32" t="s">
        <v>70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111"/>
      <c r="R272" s="33"/>
      <c r="S272" s="33"/>
      <c r="T272" s="33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1:40" ht="12.75" hidden="1" customHeight="1" x14ac:dyDescent="0.2">
      <c r="A273" s="238" t="s">
        <v>25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0"/>
      <c r="M273" s="30"/>
      <c r="N273" s="30"/>
      <c r="O273" s="30"/>
      <c r="P273" s="30"/>
      <c r="Q273" s="111"/>
      <c r="R273" s="33"/>
      <c r="S273" s="33"/>
      <c r="T273" s="33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1:40" ht="12.75" hidden="1" customHeight="1" x14ac:dyDescent="0.2">
      <c r="A274" s="269" t="s">
        <v>111</v>
      </c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111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1:40" ht="12.75" hidden="1" customHeight="1" x14ac:dyDescent="0.2">
      <c r="A275" s="238" t="s">
        <v>43</v>
      </c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111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1:40" ht="12.75" hidden="1" customHeight="1" x14ac:dyDescent="0.2">
      <c r="A276" s="269" t="s">
        <v>110</v>
      </c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4"/>
      <c r="M276" s="34"/>
      <c r="N276" s="34"/>
      <c r="O276" s="34"/>
      <c r="P276" s="34"/>
      <c r="Q276" s="111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1:40" ht="12.75" hidden="1" customHeight="1" x14ac:dyDescent="0.2">
      <c r="A277" s="269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111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1:40" ht="12.75" hidden="1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4"/>
      <c r="M278" s="34"/>
      <c r="N278" s="34"/>
      <c r="O278" s="34"/>
      <c r="P278" s="34"/>
      <c r="Q278" s="111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1:40" ht="12.75" hidden="1" customHeight="1" x14ac:dyDescent="0.2">
      <c r="A279" s="58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4"/>
      <c r="M279" s="34"/>
      <c r="N279" s="34"/>
      <c r="O279" s="34"/>
      <c r="P279" s="34"/>
      <c r="Q279" s="111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</row>
    <row r="280" spans="1:40" ht="12.75" hidden="1" customHeight="1" x14ac:dyDescent="0.2">
      <c r="A280" s="239" t="s">
        <v>89</v>
      </c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4"/>
      <c r="M280" s="34"/>
      <c r="N280" s="34"/>
      <c r="O280" s="34"/>
      <c r="P280" s="34"/>
      <c r="Q280" s="111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</row>
    <row r="281" spans="1:40" ht="12.75" hidden="1" customHeight="1" x14ac:dyDescent="0.2">
      <c r="A281" s="240" t="s">
        <v>90</v>
      </c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241"/>
      <c r="M281" s="242"/>
      <c r="N281" s="242"/>
      <c r="O281" s="34"/>
      <c r="P281" s="34"/>
      <c r="Q281" s="111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</row>
    <row r="282" spans="1:40" ht="12.75" hidden="1" customHeight="1" x14ac:dyDescent="0.2">
      <c r="A282" s="58" t="s">
        <v>91</v>
      </c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4"/>
      <c r="Q282" s="111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</row>
    <row r="283" spans="1:40" ht="12.75" hidden="1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4"/>
      <c r="Q283" s="111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</row>
    <row r="284" spans="1:40" ht="12.75" hidden="1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4"/>
      <c r="Q284" s="111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</row>
    <row r="285" spans="1:40" hidden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4"/>
      <c r="Q285" s="111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</row>
    <row r="286" spans="1:40" hidden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4"/>
      <c r="Q286" s="111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</row>
    <row r="287" spans="1:40" hidden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4"/>
      <c r="Q287" s="111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</row>
    <row r="288" spans="1:40" hidden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4"/>
      <c r="Q288" s="111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</row>
    <row r="289" spans="1:40" hidden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111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</row>
    <row r="290" spans="1:40" hidden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111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</row>
    <row r="291" spans="1:40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111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</row>
    <row r="292" spans="1:40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111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</row>
    <row r="293" spans="1:40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111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</row>
    <row r="294" spans="1:40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111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</row>
    <row r="295" spans="1:40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111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</row>
    <row r="296" spans="1:40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111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</row>
    <row r="297" spans="1:40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111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</row>
    <row r="298" spans="1:40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111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</row>
    <row r="299" spans="1:40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111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</row>
    <row r="300" spans="1:40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111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</row>
    <row r="301" spans="1:40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111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</row>
    <row r="302" spans="1:40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111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</row>
    <row r="303" spans="1:40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111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</row>
    <row r="304" spans="1:40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111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</row>
    <row r="305" spans="1:40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111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</row>
    <row r="306" spans="1:40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111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</row>
    <row r="307" spans="1:40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111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</row>
    <row r="308" spans="1:40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111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</row>
    <row r="309" spans="1:40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111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</row>
    <row r="310" spans="1:40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1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</row>
    <row r="311" spans="1:40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111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</row>
    <row r="312" spans="1:40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111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</row>
    <row r="313" spans="1:40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111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</row>
    <row r="314" spans="1:40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111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</row>
    <row r="315" spans="1:40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111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</row>
    <row r="316" spans="1:40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111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</row>
    <row r="317" spans="1:40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111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</row>
    <row r="318" spans="1:40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111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</row>
    <row r="319" spans="1:40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111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</row>
    <row r="320" spans="1:40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111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</row>
    <row r="321" spans="1:40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111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</row>
    <row r="322" spans="1:40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111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</row>
    <row r="323" spans="1:40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111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</row>
    <row r="324" spans="1:40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111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</row>
    <row r="325" spans="1:40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111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</row>
    <row r="326" spans="1:40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111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</row>
    <row r="327" spans="1:40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111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</row>
    <row r="328" spans="1:40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111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</row>
    <row r="329" spans="1:40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111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</row>
    <row r="330" spans="1:40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111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</row>
    <row r="331" spans="1:40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111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</row>
    <row r="332" spans="1:40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111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</row>
    <row r="333" spans="1:40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111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</row>
    <row r="334" spans="1:40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111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</row>
    <row r="335" spans="1:40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111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</row>
    <row r="336" spans="1:40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111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</row>
    <row r="337" spans="1:40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111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</row>
    <row r="338" spans="1:40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111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</row>
    <row r="339" spans="1:40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111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</row>
    <row r="340" spans="1:40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111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</row>
    <row r="341" spans="1:40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111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</row>
    <row r="342" spans="1:40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111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</row>
    <row r="343" spans="1:40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111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</row>
    <row r="344" spans="1:40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111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</row>
    <row r="345" spans="1:40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111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</row>
    <row r="346" spans="1:40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111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</row>
    <row r="347" spans="1:40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111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</row>
    <row r="348" spans="1:40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111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</row>
    <row r="349" spans="1:40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111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</row>
    <row r="350" spans="1:40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111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</row>
    <row r="351" spans="1:40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111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</row>
    <row r="352" spans="1:40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111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</row>
    <row r="353" spans="1:40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111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</row>
    <row r="354" spans="1:40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111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</row>
    <row r="355" spans="1:40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111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</row>
    <row r="356" spans="1:40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111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</row>
    <row r="357" spans="1:40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111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</row>
    <row r="358" spans="1:40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111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</row>
    <row r="359" spans="1:40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111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</row>
    <row r="360" spans="1:40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111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</row>
    <row r="361" spans="1:40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111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</row>
    <row r="362" spans="1:40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111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</row>
    <row r="363" spans="1:40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111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</row>
    <row r="364" spans="1:40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111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</row>
    <row r="365" spans="1:40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111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</row>
    <row r="366" spans="1:40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111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</row>
    <row r="367" spans="1:40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111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</row>
    <row r="368" spans="1:40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111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</row>
    <row r="369" spans="1:40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111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</row>
    <row r="370" spans="1:40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111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</row>
    <row r="371" spans="1:40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111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</row>
    <row r="372" spans="1:40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111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</row>
    <row r="373" spans="1:40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111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</row>
    <row r="374" spans="1:40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111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</row>
    <row r="375" spans="1:40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111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</row>
    <row r="376" spans="1:40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111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</row>
    <row r="377" spans="1:40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111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</row>
    <row r="378" spans="1:40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111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</row>
    <row r="379" spans="1:40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111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</row>
    <row r="380" spans="1:40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111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</row>
    <row r="381" spans="1:40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111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</row>
    <row r="382" spans="1:40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111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</row>
    <row r="383" spans="1:40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111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</row>
    <row r="384" spans="1:40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111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</row>
    <row r="385" spans="1:40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111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</row>
    <row r="386" spans="1:40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111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</row>
    <row r="387" spans="1:40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111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</row>
    <row r="388" spans="1:40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111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</row>
    <row r="389" spans="1:40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111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</row>
    <row r="390" spans="1:40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111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</row>
    <row r="391" spans="1:40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111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</row>
    <row r="392" spans="1:40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111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</row>
    <row r="393" spans="1:40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111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</row>
    <row r="394" spans="1:40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111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</row>
    <row r="395" spans="1:40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111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</row>
    <row r="396" spans="1:40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111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</row>
    <row r="397" spans="1:40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111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</row>
    <row r="398" spans="1:40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111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</row>
    <row r="399" spans="1:40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111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</row>
    <row r="400" spans="1:40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111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</row>
    <row r="401" spans="1:40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111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</row>
    <row r="402" spans="1:40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111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</row>
    <row r="403" spans="1:40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111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</row>
    <row r="404" spans="1:40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111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</row>
    <row r="405" spans="1:40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111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</row>
    <row r="406" spans="1:40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111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</row>
    <row r="407" spans="1:40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111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</row>
    <row r="408" spans="1:40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111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</row>
    <row r="409" spans="1:40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111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</row>
    <row r="410" spans="1:40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111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</row>
    <row r="411" spans="1:40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111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</row>
    <row r="412" spans="1:40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111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</row>
    <row r="413" spans="1:40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111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</row>
    <row r="414" spans="1:40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111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</row>
    <row r="415" spans="1:40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111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</row>
    <row r="416" spans="1:40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111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</row>
    <row r="417" spans="1:40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111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</row>
    <row r="418" spans="1:40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111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</row>
    <row r="419" spans="1:40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111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</row>
    <row r="420" spans="1:40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111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</row>
    <row r="421" spans="1:40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111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</row>
    <row r="422" spans="1:40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111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</row>
    <row r="423" spans="1:40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111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</row>
    <row r="424" spans="1:40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111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</row>
    <row r="425" spans="1:40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111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</row>
    <row r="426" spans="1:40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111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</row>
    <row r="427" spans="1:40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111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</row>
    <row r="428" spans="1:40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111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</row>
    <row r="429" spans="1:40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111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</row>
    <row r="430" spans="1:40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111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</row>
    <row r="431" spans="1:40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111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</row>
    <row r="432" spans="1:40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111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</row>
    <row r="433" spans="1:40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111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</row>
    <row r="434" spans="1:40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111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</row>
    <row r="435" spans="1:40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111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</row>
    <row r="436" spans="1:40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111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</row>
    <row r="437" spans="1:40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111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</row>
    <row r="438" spans="1:40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111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</row>
    <row r="439" spans="1:40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111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</row>
    <row r="440" spans="1:40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111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</row>
    <row r="441" spans="1:40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111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</row>
    <row r="442" spans="1:40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111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</row>
    <row r="443" spans="1:40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111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</row>
    <row r="444" spans="1:40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111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</row>
    <row r="445" spans="1:40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111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</row>
    <row r="446" spans="1:40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111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</row>
    <row r="447" spans="1:40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111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</row>
    <row r="448" spans="1:40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111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</row>
    <row r="449" spans="1:40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111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</row>
    <row r="450" spans="1:40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111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</row>
    <row r="451" spans="1:40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111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</row>
    <row r="452" spans="1:40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111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</row>
    <row r="453" spans="1:40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111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</row>
    <row r="454" spans="1:40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111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</row>
    <row r="455" spans="1:40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111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</row>
    <row r="456" spans="1:40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111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</row>
    <row r="457" spans="1:40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111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</row>
    <row r="458" spans="1:40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111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</row>
    <row r="459" spans="1:40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111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</row>
    <row r="460" spans="1:40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111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</row>
    <row r="461" spans="1:40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111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</row>
    <row r="462" spans="1:40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111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</row>
    <row r="463" spans="1:40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111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</row>
    <row r="464" spans="1:40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111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</row>
    <row r="465" spans="1:40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111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</row>
    <row r="466" spans="1:40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111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</row>
    <row r="467" spans="1:40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111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</row>
    <row r="468" spans="1:40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111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</row>
    <row r="469" spans="1:40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111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</row>
    <row r="470" spans="1:40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111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</row>
    <row r="471" spans="1:40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111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</row>
    <row r="472" spans="1:40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111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</row>
    <row r="473" spans="1:40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111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</row>
    <row r="474" spans="1:40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111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</row>
    <row r="475" spans="1:40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111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</row>
    <row r="476" spans="1:40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111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</row>
    <row r="477" spans="1:40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111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</row>
    <row r="478" spans="1:40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111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</row>
    <row r="479" spans="1:40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111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</row>
    <row r="480" spans="1:40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111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</row>
    <row r="481" spans="1:40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111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</row>
    <row r="482" spans="1:40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111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</row>
    <row r="483" spans="1:40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111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</row>
    <row r="484" spans="1:40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111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</row>
    <row r="485" spans="1:40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111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</row>
    <row r="486" spans="1:40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111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</row>
    <row r="487" spans="1:40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111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</row>
    <row r="488" spans="1:40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111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</row>
    <row r="489" spans="1:40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111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</row>
    <row r="490" spans="1:40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111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</row>
    <row r="491" spans="1:40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111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</row>
    <row r="492" spans="1:40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111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</row>
    <row r="493" spans="1:40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111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</row>
    <row r="494" spans="1:40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111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</row>
    <row r="495" spans="1:40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111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</row>
    <row r="496" spans="1:40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111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</row>
    <row r="497" spans="1:40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111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</row>
    <row r="498" spans="1:40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111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</row>
    <row r="499" spans="1:40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111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</row>
    <row r="500" spans="1:40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111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</row>
    <row r="501" spans="1:40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111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</row>
    <row r="502" spans="1:40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111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</row>
    <row r="503" spans="1:40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111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</row>
    <row r="504" spans="1:40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111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</row>
    <row r="505" spans="1:40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111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</row>
    <row r="506" spans="1:40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111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</row>
    <row r="507" spans="1:40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111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</row>
    <row r="508" spans="1:40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111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</row>
    <row r="509" spans="1:40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111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</row>
    <row r="510" spans="1:40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111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</row>
    <row r="511" spans="1:40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111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</row>
    <row r="512" spans="1:40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111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</row>
    <row r="513" spans="1:40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111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</row>
    <row r="514" spans="1:40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111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</row>
    <row r="515" spans="1:40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111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</row>
    <row r="516" spans="1:40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111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</row>
    <row r="517" spans="1:40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111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</row>
    <row r="518" spans="1:40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111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</row>
    <row r="519" spans="1:40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111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</row>
    <row r="520" spans="1:40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111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</row>
    <row r="521" spans="1:40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111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</row>
    <row r="522" spans="1:40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111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</row>
    <row r="523" spans="1:40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111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</row>
    <row r="524" spans="1:40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111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</row>
    <row r="525" spans="1:40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111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</row>
    <row r="526" spans="1:40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111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</row>
    <row r="527" spans="1:40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111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</row>
    <row r="528" spans="1:40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111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</row>
    <row r="529" spans="1:40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111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</row>
    <row r="530" spans="1:40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111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</row>
    <row r="531" spans="1:40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111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</row>
    <row r="532" spans="1:40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111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</row>
    <row r="533" spans="1:40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111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</row>
    <row r="534" spans="1:40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111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</row>
    <row r="535" spans="1:40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111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</row>
    <row r="536" spans="1:40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111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</row>
    <row r="537" spans="1:40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111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</row>
    <row r="538" spans="1:40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111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</row>
    <row r="539" spans="1:40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111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</row>
    <row r="540" spans="1:40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111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</row>
    <row r="541" spans="1:40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111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</row>
    <row r="542" spans="1:40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111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</row>
    <row r="543" spans="1:40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111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</row>
    <row r="544" spans="1:40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111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</row>
    <row r="545" spans="1:40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111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</row>
    <row r="546" spans="1:40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111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</row>
    <row r="547" spans="1:40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111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</row>
    <row r="548" spans="1:40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111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</row>
    <row r="549" spans="1:40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111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</row>
    <row r="550" spans="1:40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111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</row>
    <row r="551" spans="1:40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111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</row>
    <row r="552" spans="1:40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111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</row>
    <row r="553" spans="1:40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111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</row>
    <row r="554" spans="1:40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111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</row>
    <row r="555" spans="1:40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111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</row>
    <row r="556" spans="1:40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111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</row>
    <row r="557" spans="1:40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111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</row>
    <row r="558" spans="1:40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111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</row>
    <row r="559" spans="1:40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111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</row>
    <row r="560" spans="1:40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111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</row>
    <row r="561" spans="1:40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111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</row>
    <row r="562" spans="1:40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111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</row>
    <row r="563" spans="1:40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111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</row>
    <row r="564" spans="1:40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111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</row>
    <row r="565" spans="1:40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111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</row>
    <row r="566" spans="1:40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111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</row>
    <row r="567" spans="1:40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111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</row>
    <row r="568" spans="1:40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111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</row>
    <row r="569" spans="1:40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111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</row>
    <row r="570" spans="1:40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111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</row>
    <row r="571" spans="1:40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111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</row>
    <row r="572" spans="1:40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111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</row>
    <row r="573" spans="1:40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111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</row>
    <row r="574" spans="1:40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111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</row>
    <row r="575" spans="1:40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111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</row>
    <row r="576" spans="1:40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111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</row>
    <row r="577" spans="1:40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111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</row>
    <row r="578" spans="1:40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111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</row>
    <row r="579" spans="1:40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111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</row>
    <row r="580" spans="1:40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111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</row>
    <row r="581" spans="1:40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111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</row>
    <row r="582" spans="1:40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111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</row>
    <row r="583" spans="1:40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111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</row>
    <row r="584" spans="1:40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111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</row>
    <row r="585" spans="1:40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111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</row>
    <row r="586" spans="1:40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111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</row>
    <row r="587" spans="1:40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111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</row>
    <row r="588" spans="1:40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111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</row>
    <row r="589" spans="1:40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111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</row>
    <row r="590" spans="1:40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111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</row>
    <row r="591" spans="1:40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111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</row>
    <row r="592" spans="1:40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111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</row>
    <row r="593" spans="1:40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111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</row>
    <row r="594" spans="1:40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111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</row>
    <row r="595" spans="1:40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111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</row>
    <row r="596" spans="1:40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111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</row>
    <row r="597" spans="1:40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111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</row>
    <row r="598" spans="1:40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111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</row>
    <row r="599" spans="1:40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111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</row>
    <row r="600" spans="1:40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111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</row>
    <row r="601" spans="1:40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111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</row>
    <row r="602" spans="1:40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111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</row>
    <row r="603" spans="1:40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111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</row>
    <row r="604" spans="1:40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111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</row>
    <row r="605" spans="1:40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111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</row>
    <row r="606" spans="1:40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111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</row>
    <row r="607" spans="1:40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111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</row>
    <row r="608" spans="1:40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111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</row>
    <row r="609" spans="1:40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111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</row>
    <row r="610" spans="1:40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111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</row>
    <row r="611" spans="1:40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111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</row>
    <row r="612" spans="1:40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111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</row>
    <row r="613" spans="1:40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111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</row>
    <row r="614" spans="1:40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111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</row>
    <row r="615" spans="1:40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111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</row>
    <row r="616" spans="1:40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111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</row>
    <row r="617" spans="1:40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111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</row>
    <row r="618" spans="1:40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111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</row>
    <row r="619" spans="1:40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111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</row>
    <row r="620" spans="1:40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111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</row>
    <row r="621" spans="1:40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111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</row>
    <row r="622" spans="1:40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111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</row>
    <row r="623" spans="1:40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111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</row>
    <row r="624" spans="1:40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111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</row>
    <row r="625" spans="1:40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111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</row>
    <row r="626" spans="1:40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111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</row>
    <row r="627" spans="1:40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111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</row>
    <row r="628" spans="1:40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111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</row>
    <row r="629" spans="1:40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111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</row>
    <row r="630" spans="1:40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111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</row>
    <row r="631" spans="1:40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111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</row>
    <row r="632" spans="1:40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111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</row>
    <row r="633" spans="1:40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111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</row>
    <row r="634" spans="1:40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111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</row>
    <row r="635" spans="1:40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111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</row>
    <row r="636" spans="1:40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111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</row>
    <row r="637" spans="1:40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111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</row>
    <row r="638" spans="1:40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111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</row>
    <row r="639" spans="1:40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111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</row>
    <row r="640" spans="1:40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111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</row>
    <row r="641" spans="1:40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111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</row>
    <row r="642" spans="1:40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111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</row>
    <row r="643" spans="1:40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111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</row>
    <row r="644" spans="1:40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111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</row>
    <row r="645" spans="1:40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111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</row>
    <row r="646" spans="1:40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111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</row>
    <row r="647" spans="1:40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111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</row>
    <row r="648" spans="1:40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111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</row>
    <row r="649" spans="1:40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111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</row>
    <row r="650" spans="1:40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111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</row>
    <row r="651" spans="1:40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111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</row>
    <row r="652" spans="1:40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111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</row>
    <row r="653" spans="1:40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111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</row>
    <row r="654" spans="1:40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111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</row>
    <row r="655" spans="1:40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111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</row>
    <row r="656" spans="1:40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111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</row>
    <row r="657" spans="1:40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111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</row>
    <row r="658" spans="1:40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111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</row>
    <row r="659" spans="1:40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111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</row>
    <row r="660" spans="1:40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111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</row>
    <row r="661" spans="1:40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111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</row>
    <row r="662" spans="1:40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111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</row>
    <row r="663" spans="1:40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111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</row>
    <row r="664" spans="1:40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111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</row>
    <row r="665" spans="1:40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111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</row>
    <row r="666" spans="1:40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111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</row>
    <row r="667" spans="1:40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111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</row>
    <row r="668" spans="1:40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111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</row>
    <row r="669" spans="1:40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111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</row>
    <row r="670" spans="1:40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111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</row>
    <row r="671" spans="1:40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111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</row>
    <row r="672" spans="1:40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111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</row>
    <row r="673" spans="1:40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111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</row>
    <row r="674" spans="1:40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111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</row>
    <row r="675" spans="1:40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111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</row>
    <row r="676" spans="1:40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111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</row>
    <row r="677" spans="1:40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111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</row>
    <row r="678" spans="1:40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111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</row>
    <row r="679" spans="1:40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111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</row>
    <row r="680" spans="1:40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111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</row>
    <row r="681" spans="1:40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111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</row>
    <row r="682" spans="1:40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111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</row>
    <row r="683" spans="1:40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111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</row>
    <row r="684" spans="1:40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111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</row>
    <row r="685" spans="1:40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111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</row>
    <row r="686" spans="1:40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111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</row>
    <row r="687" spans="1:40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111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</row>
    <row r="688" spans="1:40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111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</row>
    <row r="689" spans="1:40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111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</row>
    <row r="690" spans="1:40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111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</row>
    <row r="691" spans="1:40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111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</row>
    <row r="692" spans="1:40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111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</row>
    <row r="693" spans="1:40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111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</row>
    <row r="694" spans="1:40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111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</row>
    <row r="695" spans="1:40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111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</row>
    <row r="696" spans="1:40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111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</row>
    <row r="697" spans="1:40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111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</row>
    <row r="698" spans="1:40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111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</row>
    <row r="699" spans="1:40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111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</row>
    <row r="700" spans="1:40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111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</row>
    <row r="701" spans="1:40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111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</row>
    <row r="702" spans="1:40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111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</row>
    <row r="703" spans="1:40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111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</row>
    <row r="704" spans="1:40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111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</row>
    <row r="705" spans="1:40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111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</row>
    <row r="706" spans="1:40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111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</row>
    <row r="707" spans="1:40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111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</row>
    <row r="708" spans="1:40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111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</row>
    <row r="709" spans="1:40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111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</row>
    <row r="710" spans="1:40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111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</row>
    <row r="711" spans="1:40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111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</row>
    <row r="712" spans="1:40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111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</row>
    <row r="713" spans="1:40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111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</row>
    <row r="714" spans="1:40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111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</row>
    <row r="715" spans="1:40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111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</row>
    <row r="716" spans="1:40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111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</row>
    <row r="717" spans="1:40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111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</row>
    <row r="718" spans="1:40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111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</row>
    <row r="719" spans="1:40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111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</row>
    <row r="720" spans="1:40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111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</row>
    <row r="721" spans="1:40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111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</row>
    <row r="722" spans="1:40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111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</row>
    <row r="723" spans="1:40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111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</row>
    <row r="724" spans="1:40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111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</row>
    <row r="725" spans="1:40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111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</row>
    <row r="726" spans="1:40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111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</row>
    <row r="727" spans="1:40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111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</row>
    <row r="728" spans="1:40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111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</row>
    <row r="729" spans="1:40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111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</row>
    <row r="730" spans="1:40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111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</row>
    <row r="731" spans="1:40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111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</row>
    <row r="732" spans="1:40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111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</row>
    <row r="733" spans="1:40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111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</row>
    <row r="734" spans="1:40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111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</row>
    <row r="735" spans="1:40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111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</row>
    <row r="736" spans="1:40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111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</row>
    <row r="737" spans="1:40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111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</row>
    <row r="738" spans="1:40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111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</row>
    <row r="739" spans="1:40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111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</row>
    <row r="740" spans="1:40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111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</row>
    <row r="741" spans="1:40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111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</row>
    <row r="742" spans="1:40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111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</row>
    <row r="743" spans="1:40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111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</row>
    <row r="744" spans="1:40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111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</row>
    <row r="745" spans="1:40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111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</row>
    <row r="746" spans="1:40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111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</row>
    <row r="747" spans="1:40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111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</row>
    <row r="748" spans="1:40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111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</row>
    <row r="749" spans="1:40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111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</row>
    <row r="750" spans="1:40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111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</row>
    <row r="751" spans="1:40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111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</row>
    <row r="752" spans="1:40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111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</row>
    <row r="753" spans="1:40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111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</row>
    <row r="754" spans="1:40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111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</row>
    <row r="755" spans="1:40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111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</row>
    <row r="756" spans="1:40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111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</row>
    <row r="757" spans="1:40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111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</row>
    <row r="758" spans="1:40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111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</row>
    <row r="759" spans="1:40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111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</row>
    <row r="760" spans="1:40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111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</row>
    <row r="761" spans="1:40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111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</row>
    <row r="762" spans="1:40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111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</row>
    <row r="763" spans="1:40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111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</row>
    <row r="764" spans="1:40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111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</row>
    <row r="765" spans="1:40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111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</row>
    <row r="766" spans="1:40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111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</row>
    <row r="767" spans="1:40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111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</row>
    <row r="768" spans="1:40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111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</row>
    <row r="769" spans="1:40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111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</row>
    <row r="770" spans="1:40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111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</row>
    <row r="771" spans="1:40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111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</row>
    <row r="772" spans="1:40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111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</row>
    <row r="773" spans="1:40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111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</row>
    <row r="774" spans="1:40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111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</row>
    <row r="775" spans="1:40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111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</row>
    <row r="776" spans="1:40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111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</row>
    <row r="777" spans="1:40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111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</row>
    <row r="778" spans="1:40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111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</row>
    <row r="779" spans="1:40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111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</row>
    <row r="780" spans="1:40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111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</row>
    <row r="781" spans="1:40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111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</row>
    <row r="782" spans="1:40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111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</row>
    <row r="783" spans="1:40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111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</row>
    <row r="784" spans="1:40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111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</row>
    <row r="785" spans="1:40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111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</row>
    <row r="786" spans="1:40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111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</row>
    <row r="787" spans="1:40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111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</row>
    <row r="788" spans="1:40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111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</row>
    <row r="789" spans="1:40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111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</row>
    <row r="790" spans="1:40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111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</row>
    <row r="791" spans="1:40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111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</row>
    <row r="792" spans="1:40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111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</row>
    <row r="793" spans="1:40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111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</row>
    <row r="794" spans="1:40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111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</row>
    <row r="795" spans="1:40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111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</row>
    <row r="796" spans="1:40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111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</row>
    <row r="797" spans="1:40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111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</row>
    <row r="798" spans="1:40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111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</row>
    <row r="799" spans="1:40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111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</row>
    <row r="800" spans="1:40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111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</row>
    <row r="801" spans="1:40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111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</row>
    <row r="802" spans="1:40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111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</row>
    <row r="803" spans="1:40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111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</row>
    <row r="804" spans="1:40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111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</row>
    <row r="805" spans="1:40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111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</row>
    <row r="806" spans="1:40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111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</row>
    <row r="807" spans="1:40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111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</row>
    <row r="808" spans="1:40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111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</row>
    <row r="809" spans="1:40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111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</row>
    <row r="810" spans="1:40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111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</row>
    <row r="811" spans="1:40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111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</row>
    <row r="812" spans="1:40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111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</row>
    <row r="813" spans="1:40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111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</row>
    <row r="814" spans="1:40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111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</row>
    <row r="815" spans="1:40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111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</row>
    <row r="816" spans="1:40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111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</row>
    <row r="817" spans="1:40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111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</row>
    <row r="818" spans="1:40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111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</row>
    <row r="819" spans="1:40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111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</row>
    <row r="820" spans="1:40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111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</row>
    <row r="821" spans="1:40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111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</row>
    <row r="822" spans="1:40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111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</row>
    <row r="823" spans="1:40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111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</row>
    <row r="824" spans="1:40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111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</row>
    <row r="825" spans="1:40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111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</row>
    <row r="826" spans="1:40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111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</row>
    <row r="827" spans="1:40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111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</row>
    <row r="828" spans="1:40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111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</row>
    <row r="829" spans="1:40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111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</row>
    <row r="830" spans="1:40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111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</row>
    <row r="831" spans="1:40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111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</row>
    <row r="832" spans="1:40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111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</row>
    <row r="833" spans="1:40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111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</row>
    <row r="834" spans="1:40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111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</row>
    <row r="835" spans="1:40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111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</row>
    <row r="836" spans="1:40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111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</row>
    <row r="837" spans="1:40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111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</row>
    <row r="838" spans="1:40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111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</row>
    <row r="839" spans="1:40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111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</row>
    <row r="840" spans="1:40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111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</row>
    <row r="841" spans="1:40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111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</row>
    <row r="842" spans="1:40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111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</row>
    <row r="843" spans="1:40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111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</row>
    <row r="844" spans="1:40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111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</row>
    <row r="845" spans="1:40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111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</row>
    <row r="846" spans="1:40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111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</row>
    <row r="847" spans="1:40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111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</row>
    <row r="848" spans="1:40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111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</row>
    <row r="849" spans="1:40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111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</row>
    <row r="850" spans="1:40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111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</row>
    <row r="851" spans="1:40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111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</row>
    <row r="852" spans="1:40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111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</row>
    <row r="853" spans="1:40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111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</row>
    <row r="854" spans="1:40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111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</row>
    <row r="855" spans="1:40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111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</row>
    <row r="856" spans="1:40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111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</row>
    <row r="857" spans="1:40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111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</row>
    <row r="858" spans="1:40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111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</row>
    <row r="859" spans="1:40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111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</row>
    <row r="860" spans="1:40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111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</row>
    <row r="861" spans="1:40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111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</row>
    <row r="862" spans="1:40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111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</row>
    <row r="863" spans="1:40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111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</row>
    <row r="864" spans="1:40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111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</row>
    <row r="865" spans="1:40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111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</row>
    <row r="866" spans="1:40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111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</row>
    <row r="867" spans="1:40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111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</row>
    <row r="868" spans="1:40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111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</row>
    <row r="869" spans="1:40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111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</row>
    <row r="870" spans="1:40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111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</row>
    <row r="871" spans="1:40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111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</row>
    <row r="872" spans="1:40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111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</row>
    <row r="873" spans="1:40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111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</row>
    <row r="874" spans="1:40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111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</row>
    <row r="875" spans="1:40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111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</row>
    <row r="876" spans="1:40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111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</row>
    <row r="877" spans="1:40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111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</row>
    <row r="878" spans="1:40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111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</row>
    <row r="879" spans="1:40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111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</row>
    <row r="880" spans="1:40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111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</row>
    <row r="881" spans="1:40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111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</row>
    <row r="882" spans="1:40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111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</row>
    <row r="883" spans="1:40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111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</row>
    <row r="884" spans="1:40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111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</row>
    <row r="885" spans="1:40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111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</row>
    <row r="886" spans="1:40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111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</row>
    <row r="887" spans="1:40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111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</row>
    <row r="888" spans="1:40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111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</row>
    <row r="889" spans="1:40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111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</row>
    <row r="890" spans="1:40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111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</row>
    <row r="891" spans="1:40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111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</row>
    <row r="892" spans="1:40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111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</row>
    <row r="893" spans="1:40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111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</row>
    <row r="894" spans="1:40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111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</row>
    <row r="895" spans="1:40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111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</row>
    <row r="896" spans="1:40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111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</row>
    <row r="897" spans="1:40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111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</row>
    <row r="898" spans="1:40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111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</row>
    <row r="899" spans="1:40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111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</row>
    <row r="900" spans="1:40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111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</row>
    <row r="901" spans="1:40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111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</row>
    <row r="902" spans="1:40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111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</row>
    <row r="903" spans="1:40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111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</row>
    <row r="904" spans="1:40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111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</row>
    <row r="905" spans="1:40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111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</row>
    <row r="906" spans="1:40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111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</row>
    <row r="907" spans="1:40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111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</row>
    <row r="908" spans="1:40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111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</row>
    <row r="909" spans="1:40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111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</row>
    <row r="910" spans="1:40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111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</row>
    <row r="911" spans="1:40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111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</row>
    <row r="912" spans="1:40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111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</row>
    <row r="913" spans="1:40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111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</row>
    <row r="914" spans="1:40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111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</row>
    <row r="915" spans="1:40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111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</row>
    <row r="916" spans="1:40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111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</row>
    <row r="917" spans="1:40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111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</row>
    <row r="918" spans="1:40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111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</row>
    <row r="919" spans="1:40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111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</row>
    <row r="920" spans="1:40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111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</row>
    <row r="921" spans="1:40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111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</row>
    <row r="922" spans="1:40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111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</row>
    <row r="923" spans="1:40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111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</row>
    <row r="924" spans="1:40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111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</row>
    <row r="925" spans="1:40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111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</row>
    <row r="926" spans="1:40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111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</row>
    <row r="927" spans="1:40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111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</row>
    <row r="928" spans="1:40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111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</row>
    <row r="929" spans="1:40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111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</row>
    <row r="930" spans="1:40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111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</row>
    <row r="931" spans="1:40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111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</row>
  </sheetData>
  <sheetProtection algorithmName="SHA-512" hashValue="qJACSU4H/Cl107J0U7z3Plxpi7ekx8yI3VPpFIYcQ59EdzoBol17Cf7O+lMD+6sl3Oh5OrUzlBULlosQH7tIkg==" saltValue="UPhzSoi8zGc3rvIwbDH9bA==" spinCount="100000" sheet="1" objects="1" scenarios="1" selectLockedCells="1"/>
  <mergeCells count="308">
    <mergeCell ref="I7:J7"/>
    <mergeCell ref="C43:AK43"/>
    <mergeCell ref="C81:AK81"/>
    <mergeCell ref="C119:AK119"/>
    <mergeCell ref="G6:I6"/>
    <mergeCell ref="S10:T10"/>
    <mergeCell ref="AK108:AN108"/>
    <mergeCell ref="AK109:AN109"/>
    <mergeCell ref="AK102:AN102"/>
    <mergeCell ref="AK103:AN103"/>
    <mergeCell ref="S47:T47"/>
    <mergeCell ref="AK110:AN110"/>
    <mergeCell ref="K6:AH6"/>
    <mergeCell ref="AK104:AN104"/>
    <mergeCell ref="AK105:AN105"/>
    <mergeCell ref="AK106:AN106"/>
    <mergeCell ref="AK107:AN107"/>
    <mergeCell ref="AK89:AN89"/>
    <mergeCell ref="AK90:AN90"/>
    <mergeCell ref="AK91:AN91"/>
    <mergeCell ref="AK92:AN92"/>
    <mergeCell ref="AK93:AN93"/>
    <mergeCell ref="AK94:AN94"/>
    <mergeCell ref="AK113:AN113"/>
    <mergeCell ref="AK141:AN141"/>
    <mergeCell ref="AK148:AN148"/>
    <mergeCell ref="AK123:AN125"/>
    <mergeCell ref="AK126:AN126"/>
    <mergeCell ref="AK127:AN127"/>
    <mergeCell ref="AK128:AN128"/>
    <mergeCell ref="AK129:AN129"/>
    <mergeCell ref="AK134:AN134"/>
    <mergeCell ref="AK135:AN135"/>
    <mergeCell ref="AK136:AN136"/>
    <mergeCell ref="AK140:AN140"/>
    <mergeCell ref="AK137:AN137"/>
    <mergeCell ref="AK138:AN138"/>
    <mergeCell ref="AK139:AN139"/>
    <mergeCell ref="AK132:AN132"/>
    <mergeCell ref="AK133:AN133"/>
    <mergeCell ref="AK130:AN130"/>
    <mergeCell ref="AK131:AN131"/>
    <mergeCell ref="AK149:AN149"/>
    <mergeCell ref="AK150:AN150"/>
    <mergeCell ref="AK151:AN151"/>
    <mergeCell ref="AK142:AN142"/>
    <mergeCell ref="AK143:AN143"/>
    <mergeCell ref="AK144:AN144"/>
    <mergeCell ref="AK145:AN145"/>
    <mergeCell ref="AK146:AN146"/>
    <mergeCell ref="AK147:AN147"/>
    <mergeCell ref="AK95:AN95"/>
    <mergeCell ref="AK96:AN96"/>
    <mergeCell ref="AK97:AN97"/>
    <mergeCell ref="AK98:AN98"/>
    <mergeCell ref="AK99:AN99"/>
    <mergeCell ref="AK100:AN100"/>
    <mergeCell ref="AK111:AN111"/>
    <mergeCell ref="AK112:AN112"/>
    <mergeCell ref="AK101:AN101"/>
    <mergeCell ref="AK68:AN68"/>
    <mergeCell ref="AK69:AN69"/>
    <mergeCell ref="AK70:AN70"/>
    <mergeCell ref="AK71:AN71"/>
    <mergeCell ref="AK72:AN72"/>
    <mergeCell ref="AK73:AN73"/>
    <mergeCell ref="AK74:AN74"/>
    <mergeCell ref="AK85:AN87"/>
    <mergeCell ref="AK88:AN88"/>
    <mergeCell ref="AK75:AN75"/>
    <mergeCell ref="AK59:AN59"/>
    <mergeCell ref="AK60:AN60"/>
    <mergeCell ref="AK61:AN61"/>
    <mergeCell ref="AK62:AN62"/>
    <mergeCell ref="AK63:AN63"/>
    <mergeCell ref="AK64:AN64"/>
    <mergeCell ref="AK65:AN65"/>
    <mergeCell ref="AK66:AN66"/>
    <mergeCell ref="AK67:AN67"/>
    <mergeCell ref="AK50:AN50"/>
    <mergeCell ref="AK51:AN51"/>
    <mergeCell ref="AK52:AN52"/>
    <mergeCell ref="AK53:AN53"/>
    <mergeCell ref="AK54:AN54"/>
    <mergeCell ref="AK55:AN55"/>
    <mergeCell ref="AK56:AN56"/>
    <mergeCell ref="AK57:AN57"/>
    <mergeCell ref="AK58:AN58"/>
    <mergeCell ref="AK30:AN30"/>
    <mergeCell ref="AK31:AN31"/>
    <mergeCell ref="AK32:AN32"/>
    <mergeCell ref="AK33:AN33"/>
    <mergeCell ref="AK34:AN34"/>
    <mergeCell ref="AK35:AN35"/>
    <mergeCell ref="AK36:AN36"/>
    <mergeCell ref="AK37:AN37"/>
    <mergeCell ref="AK47:AN49"/>
    <mergeCell ref="AK21:AN21"/>
    <mergeCell ref="AK22:AN22"/>
    <mergeCell ref="AK23:AN23"/>
    <mergeCell ref="AK24:AN24"/>
    <mergeCell ref="AK25:AN25"/>
    <mergeCell ref="AK26:AN26"/>
    <mergeCell ref="AK27:AN27"/>
    <mergeCell ref="AK28:AN28"/>
    <mergeCell ref="AK29:AN29"/>
    <mergeCell ref="AK10:AN12"/>
    <mergeCell ref="AK13:AN13"/>
    <mergeCell ref="AK14:AN14"/>
    <mergeCell ref="AK15:AN15"/>
    <mergeCell ref="AK16:AN16"/>
    <mergeCell ref="AK17:AN17"/>
    <mergeCell ref="AK18:AN18"/>
    <mergeCell ref="AK19:AN19"/>
    <mergeCell ref="AK20:AN20"/>
    <mergeCell ref="U124:U125"/>
    <mergeCell ref="AB124:AB125"/>
    <mergeCell ref="M153:P153"/>
    <mergeCell ref="AA123:AB123"/>
    <mergeCell ref="AH123:AH125"/>
    <mergeCell ref="AD124:AD125"/>
    <mergeCell ref="AG123:AG125"/>
    <mergeCell ref="A159:D159"/>
    <mergeCell ref="M126:P126"/>
    <mergeCell ref="M152:P152"/>
    <mergeCell ref="A153:B154"/>
    <mergeCell ref="S123:T123"/>
    <mergeCell ref="AE124:AE125"/>
    <mergeCell ref="A123:A125"/>
    <mergeCell ref="B123:B125"/>
    <mergeCell ref="C123:D123"/>
    <mergeCell ref="I123:J123"/>
    <mergeCell ref="L123:P123"/>
    <mergeCell ref="Q123:Q125"/>
    <mergeCell ref="J124:J125"/>
    <mergeCell ref="K124:K125"/>
    <mergeCell ref="C124:C125"/>
    <mergeCell ref="D124:D125"/>
    <mergeCell ref="E124:E125"/>
    <mergeCell ref="F124:F125"/>
    <mergeCell ref="G124:G125"/>
    <mergeCell ref="I124:I125"/>
    <mergeCell ref="P124:P125"/>
    <mergeCell ref="R47:R49"/>
    <mergeCell ref="W11:W12"/>
    <mergeCell ref="X11:X12"/>
    <mergeCell ref="AA47:AB47"/>
    <mergeCell ref="AC47:AF47"/>
    <mergeCell ref="AE48:AE49"/>
    <mergeCell ref="Z48:Z49"/>
    <mergeCell ref="AC48:AC49"/>
    <mergeCell ref="AA48:AA49"/>
    <mergeCell ref="Y47:Z47"/>
    <mergeCell ref="V48:V49"/>
    <mergeCell ref="U47:X47"/>
    <mergeCell ref="F48:F49"/>
    <mergeCell ref="G48:G49"/>
    <mergeCell ref="I48:I49"/>
    <mergeCell ref="K48:K49"/>
    <mergeCell ref="L85:P85"/>
    <mergeCell ref="M114:P114"/>
    <mergeCell ref="M76:P76"/>
    <mergeCell ref="M50:P50"/>
    <mergeCell ref="A39:B40"/>
    <mergeCell ref="M39:P39"/>
    <mergeCell ref="D11:D12"/>
    <mergeCell ref="E11:E12"/>
    <mergeCell ref="AC11:AC12"/>
    <mergeCell ref="L10:P10"/>
    <mergeCell ref="AB11:AB12"/>
    <mergeCell ref="R10:R12"/>
    <mergeCell ref="U10:X10"/>
    <mergeCell ref="Q10:Q12"/>
    <mergeCell ref="K11:K12"/>
    <mergeCell ref="S11:S12"/>
    <mergeCell ref="Y11:Y12"/>
    <mergeCell ref="Z11:Z12"/>
    <mergeCell ref="U11:U12"/>
    <mergeCell ref="V11:V12"/>
    <mergeCell ref="AA10:AB10"/>
    <mergeCell ref="AC10:AF10"/>
    <mergeCell ref="H11:H12"/>
    <mergeCell ref="A47:A49"/>
    <mergeCell ref="B47:B49"/>
    <mergeCell ref="J48:J49"/>
    <mergeCell ref="A84:D84"/>
    <mergeCell ref="A83:D83"/>
    <mergeCell ref="D48:D49"/>
    <mergeCell ref="I85:J85"/>
    <mergeCell ref="J86:J87"/>
    <mergeCell ref="I47:J47"/>
    <mergeCell ref="F269:H269"/>
    <mergeCell ref="E267:H267"/>
    <mergeCell ref="A121:D121"/>
    <mergeCell ref="K269:L269"/>
    <mergeCell ref="AA85:AB85"/>
    <mergeCell ref="F11:F12"/>
    <mergeCell ref="A45:D45"/>
    <mergeCell ref="A85:A87"/>
    <mergeCell ref="B85:B87"/>
    <mergeCell ref="M77:P77"/>
    <mergeCell ref="K268:L268"/>
    <mergeCell ref="G268:H268"/>
    <mergeCell ref="C85:D85"/>
    <mergeCell ref="C157:AK157"/>
    <mergeCell ref="AG10:AG12"/>
    <mergeCell ref="Y10:Z10"/>
    <mergeCell ref="I11:I12"/>
    <mergeCell ref="C48:C49"/>
    <mergeCell ref="O48:O49"/>
    <mergeCell ref="L47:P47"/>
    <mergeCell ref="M124:M125"/>
    <mergeCell ref="O124:O125"/>
    <mergeCell ref="E48:E49"/>
    <mergeCell ref="A115:B116"/>
    <mergeCell ref="A122:D122"/>
    <mergeCell ref="A77:B78"/>
    <mergeCell ref="A2:T2"/>
    <mergeCell ref="I10:J10"/>
    <mergeCell ref="B10:B12"/>
    <mergeCell ref="A10:A12"/>
    <mergeCell ref="C10:D10"/>
    <mergeCell ref="J11:J12"/>
    <mergeCell ref="P11:P12"/>
    <mergeCell ref="C11:C12"/>
    <mergeCell ref="M11:M12"/>
    <mergeCell ref="O11:O12"/>
    <mergeCell ref="A5:B5"/>
    <mergeCell ref="C7:D7"/>
    <mergeCell ref="C5:D5"/>
    <mergeCell ref="E5:F5"/>
    <mergeCell ref="A6:B6"/>
    <mergeCell ref="E7:F7"/>
    <mergeCell ref="E6:F6"/>
    <mergeCell ref="C6:D6"/>
    <mergeCell ref="T11:T12"/>
    <mergeCell ref="I9:J9"/>
    <mergeCell ref="G11:G12"/>
    <mergeCell ref="A9:F9"/>
    <mergeCell ref="S9:AG9"/>
    <mergeCell ref="C86:C87"/>
    <mergeCell ref="D86:D87"/>
    <mergeCell ref="E86:E87"/>
    <mergeCell ref="F86:F87"/>
    <mergeCell ref="G86:G87"/>
    <mergeCell ref="AA86:AA87"/>
    <mergeCell ref="M86:M87"/>
    <mergeCell ref="O86:O87"/>
    <mergeCell ref="Q85:Q87"/>
    <mergeCell ref="R85:R87"/>
    <mergeCell ref="T86:T87"/>
    <mergeCell ref="U86:U87"/>
    <mergeCell ref="S85:T85"/>
    <mergeCell ref="U85:X85"/>
    <mergeCell ref="Y85:Z85"/>
    <mergeCell ref="Z86:Z87"/>
    <mergeCell ref="Y86:Y87"/>
    <mergeCell ref="P48:P49"/>
    <mergeCell ref="M48:M49"/>
    <mergeCell ref="C47:D47"/>
    <mergeCell ref="AI123:AI125"/>
    <mergeCell ref="AJ123:AJ125"/>
    <mergeCell ref="I86:I87"/>
    <mergeCell ref="K86:K87"/>
    <mergeCell ref="AD86:AD87"/>
    <mergeCell ref="M88:P88"/>
    <mergeCell ref="P86:P87"/>
    <mergeCell ref="AB86:AB87"/>
    <mergeCell ref="S86:S87"/>
    <mergeCell ref="M115:P115"/>
    <mergeCell ref="AH85:AH87"/>
    <mergeCell ref="Y123:Z123"/>
    <mergeCell ref="U123:X123"/>
    <mergeCell ref="AC85:AF85"/>
    <mergeCell ref="AE86:AE87"/>
    <mergeCell ref="AC123:AF123"/>
    <mergeCell ref="R123:R125"/>
    <mergeCell ref="V124:V125"/>
    <mergeCell ref="S124:S125"/>
    <mergeCell ref="AC124:AC125"/>
    <mergeCell ref="Y124:Y125"/>
    <mergeCell ref="Z124:Z125"/>
    <mergeCell ref="AA124:AA125"/>
    <mergeCell ref="T124:T125"/>
    <mergeCell ref="I5:AN5"/>
    <mergeCell ref="AI10:AI12"/>
    <mergeCell ref="AJ10:AJ12"/>
    <mergeCell ref="AI47:AI49"/>
    <mergeCell ref="AJ47:AJ49"/>
    <mergeCell ref="AI85:AI87"/>
    <mergeCell ref="AJ85:AJ87"/>
    <mergeCell ref="AC86:AC87"/>
    <mergeCell ref="V86:V87"/>
    <mergeCell ref="AG85:AG87"/>
    <mergeCell ref="Y48:Y49"/>
    <mergeCell ref="S48:S49"/>
    <mergeCell ref="T48:T49"/>
    <mergeCell ref="U48:U49"/>
    <mergeCell ref="AH10:AH12"/>
    <mergeCell ref="AD11:AD12"/>
    <mergeCell ref="AE11:AE12"/>
    <mergeCell ref="Q47:Q49"/>
    <mergeCell ref="AA11:AA12"/>
    <mergeCell ref="M38:P38"/>
    <mergeCell ref="AG47:AG49"/>
    <mergeCell ref="AH47:AH49"/>
    <mergeCell ref="AB48:AB49"/>
    <mergeCell ref="AD48:AD49"/>
  </mergeCells>
  <phoneticPr fontId="0" type="noConversion"/>
  <conditionalFormatting sqref="Q13:Q21 AC46:AF46 Q27:Q38 Q46 T46 V46:Z46 V13:Z38 AC13:AC38 T13:T38">
    <cfRule type="cellIs" dxfId="231" priority="620" stopIfTrue="1" operator="equal">
      <formula>FALSE</formula>
    </cfRule>
  </conditionalFormatting>
  <conditionalFormatting sqref="V82:Z83 R39:Z39">
    <cfRule type="containsErrors" dxfId="230" priority="766" stopIfTrue="1">
      <formula>ISERROR(R39)</formula>
    </cfRule>
  </conditionalFormatting>
  <conditionalFormatting sqref="S46 U46 U13:U38 S13:S38">
    <cfRule type="cellIs" dxfId="229" priority="510" stopIfTrue="1" operator="lessThan">
      <formula>0</formula>
    </cfRule>
    <cfRule type="cellIs" dxfId="228" priority="607" stopIfTrue="1" operator="equal">
      <formula>FALSE</formula>
    </cfRule>
  </conditionalFormatting>
  <conditionalFormatting sqref="Q13:Q21 Q27:Q38 Q46">
    <cfRule type="containsErrors" priority="591" stopIfTrue="1">
      <formula>ISERROR(Q13)</formula>
    </cfRule>
  </conditionalFormatting>
  <conditionalFormatting sqref="R13:R21 R46 R27:R37">
    <cfRule type="containsErrors" dxfId="227" priority="525" stopIfTrue="1">
      <formula>ISERROR(R13)</formula>
    </cfRule>
    <cfRule type="cellIs" priority="541" stopIfTrue="1" operator="greaterThan">
      <formula>0</formula>
    </cfRule>
    <cfRule type="cellIs" dxfId="226" priority="590" stopIfTrue="1" operator="lessThan">
      <formula>0</formula>
    </cfRule>
  </conditionalFormatting>
  <conditionalFormatting sqref="Q13:R21 Q27:Q38 R27:R37 Q46:R46 G13:G37">
    <cfRule type="cellIs" dxfId="225" priority="589" stopIfTrue="1" operator="equal">
      <formula>0</formula>
    </cfRule>
  </conditionalFormatting>
  <conditionalFormatting sqref="F27:F37 E46 E13:F13 E14:E38 F14:F21 J27:J28 I13:I37 I13:J21">
    <cfRule type="cellIs" dxfId="224" priority="765" stopIfTrue="1" operator="greaterThan">
      <formula>#REF!</formula>
    </cfRule>
  </conditionalFormatting>
  <conditionalFormatting sqref="O13:O21 O27:O37 M27:M37 M13:M21">
    <cfRule type="cellIs" dxfId="223" priority="586" stopIfTrue="1" operator="equal">
      <formula>0</formula>
    </cfRule>
  </conditionalFormatting>
  <conditionalFormatting sqref="Q13:Q21 Q27:Q38 Q46">
    <cfRule type="cellIs" dxfId="222" priority="574" stopIfTrue="1" operator="equal">
      <formula>"00.01.1900"</formula>
    </cfRule>
    <cfRule type="containsErrors" dxfId="221" priority="575" stopIfTrue="1">
      <formula>ISERROR(Q13)</formula>
    </cfRule>
  </conditionalFormatting>
  <conditionalFormatting sqref="H13:H37">
    <cfRule type="expression" dxfId="220" priority="567" stopIfTrue="1">
      <formula>$Q$13&gt;0</formula>
    </cfRule>
  </conditionalFormatting>
  <conditionalFormatting sqref="P13:P37">
    <cfRule type="cellIs" dxfId="219" priority="518" stopIfTrue="1" operator="lessThan">
      <formula>0</formula>
    </cfRule>
    <cfRule type="cellIs" dxfId="218" priority="523" stopIfTrue="1" operator="equal">
      <formula>0</formula>
    </cfRule>
  </conditionalFormatting>
  <conditionalFormatting sqref="AA38:AB38 AA46:AB46 AA13:AA37">
    <cfRule type="cellIs" dxfId="217" priority="506" stopIfTrue="1" operator="equal">
      <formula>0</formula>
    </cfRule>
    <cfRule type="cellIs" dxfId="216" priority="521" stopIfTrue="1" operator="equal">
      <formula>FALSE</formula>
    </cfRule>
  </conditionalFormatting>
  <conditionalFormatting sqref="P82">
    <cfRule type="containsErrors" dxfId="215" priority="517" stopIfTrue="1">
      <formula>ISERROR(P82)</formula>
    </cfRule>
  </conditionalFormatting>
  <conditionalFormatting sqref="I13:I37">
    <cfRule type="cellIs" priority="511" stopIfTrue="1" operator="lessThan">
      <formula>$J$13</formula>
    </cfRule>
  </conditionalFormatting>
  <conditionalFormatting sqref="C5:D5">
    <cfRule type="containsBlanks" dxfId="214" priority="500" stopIfTrue="1">
      <formula>LEN(TRIM(C5))=0</formula>
    </cfRule>
  </conditionalFormatting>
  <conditionalFormatting sqref="C6 G6 K6 I7 AM7">
    <cfRule type="containsBlanks" dxfId="213" priority="499" stopIfTrue="1">
      <formula>LEN(TRIM(C6))=0</formula>
    </cfRule>
  </conditionalFormatting>
  <conditionalFormatting sqref="Q76 T76 V76:Z76 AC76:AF76">
    <cfRule type="cellIs" dxfId="212" priority="463" stopIfTrue="1" operator="equal">
      <formula>FALSE</formula>
    </cfRule>
  </conditionalFormatting>
  <conditionalFormatting sqref="S76 U76">
    <cfRule type="cellIs" dxfId="211" priority="450" stopIfTrue="1" operator="lessThan">
      <formula>0</formula>
    </cfRule>
    <cfRule type="cellIs" dxfId="210" priority="462" stopIfTrue="1" operator="equal">
      <formula>FALSE</formula>
    </cfRule>
  </conditionalFormatting>
  <conditionalFormatting sqref="Q76">
    <cfRule type="containsErrors" priority="461" stopIfTrue="1">
      <formula>ISERROR(Q76)</formula>
    </cfRule>
  </conditionalFormatting>
  <conditionalFormatting sqref="R76">
    <cfRule type="containsErrors" dxfId="209" priority="452" stopIfTrue="1">
      <formula>ISERROR(R76)</formula>
    </cfRule>
    <cfRule type="cellIs" priority="454" stopIfTrue="1" operator="greaterThan">
      <formula>0</formula>
    </cfRule>
    <cfRule type="cellIs" dxfId="208" priority="460" stopIfTrue="1" operator="lessThan">
      <formula>0</formula>
    </cfRule>
  </conditionalFormatting>
  <conditionalFormatting sqref="Q76:R76">
    <cfRule type="cellIs" dxfId="207" priority="459" stopIfTrue="1" operator="equal">
      <formula>0</formula>
    </cfRule>
  </conditionalFormatting>
  <conditionalFormatting sqref="E76">
    <cfRule type="cellIs" dxfId="206" priority="464" stopIfTrue="1" operator="greaterThan">
      <formula>#REF!</formula>
    </cfRule>
  </conditionalFormatting>
  <conditionalFormatting sqref="Q76">
    <cfRule type="cellIs" dxfId="205" priority="456" stopIfTrue="1" operator="equal">
      <formula>"00.01.1900"</formula>
    </cfRule>
    <cfRule type="containsErrors" dxfId="204" priority="457" stopIfTrue="1">
      <formula>ISERROR(Q76)</formula>
    </cfRule>
  </conditionalFormatting>
  <conditionalFormatting sqref="AA76:AB76">
    <cfRule type="cellIs" dxfId="203" priority="449" stopIfTrue="1" operator="equal">
      <formula>0</formula>
    </cfRule>
    <cfRule type="cellIs" dxfId="202" priority="451" stopIfTrue="1" operator="equal">
      <formula>FALSE</formula>
    </cfRule>
  </conditionalFormatting>
  <conditionalFormatting sqref="Q50 T50 V50:Z50 AC50:AF50">
    <cfRule type="cellIs" dxfId="201" priority="447" stopIfTrue="1" operator="equal">
      <formula>FALSE</formula>
    </cfRule>
  </conditionalFormatting>
  <conditionalFormatting sqref="S50 U50">
    <cfRule type="cellIs" dxfId="200" priority="434" stopIfTrue="1" operator="lessThan">
      <formula>0</formula>
    </cfRule>
    <cfRule type="cellIs" dxfId="199" priority="446" stopIfTrue="1" operator="equal">
      <formula>FALSE</formula>
    </cfRule>
  </conditionalFormatting>
  <conditionalFormatting sqref="Q50">
    <cfRule type="containsErrors" priority="445" stopIfTrue="1">
      <formula>ISERROR(Q50)</formula>
    </cfRule>
  </conditionalFormatting>
  <conditionalFormatting sqref="R50">
    <cfRule type="containsErrors" dxfId="198" priority="436" stopIfTrue="1">
      <formula>ISERROR(R50)</formula>
    </cfRule>
    <cfRule type="cellIs" priority="438" stopIfTrue="1" operator="greaterThan">
      <formula>0</formula>
    </cfRule>
    <cfRule type="cellIs" dxfId="197" priority="444" stopIfTrue="1" operator="lessThan">
      <formula>0</formula>
    </cfRule>
  </conditionalFormatting>
  <conditionalFormatting sqref="Q50:R50">
    <cfRule type="cellIs" dxfId="196" priority="443" stopIfTrue="1" operator="equal">
      <formula>0</formula>
    </cfRule>
  </conditionalFormatting>
  <conditionalFormatting sqref="E50">
    <cfRule type="cellIs" dxfId="195" priority="448" stopIfTrue="1" operator="greaterThan">
      <formula>#REF!</formula>
    </cfRule>
  </conditionalFormatting>
  <conditionalFormatting sqref="Q50">
    <cfRule type="cellIs" dxfId="194" priority="440" stopIfTrue="1" operator="equal">
      <formula>"00.01.1900"</formula>
    </cfRule>
    <cfRule type="containsErrors" dxfId="193" priority="441" stopIfTrue="1">
      <formula>ISERROR(Q50)</formula>
    </cfRule>
  </conditionalFormatting>
  <conditionalFormatting sqref="AA50:AB50">
    <cfRule type="cellIs" dxfId="192" priority="433" stopIfTrue="1" operator="equal">
      <formula>0</formula>
    </cfRule>
    <cfRule type="cellIs" dxfId="191" priority="435" stopIfTrue="1" operator="equal">
      <formula>FALSE</formula>
    </cfRule>
  </conditionalFormatting>
  <conditionalFormatting sqref="AD38:AF38 AD13:AD37">
    <cfRule type="cellIs" dxfId="190" priority="421" stopIfTrue="1" operator="equal">
      <formula>FALSE</formula>
    </cfRule>
  </conditionalFormatting>
  <conditionalFormatting sqref="AB13:AB37">
    <cfRule type="cellIs" dxfId="189" priority="417" stopIfTrue="1" operator="equal">
      <formula>0</formula>
    </cfRule>
    <cfRule type="cellIs" dxfId="188" priority="418" stopIfTrue="1" operator="equal">
      <formula>FALSE</formula>
    </cfRule>
  </conditionalFormatting>
  <conditionalFormatting sqref="M40:AG40">
    <cfRule type="cellIs" dxfId="187" priority="365" stopIfTrue="1" operator="equal">
      <formula>$M$77</formula>
    </cfRule>
  </conditionalFormatting>
  <conditionalFormatting sqref="H5">
    <cfRule type="containsText" dxfId="186" priority="341" stopIfTrue="1" operator="containsText" text="bitte auswählen">
      <formula>NOT(ISERROR(SEARCH("bitte auswählen",H5)))</formula>
    </cfRule>
  </conditionalFormatting>
  <conditionalFormatting sqref="M76">
    <cfRule type="cellIs" dxfId="185" priority="355" stopIfTrue="1" operator="equal">
      <formula>$M$77</formula>
    </cfRule>
  </conditionalFormatting>
  <conditionalFormatting sqref="H5">
    <cfRule type="cellIs" dxfId="184" priority="362" stopIfTrue="1" operator="notEqual">
      <formula>"bitte auswählen"</formula>
    </cfRule>
  </conditionalFormatting>
  <conditionalFormatting sqref="Q22:Q26">
    <cfRule type="cellIs" dxfId="183" priority="333" stopIfTrue="1" operator="equal">
      <formula>FALSE</formula>
    </cfRule>
  </conditionalFormatting>
  <conditionalFormatting sqref="Q22:Q26">
    <cfRule type="containsErrors" priority="331" stopIfTrue="1">
      <formula>ISERROR(Q22)</formula>
    </cfRule>
  </conditionalFormatting>
  <conditionalFormatting sqref="R22:R26">
    <cfRule type="containsErrors" dxfId="182" priority="321" stopIfTrue="1">
      <formula>ISERROR(R22)</formula>
    </cfRule>
    <cfRule type="cellIs" priority="323" stopIfTrue="1" operator="greaterThan">
      <formula>0</formula>
    </cfRule>
    <cfRule type="cellIs" dxfId="181" priority="330" stopIfTrue="1" operator="lessThan">
      <formula>0</formula>
    </cfRule>
  </conditionalFormatting>
  <conditionalFormatting sqref="Q22:R26">
    <cfRule type="cellIs" dxfId="180" priority="329" stopIfTrue="1" operator="equal">
      <formula>0</formula>
    </cfRule>
  </conditionalFormatting>
  <conditionalFormatting sqref="F22:F26">
    <cfRule type="cellIs" dxfId="179" priority="334" stopIfTrue="1" operator="greaterThan">
      <formula>#REF!</formula>
    </cfRule>
  </conditionalFormatting>
  <conditionalFormatting sqref="M22:M26 O22:O26">
    <cfRule type="cellIs" dxfId="178" priority="328" stopIfTrue="1" operator="equal">
      <formula>0</formula>
    </cfRule>
  </conditionalFormatting>
  <conditionalFormatting sqref="Q22:Q26">
    <cfRule type="cellIs" dxfId="177" priority="326" stopIfTrue="1" operator="equal">
      <formula>"00.01.1900"</formula>
    </cfRule>
    <cfRule type="containsErrors" dxfId="176" priority="327" stopIfTrue="1">
      <formula>ISERROR(Q22)</formula>
    </cfRule>
  </conditionalFormatting>
  <conditionalFormatting sqref="V41:Z42 V44:Z45">
    <cfRule type="containsErrors" dxfId="175" priority="311" stopIfTrue="1">
      <formula>ISERROR(V41)</formula>
    </cfRule>
  </conditionalFormatting>
  <conditionalFormatting sqref="P44">
    <cfRule type="containsErrors" dxfId="174" priority="310" stopIfTrue="1">
      <formula>ISERROR(P44)</formula>
    </cfRule>
  </conditionalFormatting>
  <conditionalFormatting sqref="R39">
    <cfRule type="cellIs" dxfId="173" priority="307" stopIfTrue="1" operator="equal">
      <formula>$R$76</formula>
    </cfRule>
  </conditionalFormatting>
  <conditionalFormatting sqref="AG39">
    <cfRule type="cellIs" dxfId="172" priority="306" stopIfTrue="1" operator="lessThan">
      <formula>$AD$76</formula>
    </cfRule>
  </conditionalFormatting>
  <conditionalFormatting sqref="AH39:AJ39">
    <cfRule type="cellIs" dxfId="171" priority="304" operator="equal">
      <formula>0</formula>
    </cfRule>
  </conditionalFormatting>
  <conditionalFormatting sqref="V120:Z121">
    <cfRule type="containsErrors" dxfId="170" priority="302" stopIfTrue="1">
      <formula>ISERROR(V120)</formula>
    </cfRule>
  </conditionalFormatting>
  <conditionalFormatting sqref="P120">
    <cfRule type="containsErrors" dxfId="169" priority="301" stopIfTrue="1">
      <formula>ISERROR(P120)</formula>
    </cfRule>
  </conditionalFormatting>
  <conditionalFormatting sqref="Q114 T114 V114:Z114 AC114:AF114">
    <cfRule type="cellIs" dxfId="168" priority="297" stopIfTrue="1" operator="equal">
      <formula>FALSE</formula>
    </cfRule>
  </conditionalFormatting>
  <conditionalFormatting sqref="S114 U114">
    <cfRule type="cellIs" dxfId="167" priority="284" stopIfTrue="1" operator="lessThan">
      <formula>0</formula>
    </cfRule>
    <cfRule type="cellIs" dxfId="166" priority="296" stopIfTrue="1" operator="equal">
      <formula>FALSE</formula>
    </cfRule>
  </conditionalFormatting>
  <conditionalFormatting sqref="Q114">
    <cfRule type="containsErrors" priority="295" stopIfTrue="1">
      <formula>ISERROR(Q114)</formula>
    </cfRule>
  </conditionalFormatting>
  <conditionalFormatting sqref="R114">
    <cfRule type="containsErrors" dxfId="165" priority="286" stopIfTrue="1">
      <formula>ISERROR(R114)</formula>
    </cfRule>
    <cfRule type="cellIs" priority="288" stopIfTrue="1" operator="greaterThan">
      <formula>0</formula>
    </cfRule>
    <cfRule type="cellIs" dxfId="164" priority="294" stopIfTrue="1" operator="lessThan">
      <formula>0</formula>
    </cfRule>
  </conditionalFormatting>
  <conditionalFormatting sqref="Q114:R114">
    <cfRule type="cellIs" dxfId="163" priority="293" stopIfTrue="1" operator="equal">
      <formula>0</formula>
    </cfRule>
  </conditionalFormatting>
  <conditionalFormatting sqref="E114">
    <cfRule type="cellIs" dxfId="162" priority="298" stopIfTrue="1" operator="greaterThan">
      <formula>#REF!</formula>
    </cfRule>
  </conditionalFormatting>
  <conditionalFormatting sqref="Q114">
    <cfRule type="cellIs" dxfId="161" priority="290" stopIfTrue="1" operator="equal">
      <formula>"00.01.1900"</formula>
    </cfRule>
    <cfRule type="containsErrors" dxfId="160" priority="291" stopIfTrue="1">
      <formula>ISERROR(Q114)</formula>
    </cfRule>
  </conditionalFormatting>
  <conditionalFormatting sqref="AA114:AB114">
    <cfRule type="cellIs" dxfId="159" priority="283" stopIfTrue="1" operator="equal">
      <formula>0</formula>
    </cfRule>
    <cfRule type="cellIs" dxfId="158" priority="285" stopIfTrue="1" operator="equal">
      <formula>FALSE</formula>
    </cfRule>
  </conditionalFormatting>
  <conditionalFormatting sqref="Q88 T88 V88:Z88 AC88:AF88">
    <cfRule type="cellIs" dxfId="157" priority="281" stopIfTrue="1" operator="equal">
      <formula>FALSE</formula>
    </cfRule>
  </conditionalFormatting>
  <conditionalFormatting sqref="S88 U88">
    <cfRule type="cellIs" dxfId="156" priority="268" stopIfTrue="1" operator="lessThan">
      <formula>0</formula>
    </cfRule>
    <cfRule type="cellIs" dxfId="155" priority="280" stopIfTrue="1" operator="equal">
      <formula>FALSE</formula>
    </cfRule>
  </conditionalFormatting>
  <conditionalFormatting sqref="Q88">
    <cfRule type="containsErrors" priority="279" stopIfTrue="1">
      <formula>ISERROR(Q88)</formula>
    </cfRule>
  </conditionalFormatting>
  <conditionalFormatting sqref="R88">
    <cfRule type="containsErrors" dxfId="154" priority="270" stopIfTrue="1">
      <formula>ISERROR(R88)</formula>
    </cfRule>
    <cfRule type="cellIs" priority="272" stopIfTrue="1" operator="greaterThan">
      <formula>0</formula>
    </cfRule>
    <cfRule type="cellIs" dxfId="153" priority="278" stopIfTrue="1" operator="lessThan">
      <formula>0</formula>
    </cfRule>
  </conditionalFormatting>
  <conditionalFormatting sqref="Q88:R88">
    <cfRule type="cellIs" dxfId="152" priority="277" stopIfTrue="1" operator="equal">
      <formula>0</formula>
    </cfRule>
  </conditionalFormatting>
  <conditionalFormatting sqref="E88">
    <cfRule type="cellIs" dxfId="151" priority="282" stopIfTrue="1" operator="greaterThan">
      <formula>#REF!</formula>
    </cfRule>
  </conditionalFormatting>
  <conditionalFormatting sqref="Q88">
    <cfRule type="cellIs" dxfId="150" priority="274" stopIfTrue="1" operator="equal">
      <formula>"00.01.1900"</formula>
    </cfRule>
    <cfRule type="containsErrors" dxfId="149" priority="275" stopIfTrue="1">
      <formula>ISERROR(Q88)</formula>
    </cfRule>
  </conditionalFormatting>
  <conditionalFormatting sqref="AA88:AB88">
    <cfRule type="cellIs" dxfId="148" priority="267" stopIfTrue="1" operator="equal">
      <formula>0</formula>
    </cfRule>
    <cfRule type="cellIs" dxfId="147" priority="269" stopIfTrue="1" operator="equal">
      <formula>FALSE</formula>
    </cfRule>
  </conditionalFormatting>
  <conditionalFormatting sqref="M114">
    <cfRule type="cellIs" dxfId="146" priority="246" stopIfTrue="1" operator="equal">
      <formula>$M$77</formula>
    </cfRule>
  </conditionalFormatting>
  <conditionalFormatting sqref="V158:Z159">
    <cfRule type="containsErrors" dxfId="145" priority="232" stopIfTrue="1">
      <formula>ISERROR(V158)</formula>
    </cfRule>
  </conditionalFormatting>
  <conditionalFormatting sqref="P158">
    <cfRule type="containsErrors" dxfId="144" priority="231" stopIfTrue="1">
      <formula>ISERROR(P158)</formula>
    </cfRule>
  </conditionalFormatting>
  <conditionalFormatting sqref="Q152 T152 V152:Z152 AC152:AF152">
    <cfRule type="cellIs" dxfId="143" priority="227" stopIfTrue="1" operator="equal">
      <formula>FALSE</formula>
    </cfRule>
  </conditionalFormatting>
  <conditionalFormatting sqref="S152 U152">
    <cfRule type="cellIs" dxfId="142" priority="214" stopIfTrue="1" operator="lessThan">
      <formula>0</formula>
    </cfRule>
    <cfRule type="cellIs" dxfId="141" priority="226" stopIfTrue="1" operator="equal">
      <formula>FALSE</formula>
    </cfRule>
  </conditionalFormatting>
  <conditionalFormatting sqref="Q152">
    <cfRule type="containsErrors" priority="225" stopIfTrue="1">
      <formula>ISERROR(Q152)</formula>
    </cfRule>
  </conditionalFormatting>
  <conditionalFormatting sqref="R152">
    <cfRule type="containsErrors" dxfId="140" priority="216" stopIfTrue="1">
      <formula>ISERROR(R152)</formula>
    </cfRule>
    <cfRule type="cellIs" priority="218" stopIfTrue="1" operator="greaterThan">
      <formula>0</formula>
    </cfRule>
    <cfRule type="cellIs" dxfId="139" priority="224" stopIfTrue="1" operator="lessThan">
      <formula>0</formula>
    </cfRule>
  </conditionalFormatting>
  <conditionalFormatting sqref="Q152:R152">
    <cfRule type="cellIs" dxfId="138" priority="223" stopIfTrue="1" operator="equal">
      <formula>0</formula>
    </cfRule>
  </conditionalFormatting>
  <conditionalFormatting sqref="E152">
    <cfRule type="cellIs" dxfId="137" priority="228" stopIfTrue="1" operator="greaterThan">
      <formula>#REF!</formula>
    </cfRule>
  </conditionalFormatting>
  <conditionalFormatting sqref="Q152">
    <cfRule type="cellIs" dxfId="136" priority="220" stopIfTrue="1" operator="equal">
      <formula>"00.01.1900"</formula>
    </cfRule>
    <cfRule type="containsErrors" dxfId="135" priority="221" stopIfTrue="1">
      <formula>ISERROR(Q152)</formula>
    </cfRule>
  </conditionalFormatting>
  <conditionalFormatting sqref="AA152:AB152">
    <cfRule type="cellIs" dxfId="134" priority="213" stopIfTrue="1" operator="equal">
      <formula>0</formula>
    </cfRule>
    <cfRule type="cellIs" dxfId="133" priority="215" stopIfTrue="1" operator="equal">
      <formula>FALSE</formula>
    </cfRule>
  </conditionalFormatting>
  <conditionalFormatting sqref="Q126 T126 V126:Z126 AC126:AF126">
    <cfRule type="cellIs" dxfId="132" priority="211" stopIfTrue="1" operator="equal">
      <formula>FALSE</formula>
    </cfRule>
  </conditionalFormatting>
  <conditionalFormatting sqref="S126 U126">
    <cfRule type="cellIs" dxfId="131" priority="198" stopIfTrue="1" operator="lessThan">
      <formula>0</formula>
    </cfRule>
    <cfRule type="cellIs" dxfId="130" priority="210" stopIfTrue="1" operator="equal">
      <formula>FALSE</formula>
    </cfRule>
  </conditionalFormatting>
  <conditionalFormatting sqref="Q126">
    <cfRule type="containsErrors" priority="209" stopIfTrue="1">
      <formula>ISERROR(Q126)</formula>
    </cfRule>
  </conditionalFormatting>
  <conditionalFormatting sqref="R126">
    <cfRule type="containsErrors" dxfId="129" priority="200" stopIfTrue="1">
      <formula>ISERROR(R126)</formula>
    </cfRule>
    <cfRule type="cellIs" priority="202" stopIfTrue="1" operator="greaterThan">
      <formula>0</formula>
    </cfRule>
    <cfRule type="cellIs" dxfId="128" priority="208" stopIfTrue="1" operator="lessThan">
      <formula>0</formula>
    </cfRule>
  </conditionalFormatting>
  <conditionalFormatting sqref="Q126:R126">
    <cfRule type="cellIs" dxfId="127" priority="207" stopIfTrue="1" operator="equal">
      <formula>0</formula>
    </cfRule>
  </conditionalFormatting>
  <conditionalFormatting sqref="E126">
    <cfRule type="cellIs" dxfId="126" priority="212" stopIfTrue="1" operator="greaterThan">
      <formula>#REF!</formula>
    </cfRule>
  </conditionalFormatting>
  <conditionalFormatting sqref="Q126">
    <cfRule type="cellIs" dxfId="125" priority="204" stopIfTrue="1" operator="equal">
      <formula>"00.01.1900"</formula>
    </cfRule>
    <cfRule type="containsErrors" dxfId="124" priority="205" stopIfTrue="1">
      <formula>ISERROR(Q126)</formula>
    </cfRule>
  </conditionalFormatting>
  <conditionalFormatting sqref="AA126:AB126">
    <cfRule type="cellIs" dxfId="123" priority="197" stopIfTrue="1" operator="equal">
      <formula>0</formula>
    </cfRule>
    <cfRule type="cellIs" dxfId="122" priority="199" stopIfTrue="1" operator="equal">
      <formula>FALSE</formula>
    </cfRule>
  </conditionalFormatting>
  <conditionalFormatting sqref="M152">
    <cfRule type="cellIs" dxfId="121" priority="176" stopIfTrue="1" operator="equal">
      <formula>$M$77</formula>
    </cfRule>
  </conditionalFormatting>
  <conditionalFormatting sqref="AE13:AE37">
    <cfRule type="cellIs" dxfId="120" priority="145" stopIfTrue="1" operator="equal">
      <formula>0</formula>
    </cfRule>
    <cfRule type="cellIs" dxfId="119" priority="146" stopIfTrue="1" operator="equal">
      <formula>FALSE</formula>
    </cfRule>
  </conditionalFormatting>
  <conditionalFormatting sqref="AF13:AF37">
    <cfRule type="cellIs" dxfId="118" priority="143" stopIfTrue="1" operator="equal">
      <formula>0</formula>
    </cfRule>
    <cfRule type="cellIs" dxfId="117" priority="144" stopIfTrue="1" operator="equal">
      <formula>FALSE</formula>
    </cfRule>
  </conditionalFormatting>
  <conditionalFormatting sqref="K13:K37">
    <cfRule type="cellIs" dxfId="116" priority="142" stopIfTrue="1" operator="equal">
      <formula>0</formula>
    </cfRule>
  </conditionalFormatting>
  <conditionalFormatting sqref="Q51:Q59 Q65:Q75 V51:Z75 AC51:AC75 T51:T75">
    <cfRule type="cellIs" dxfId="115" priority="140" stopIfTrue="1" operator="equal">
      <formula>FALSE</formula>
    </cfRule>
  </conditionalFormatting>
  <conditionalFormatting sqref="U51:U75 S51:S75">
    <cfRule type="cellIs" dxfId="114" priority="125" stopIfTrue="1" operator="lessThan">
      <formula>0</formula>
    </cfRule>
    <cfRule type="cellIs" dxfId="113" priority="139" stopIfTrue="1" operator="equal">
      <formula>FALSE</formula>
    </cfRule>
  </conditionalFormatting>
  <conditionalFormatting sqref="Q51:Q59 Q65:Q75">
    <cfRule type="containsErrors" priority="138" stopIfTrue="1">
      <formula>ISERROR(Q51)</formula>
    </cfRule>
  </conditionalFormatting>
  <conditionalFormatting sqref="R51:R59 R65:R75">
    <cfRule type="containsErrors" dxfId="112" priority="130" stopIfTrue="1">
      <formula>ISERROR(R51)</formula>
    </cfRule>
    <cfRule type="cellIs" priority="131" stopIfTrue="1" operator="greaterThan">
      <formula>0</formula>
    </cfRule>
    <cfRule type="cellIs" dxfId="111" priority="137" stopIfTrue="1" operator="lessThan">
      <formula>0</formula>
    </cfRule>
  </conditionalFormatting>
  <conditionalFormatting sqref="Q51:R59 Q65:R75 G51:G75">
    <cfRule type="cellIs" dxfId="110" priority="136" stopIfTrue="1" operator="equal">
      <formula>0</formula>
    </cfRule>
  </conditionalFormatting>
  <conditionalFormatting sqref="I51:J59 I65:J75 E65:F75 E51:F59">
    <cfRule type="cellIs" dxfId="109" priority="141" stopIfTrue="1" operator="greaterThan">
      <formula>#REF!</formula>
    </cfRule>
  </conditionalFormatting>
  <conditionalFormatting sqref="O51:O59 O65:O75 M65:M75 M51:M59">
    <cfRule type="cellIs" dxfId="108" priority="135" stopIfTrue="1" operator="equal">
      <formula>0</formula>
    </cfRule>
  </conditionalFormatting>
  <conditionalFormatting sqref="Q51:Q59 Q65:Q75">
    <cfRule type="cellIs" dxfId="107" priority="133" stopIfTrue="1" operator="equal">
      <formula>"00.01.1900"</formula>
    </cfRule>
    <cfRule type="containsErrors" dxfId="106" priority="134" stopIfTrue="1">
      <formula>ISERROR(Q51)</formula>
    </cfRule>
  </conditionalFormatting>
  <conditionalFormatting sqref="H51:H75">
    <cfRule type="expression" dxfId="105" priority="132" stopIfTrue="1">
      <formula>$Q$13&gt;0</formula>
    </cfRule>
  </conditionalFormatting>
  <conditionalFormatting sqref="P51:P75">
    <cfRule type="cellIs" dxfId="104" priority="127" stopIfTrue="1" operator="lessThan">
      <formula>0</formula>
    </cfRule>
    <cfRule type="cellIs" dxfId="103" priority="129" stopIfTrue="1" operator="equal">
      <formula>0</formula>
    </cfRule>
  </conditionalFormatting>
  <conditionalFormatting sqref="AA51:AA75">
    <cfRule type="cellIs" dxfId="102" priority="124" stopIfTrue="1" operator="equal">
      <formula>0</formula>
    </cfRule>
    <cfRule type="cellIs" dxfId="101" priority="128" stopIfTrue="1" operator="equal">
      <formula>FALSE</formula>
    </cfRule>
  </conditionalFormatting>
  <conditionalFormatting sqref="I51:I59 I65:I75">
    <cfRule type="cellIs" priority="126" stopIfTrue="1" operator="lessThan">
      <formula>$J$13</formula>
    </cfRule>
  </conditionalFormatting>
  <conditionalFormatting sqref="AD51:AD75">
    <cfRule type="cellIs" dxfId="100" priority="123" stopIfTrue="1" operator="equal">
      <formula>FALSE</formula>
    </cfRule>
  </conditionalFormatting>
  <conditionalFormatting sqref="AB51:AB75">
    <cfRule type="cellIs" dxfId="99" priority="121" stopIfTrue="1" operator="equal">
      <formula>0</formula>
    </cfRule>
    <cfRule type="cellIs" dxfId="98" priority="122" stopIfTrue="1" operator="equal">
      <formula>FALSE</formula>
    </cfRule>
  </conditionalFormatting>
  <conditionalFormatting sqref="Q60:Q64">
    <cfRule type="cellIs" dxfId="97" priority="119" stopIfTrue="1" operator="equal">
      <formula>FALSE</formula>
    </cfRule>
  </conditionalFormatting>
  <conditionalFormatting sqref="Q60:Q64">
    <cfRule type="containsErrors" priority="118" stopIfTrue="1">
      <formula>ISERROR(Q60)</formula>
    </cfRule>
  </conditionalFormatting>
  <conditionalFormatting sqref="R60:R64">
    <cfRule type="containsErrors" dxfId="96" priority="111" stopIfTrue="1">
      <formula>ISERROR(R60)</formula>
    </cfRule>
    <cfRule type="cellIs" priority="112" stopIfTrue="1" operator="greaterThan">
      <formula>0</formula>
    </cfRule>
    <cfRule type="cellIs" dxfId="95" priority="117" stopIfTrue="1" operator="lessThan">
      <formula>0</formula>
    </cfRule>
  </conditionalFormatting>
  <conditionalFormatting sqref="Q60:R64">
    <cfRule type="cellIs" dxfId="94" priority="116" stopIfTrue="1" operator="equal">
      <formula>0</formula>
    </cfRule>
  </conditionalFormatting>
  <conditionalFormatting sqref="E60:F64 I60:J64">
    <cfRule type="cellIs" dxfId="93" priority="120" stopIfTrue="1" operator="greaterThan">
      <formula>#REF!</formula>
    </cfRule>
  </conditionalFormatting>
  <conditionalFormatting sqref="M60:M64 O60:O64">
    <cfRule type="cellIs" dxfId="92" priority="115" stopIfTrue="1" operator="equal">
      <formula>0</formula>
    </cfRule>
  </conditionalFormatting>
  <conditionalFormatting sqref="Q60:Q64">
    <cfRule type="cellIs" dxfId="91" priority="113" stopIfTrue="1" operator="equal">
      <formula>"00.01.1900"</formula>
    </cfRule>
    <cfRule type="containsErrors" dxfId="90" priority="114" stopIfTrue="1">
      <formula>ISERROR(Q60)</formula>
    </cfRule>
  </conditionalFormatting>
  <conditionalFormatting sqref="I60:I64">
    <cfRule type="cellIs" priority="110" stopIfTrue="1" operator="lessThan">
      <formula>$J$13</formula>
    </cfRule>
  </conditionalFormatting>
  <conditionalFormatting sqref="AE51:AE75">
    <cfRule type="cellIs" dxfId="89" priority="108" stopIfTrue="1" operator="equal">
      <formula>0</formula>
    </cfRule>
    <cfRule type="cellIs" dxfId="88" priority="109" stopIfTrue="1" operator="equal">
      <formula>FALSE</formula>
    </cfRule>
  </conditionalFormatting>
  <conditionalFormatting sqref="AF51:AF75">
    <cfRule type="cellIs" dxfId="87" priority="106" stopIfTrue="1" operator="equal">
      <formula>0</formula>
    </cfRule>
    <cfRule type="cellIs" dxfId="86" priority="107" stopIfTrue="1" operator="equal">
      <formula>FALSE</formula>
    </cfRule>
  </conditionalFormatting>
  <conditionalFormatting sqref="K51:K75">
    <cfRule type="cellIs" dxfId="85" priority="105" stopIfTrue="1" operator="equal">
      <formula>0</formula>
    </cfRule>
  </conditionalFormatting>
  <conditionalFormatting sqref="Q89:Q97 Q103:Q113 V89:Z113 AC89:AC113 T89:T113">
    <cfRule type="cellIs" dxfId="84" priority="103" stopIfTrue="1" operator="equal">
      <formula>FALSE</formula>
    </cfRule>
  </conditionalFormatting>
  <conditionalFormatting sqref="U89:U113 S89:S113">
    <cfRule type="cellIs" dxfId="83" priority="88" stopIfTrue="1" operator="lessThan">
      <formula>0</formula>
    </cfRule>
    <cfRule type="cellIs" dxfId="82" priority="102" stopIfTrue="1" operator="equal">
      <formula>FALSE</formula>
    </cfRule>
  </conditionalFormatting>
  <conditionalFormatting sqref="Q89:Q97 Q103:Q113">
    <cfRule type="containsErrors" priority="101" stopIfTrue="1">
      <formula>ISERROR(Q89)</formula>
    </cfRule>
  </conditionalFormatting>
  <conditionalFormatting sqref="R89:R97 R103:R113">
    <cfRule type="containsErrors" dxfId="81" priority="93" stopIfTrue="1">
      <formula>ISERROR(R89)</formula>
    </cfRule>
    <cfRule type="cellIs" priority="94" stopIfTrue="1" operator="greaterThan">
      <formula>0</formula>
    </cfRule>
    <cfRule type="cellIs" dxfId="80" priority="100" stopIfTrue="1" operator="lessThan">
      <formula>0</formula>
    </cfRule>
  </conditionalFormatting>
  <conditionalFormatting sqref="Q89:R97 Q103:R113 G89:G113">
    <cfRule type="cellIs" dxfId="79" priority="99" stopIfTrue="1" operator="equal">
      <formula>0</formula>
    </cfRule>
  </conditionalFormatting>
  <conditionalFormatting sqref="I89:J97 I103:J113 E103:F113 E89:F97">
    <cfRule type="cellIs" dxfId="78" priority="104" stopIfTrue="1" operator="greaterThan">
      <formula>#REF!</formula>
    </cfRule>
  </conditionalFormatting>
  <conditionalFormatting sqref="O89:O97 O103:O113 M103:M113 M89:M97">
    <cfRule type="cellIs" dxfId="77" priority="98" stopIfTrue="1" operator="equal">
      <formula>0</formula>
    </cfRule>
  </conditionalFormatting>
  <conditionalFormatting sqref="Q89:Q97 Q103:Q113">
    <cfRule type="cellIs" dxfId="76" priority="96" stopIfTrue="1" operator="equal">
      <formula>"00.01.1900"</formula>
    </cfRule>
    <cfRule type="containsErrors" dxfId="75" priority="97" stopIfTrue="1">
      <formula>ISERROR(Q89)</formula>
    </cfRule>
  </conditionalFormatting>
  <conditionalFormatting sqref="H89:H113">
    <cfRule type="expression" dxfId="74" priority="95" stopIfTrue="1">
      <formula>$Q$13&gt;0</formula>
    </cfRule>
  </conditionalFormatting>
  <conditionalFormatting sqref="P89:P113">
    <cfRule type="cellIs" dxfId="73" priority="90" stopIfTrue="1" operator="lessThan">
      <formula>0</formula>
    </cfRule>
    <cfRule type="cellIs" dxfId="72" priority="92" stopIfTrue="1" operator="equal">
      <formula>0</formula>
    </cfRule>
  </conditionalFormatting>
  <conditionalFormatting sqref="AA89:AA113">
    <cfRule type="cellIs" dxfId="71" priority="87" stopIfTrue="1" operator="equal">
      <formula>0</formula>
    </cfRule>
    <cfRule type="cellIs" dxfId="70" priority="91" stopIfTrue="1" operator="equal">
      <formula>FALSE</formula>
    </cfRule>
  </conditionalFormatting>
  <conditionalFormatting sqref="I89:I97 I103:I113">
    <cfRule type="cellIs" priority="89" stopIfTrue="1" operator="lessThan">
      <formula>$J$13</formula>
    </cfRule>
  </conditionalFormatting>
  <conditionalFormatting sqref="AD89:AD113">
    <cfRule type="cellIs" dxfId="69" priority="86" stopIfTrue="1" operator="equal">
      <formula>FALSE</formula>
    </cfRule>
  </conditionalFormatting>
  <conditionalFormatting sqref="AB89:AB113">
    <cfRule type="cellIs" dxfId="68" priority="84" stopIfTrue="1" operator="equal">
      <formula>0</formula>
    </cfRule>
    <cfRule type="cellIs" dxfId="67" priority="85" stopIfTrue="1" operator="equal">
      <formula>FALSE</formula>
    </cfRule>
  </conditionalFormatting>
  <conditionalFormatting sqref="Q98:Q102">
    <cfRule type="cellIs" dxfId="66" priority="82" stopIfTrue="1" operator="equal">
      <formula>FALSE</formula>
    </cfRule>
  </conditionalFormatting>
  <conditionalFormatting sqref="Q98:Q102">
    <cfRule type="containsErrors" priority="81" stopIfTrue="1">
      <formula>ISERROR(Q98)</formula>
    </cfRule>
  </conditionalFormatting>
  <conditionalFormatting sqref="R98:R102">
    <cfRule type="containsErrors" dxfId="65" priority="74" stopIfTrue="1">
      <formula>ISERROR(R98)</formula>
    </cfRule>
    <cfRule type="cellIs" priority="75" stopIfTrue="1" operator="greaterThan">
      <formula>0</formula>
    </cfRule>
    <cfRule type="cellIs" dxfId="64" priority="80" stopIfTrue="1" operator="lessThan">
      <formula>0</formula>
    </cfRule>
  </conditionalFormatting>
  <conditionalFormatting sqref="Q98:R102">
    <cfRule type="cellIs" dxfId="63" priority="79" stopIfTrue="1" operator="equal">
      <formula>0</formula>
    </cfRule>
  </conditionalFormatting>
  <conditionalFormatting sqref="E98:F102 I98:J102">
    <cfRule type="cellIs" dxfId="62" priority="83" stopIfTrue="1" operator="greaterThan">
      <formula>#REF!</formula>
    </cfRule>
  </conditionalFormatting>
  <conditionalFormatting sqref="M98:M102 O98:O102">
    <cfRule type="cellIs" dxfId="61" priority="78" stopIfTrue="1" operator="equal">
      <formula>0</formula>
    </cfRule>
  </conditionalFormatting>
  <conditionalFormatting sqref="Q98:Q102">
    <cfRule type="cellIs" dxfId="60" priority="76" stopIfTrue="1" operator="equal">
      <formula>"00.01.1900"</formula>
    </cfRule>
    <cfRule type="containsErrors" dxfId="59" priority="77" stopIfTrue="1">
      <formula>ISERROR(Q98)</formula>
    </cfRule>
  </conditionalFormatting>
  <conditionalFormatting sqref="I98:I102">
    <cfRule type="cellIs" priority="73" stopIfTrue="1" operator="lessThan">
      <formula>$J$13</formula>
    </cfRule>
  </conditionalFormatting>
  <conditionalFormatting sqref="AE89:AE113">
    <cfRule type="cellIs" dxfId="58" priority="71" stopIfTrue="1" operator="equal">
      <formula>0</formula>
    </cfRule>
    <cfRule type="cellIs" dxfId="57" priority="72" stopIfTrue="1" operator="equal">
      <formula>FALSE</formula>
    </cfRule>
  </conditionalFormatting>
  <conditionalFormatting sqref="AF89:AF113">
    <cfRule type="cellIs" dxfId="56" priority="69" stopIfTrue="1" operator="equal">
      <formula>0</formula>
    </cfRule>
    <cfRule type="cellIs" dxfId="55" priority="70" stopIfTrue="1" operator="equal">
      <formula>FALSE</formula>
    </cfRule>
  </conditionalFormatting>
  <conditionalFormatting sqref="K89:K113">
    <cfRule type="cellIs" dxfId="54" priority="68" stopIfTrue="1" operator="equal">
      <formula>0</formula>
    </cfRule>
  </conditionalFormatting>
  <conditionalFormatting sqref="Q127:Q135 Q141:Q151 V127:Z151 AC127:AC151 T127:T151">
    <cfRule type="cellIs" dxfId="53" priority="66" stopIfTrue="1" operator="equal">
      <formula>FALSE</formula>
    </cfRule>
  </conditionalFormatting>
  <conditionalFormatting sqref="U127:U151 S127:S151">
    <cfRule type="cellIs" dxfId="52" priority="51" stopIfTrue="1" operator="lessThan">
      <formula>0</formula>
    </cfRule>
    <cfRule type="cellIs" dxfId="51" priority="65" stopIfTrue="1" operator="equal">
      <formula>FALSE</formula>
    </cfRule>
  </conditionalFormatting>
  <conditionalFormatting sqref="Q127:Q135 Q141:Q151">
    <cfRule type="containsErrors" priority="64" stopIfTrue="1">
      <formula>ISERROR(Q127)</formula>
    </cfRule>
  </conditionalFormatting>
  <conditionalFormatting sqref="R127:R135 R141:R151">
    <cfRule type="containsErrors" dxfId="50" priority="56" stopIfTrue="1">
      <formula>ISERROR(R127)</formula>
    </cfRule>
    <cfRule type="cellIs" priority="57" stopIfTrue="1" operator="greaterThan">
      <formula>0</formula>
    </cfRule>
    <cfRule type="cellIs" dxfId="49" priority="63" stopIfTrue="1" operator="lessThan">
      <formula>0</formula>
    </cfRule>
  </conditionalFormatting>
  <conditionalFormatting sqref="Q127:R135 Q141:R151 G127:G151">
    <cfRule type="cellIs" dxfId="48" priority="62" stopIfTrue="1" operator="equal">
      <formula>0</formula>
    </cfRule>
  </conditionalFormatting>
  <conditionalFormatting sqref="I127:J135 I141:J151 E141:F151 E127:F135">
    <cfRule type="cellIs" dxfId="47" priority="67" stopIfTrue="1" operator="greaterThan">
      <formula>#REF!</formula>
    </cfRule>
  </conditionalFormatting>
  <conditionalFormatting sqref="O127:O135 O141:O151 M141:M151 M127:M135">
    <cfRule type="cellIs" dxfId="46" priority="61" stopIfTrue="1" operator="equal">
      <formula>0</formula>
    </cfRule>
  </conditionalFormatting>
  <conditionalFormatting sqref="Q127:Q135 Q141:Q151">
    <cfRule type="cellIs" dxfId="45" priority="59" stopIfTrue="1" operator="equal">
      <formula>"00.01.1900"</formula>
    </cfRule>
    <cfRule type="containsErrors" dxfId="44" priority="60" stopIfTrue="1">
      <formula>ISERROR(Q127)</formula>
    </cfRule>
  </conditionalFormatting>
  <conditionalFormatting sqref="H127:H151">
    <cfRule type="expression" dxfId="43" priority="58" stopIfTrue="1">
      <formula>$Q$13&gt;0</formula>
    </cfRule>
  </conditionalFormatting>
  <conditionalFormatting sqref="P127:P151">
    <cfRule type="cellIs" dxfId="42" priority="53" stopIfTrue="1" operator="lessThan">
      <formula>0</formula>
    </cfRule>
    <cfRule type="cellIs" dxfId="41" priority="55" stopIfTrue="1" operator="equal">
      <formula>0</formula>
    </cfRule>
  </conditionalFormatting>
  <conditionalFormatting sqref="AA127:AA151">
    <cfRule type="cellIs" dxfId="40" priority="50" stopIfTrue="1" operator="equal">
      <formula>0</formula>
    </cfRule>
    <cfRule type="cellIs" dxfId="39" priority="54" stopIfTrue="1" operator="equal">
      <formula>FALSE</formula>
    </cfRule>
  </conditionalFormatting>
  <conditionalFormatting sqref="I127:I135 I141:I151">
    <cfRule type="cellIs" priority="52" stopIfTrue="1" operator="lessThan">
      <formula>$J$13</formula>
    </cfRule>
  </conditionalFormatting>
  <conditionalFormatting sqref="AD127:AD151">
    <cfRule type="cellIs" dxfId="38" priority="49" stopIfTrue="1" operator="equal">
      <formula>FALSE</formula>
    </cfRule>
  </conditionalFormatting>
  <conditionalFormatting sqref="AB127:AB151">
    <cfRule type="cellIs" dxfId="37" priority="47" stopIfTrue="1" operator="equal">
      <formula>0</formula>
    </cfRule>
    <cfRule type="cellIs" dxfId="36" priority="48" stopIfTrue="1" operator="equal">
      <formula>FALSE</formula>
    </cfRule>
  </conditionalFormatting>
  <conditionalFormatting sqref="Q136:Q140">
    <cfRule type="cellIs" dxfId="35" priority="45" stopIfTrue="1" operator="equal">
      <formula>FALSE</formula>
    </cfRule>
  </conditionalFormatting>
  <conditionalFormatting sqref="Q136:Q140">
    <cfRule type="containsErrors" priority="44" stopIfTrue="1">
      <formula>ISERROR(Q136)</formula>
    </cfRule>
  </conditionalFormatting>
  <conditionalFormatting sqref="R136:R140">
    <cfRule type="containsErrors" dxfId="34" priority="37" stopIfTrue="1">
      <formula>ISERROR(R136)</formula>
    </cfRule>
    <cfRule type="cellIs" priority="38" stopIfTrue="1" operator="greaterThan">
      <formula>0</formula>
    </cfRule>
    <cfRule type="cellIs" dxfId="33" priority="43" stopIfTrue="1" operator="lessThan">
      <formula>0</formula>
    </cfRule>
  </conditionalFormatting>
  <conditionalFormatting sqref="Q136:R140">
    <cfRule type="cellIs" dxfId="32" priority="42" stopIfTrue="1" operator="equal">
      <formula>0</formula>
    </cfRule>
  </conditionalFormatting>
  <conditionalFormatting sqref="E136:F140 I136:J140">
    <cfRule type="cellIs" dxfId="31" priority="46" stopIfTrue="1" operator="greaterThan">
      <formula>#REF!</formula>
    </cfRule>
  </conditionalFormatting>
  <conditionalFormatting sqref="M136:M140 O136:O140">
    <cfRule type="cellIs" dxfId="30" priority="41" stopIfTrue="1" operator="equal">
      <formula>0</formula>
    </cfRule>
  </conditionalFormatting>
  <conditionalFormatting sqref="Q136:Q140">
    <cfRule type="cellIs" dxfId="29" priority="39" stopIfTrue="1" operator="equal">
      <formula>"00.01.1900"</formula>
    </cfRule>
    <cfRule type="containsErrors" dxfId="28" priority="40" stopIfTrue="1">
      <formula>ISERROR(Q136)</formula>
    </cfRule>
  </conditionalFormatting>
  <conditionalFormatting sqref="I136:I140">
    <cfRule type="cellIs" priority="36" stopIfTrue="1" operator="lessThan">
      <formula>$J$13</formula>
    </cfRule>
  </conditionalFormatting>
  <conditionalFormatting sqref="AE127:AE151">
    <cfRule type="cellIs" dxfId="27" priority="34" stopIfTrue="1" operator="equal">
      <formula>0</formula>
    </cfRule>
    <cfRule type="cellIs" dxfId="26" priority="35" stopIfTrue="1" operator="equal">
      <formula>FALSE</formula>
    </cfRule>
  </conditionalFormatting>
  <conditionalFormatting sqref="AF127:AF151">
    <cfRule type="cellIs" dxfId="25" priority="32" stopIfTrue="1" operator="equal">
      <formula>0</formula>
    </cfRule>
    <cfRule type="cellIs" dxfId="24" priority="33" stopIfTrue="1" operator="equal">
      <formula>FALSE</formula>
    </cfRule>
  </conditionalFormatting>
  <conditionalFormatting sqref="K127:K151">
    <cfRule type="cellIs" dxfId="23" priority="31" stopIfTrue="1" operator="equal">
      <formula>0</formula>
    </cfRule>
  </conditionalFormatting>
  <conditionalFormatting sqref="J27:J37 J13:J21">
    <cfRule type="cellIs" dxfId="22" priority="30" stopIfTrue="1" operator="greaterThan">
      <formula>#REF!</formula>
    </cfRule>
  </conditionalFormatting>
  <conditionalFormatting sqref="J22:J26">
    <cfRule type="cellIs" dxfId="21" priority="29" stopIfTrue="1" operator="greaterThan">
      <formula>#REF!</formula>
    </cfRule>
  </conditionalFormatting>
  <conditionalFormatting sqref="J39">
    <cfRule type="cellIs" priority="26" stopIfTrue="1" operator="equal">
      <formula>$M$77</formula>
    </cfRule>
  </conditionalFormatting>
  <conditionalFormatting sqref="R77:Z77">
    <cfRule type="containsErrors" dxfId="20" priority="24" stopIfTrue="1">
      <formula>ISERROR(R77)</formula>
    </cfRule>
  </conditionalFormatting>
  <conditionalFormatting sqref="M78:AG78">
    <cfRule type="cellIs" dxfId="19" priority="23" stopIfTrue="1" operator="equal">
      <formula>$M$77</formula>
    </cfRule>
  </conditionalFormatting>
  <conditionalFormatting sqref="V79:Z80">
    <cfRule type="containsErrors" dxfId="18" priority="22" stopIfTrue="1">
      <formula>ISERROR(V79)</formula>
    </cfRule>
  </conditionalFormatting>
  <conditionalFormatting sqref="R77">
    <cfRule type="cellIs" dxfId="17" priority="21" stopIfTrue="1" operator="equal">
      <formula>$R$76</formula>
    </cfRule>
  </conditionalFormatting>
  <conditionalFormatting sqref="AG77">
    <cfRule type="cellIs" dxfId="16" priority="20" stopIfTrue="1" operator="lessThan">
      <formula>$AD$76</formula>
    </cfRule>
  </conditionalFormatting>
  <conditionalFormatting sqref="AH77:AJ77">
    <cfRule type="cellIs" dxfId="15" priority="19" operator="equal">
      <formula>0</formula>
    </cfRule>
  </conditionalFormatting>
  <conditionalFormatting sqref="J77">
    <cfRule type="cellIs" priority="18" stopIfTrue="1" operator="equal">
      <formula>$M$77</formula>
    </cfRule>
  </conditionalFormatting>
  <conditionalFormatting sqref="R115:Z115">
    <cfRule type="containsErrors" dxfId="14" priority="17" stopIfTrue="1">
      <formula>ISERROR(R115)</formula>
    </cfRule>
  </conditionalFormatting>
  <conditionalFormatting sqref="M116:AG116">
    <cfRule type="cellIs" dxfId="13" priority="16" stopIfTrue="1" operator="equal">
      <formula>$M$77</formula>
    </cfRule>
  </conditionalFormatting>
  <conditionalFormatting sqref="V117:Z118">
    <cfRule type="containsErrors" dxfId="12" priority="15" stopIfTrue="1">
      <formula>ISERROR(V117)</formula>
    </cfRule>
  </conditionalFormatting>
  <conditionalFormatting sqref="R115">
    <cfRule type="cellIs" dxfId="11" priority="14" stopIfTrue="1" operator="equal">
      <formula>$R$76</formula>
    </cfRule>
  </conditionalFormatting>
  <conditionalFormatting sqref="AG115">
    <cfRule type="cellIs" dxfId="10" priority="13" stopIfTrue="1" operator="lessThan">
      <formula>$AD$76</formula>
    </cfRule>
  </conditionalFormatting>
  <conditionalFormatting sqref="AH115:AJ115">
    <cfRule type="cellIs" dxfId="9" priority="12" operator="equal">
      <formula>0</formula>
    </cfRule>
  </conditionalFormatting>
  <conditionalFormatting sqref="J115">
    <cfRule type="cellIs" priority="11" stopIfTrue="1" operator="equal">
      <formula>$M$77</formula>
    </cfRule>
  </conditionalFormatting>
  <conditionalFormatting sqref="R153:Z153">
    <cfRule type="containsErrors" dxfId="8" priority="10" stopIfTrue="1">
      <formula>ISERROR(R153)</formula>
    </cfRule>
  </conditionalFormatting>
  <conditionalFormatting sqref="M154:AG154">
    <cfRule type="cellIs" dxfId="7" priority="9" stopIfTrue="1" operator="equal">
      <formula>$M$77</formula>
    </cfRule>
  </conditionalFormatting>
  <conditionalFormatting sqref="V155:Z156">
    <cfRule type="containsErrors" dxfId="6" priority="8" stopIfTrue="1">
      <formula>ISERROR(V155)</formula>
    </cfRule>
  </conditionalFormatting>
  <conditionalFormatting sqref="R153">
    <cfRule type="cellIs" dxfId="5" priority="7" stopIfTrue="1" operator="equal">
      <formula>$R$76</formula>
    </cfRule>
  </conditionalFormatting>
  <conditionalFormatting sqref="AG153">
    <cfRule type="cellIs" dxfId="4" priority="6" stopIfTrue="1" operator="lessThan">
      <formula>$AD$76</formula>
    </cfRule>
  </conditionalFormatting>
  <conditionalFormatting sqref="AH153:AJ153">
    <cfRule type="cellIs" dxfId="3" priority="5" operator="equal">
      <formula>0</formula>
    </cfRule>
  </conditionalFormatting>
  <conditionalFormatting sqref="J153">
    <cfRule type="cellIs" priority="4" stopIfTrue="1" operator="equal">
      <formula>$M$77</formula>
    </cfRule>
  </conditionalFormatting>
  <conditionalFormatting sqref="F22:F26">
    <cfRule type="cellIs" dxfId="2" priority="3" stopIfTrue="1" operator="greaterThan">
      <formula>#REF!</formula>
    </cfRule>
  </conditionalFormatting>
  <conditionalFormatting sqref="J22:J26">
    <cfRule type="cellIs" dxfId="1" priority="2" stopIfTrue="1" operator="greaterThan">
      <formula>#REF!</formula>
    </cfRule>
  </conditionalFormatting>
  <conditionalFormatting sqref="J22:J26">
    <cfRule type="cellIs" dxfId="0" priority="1" stopIfTrue="1" operator="greaterThan">
      <formula>#REF!</formula>
    </cfRule>
  </conditionalFormatting>
  <dataValidations count="15">
    <dataValidation type="date" operator="greaterThanOrEqual" allowBlank="1" showInputMessage="1" showErrorMessage="1" error="Das Ende-Datum liegt vor dem Beginn-Datum! " sqref="F89:F113 J127:J151 J89:J113 F13:F37 F51:F75 J51:J75 F127:F151 J13:J37">
      <formula1>E13</formula1>
    </dataValidation>
    <dataValidation allowBlank="1" showInputMessage="1" sqref="E13:E38 E88:E114 E46 E50:E76 E126:E152 I13:I21"/>
    <dataValidation type="date" operator="lessThan" allowBlank="1" showInputMessage="1" showErrorMessage="1" error="Datum ungültig" sqref="I89:I113 I127:I151 I51:I75 I22:I37">
      <formula1>J22</formula1>
    </dataValidation>
    <dataValidation type="date" operator="lessThan" allowBlank="1" showInputMessage="1" showErrorMessage="1" error="Das Ende-Datum liegt vor dem Beginn-Datum! " sqref="O30:O37 O106:O113 O68:O75 O144:O151">
      <formula1>#REF!</formula1>
    </dataValidation>
    <dataValidation type="date" operator="greaterThan" allowBlank="1" showInputMessage="1" showErrorMessage="1" error="Das Ende-Datum liegt vor dem Beginn-Datum! " sqref="O30:O37 O106:O113 O68:O75 O144:O151">
      <formula1>#REF!</formula1>
    </dataValidation>
    <dataValidation type="date" operator="lessThan" allowBlank="1" showInputMessage="1" showErrorMessage="1" error="Das Ende-Datum liegt vor dem Beginn-Datum! " sqref="O13:O26 O51:O64 O89:O102 O127:O140">
      <formula1>M11</formula1>
    </dataValidation>
    <dataValidation type="date" operator="lessThan" allowBlank="1" showInputMessage="1" showErrorMessage="1" error="Das Ende-Datum liegt vor dem Beginn-Datum! " sqref="O27:O29 O65:O67 O103:O105 O141:O143">
      <formula1>M20</formula1>
    </dataValidation>
    <dataValidation type="date" operator="greaterThan" allowBlank="1" showInputMessage="1" showErrorMessage="1" error="Das Ende-Datum liegt vor dem Beginn-Datum! " sqref="O13:O26 O51:O64 O89:O102 O127:O140">
      <formula1>M11</formula1>
    </dataValidation>
    <dataValidation type="date" operator="greaterThan" allowBlank="1" showInputMessage="1" showErrorMessage="1" error="Das Ende-Datum liegt vor dem Beginn-Datum! " sqref="O27:O29 O65:O67 O103:O105 O141:O143">
      <formula1>M20</formula1>
    </dataValidation>
    <dataValidation type="date" operator="greaterThan" allowBlank="1" showInputMessage="1" showErrorMessage="1" error="Das Ende-Datum liegt vor dem Beginn-Datum! " sqref="O13:O26 O51:O64 O89:O102 O127:O140">
      <formula1>M71</formula1>
    </dataValidation>
    <dataValidation type="date" operator="greaterThan" allowBlank="1" showInputMessage="1" showErrorMessage="1" error="Das Ende-Datum liegt vor dem Beginn-Datum! " sqref="O27:O29 O65:O67 O103:O105 O141:O143">
      <formula1>M80</formula1>
    </dataValidation>
    <dataValidation type="date" operator="greaterThan" allowBlank="1" showInputMessage="1" showErrorMessage="1" error="Das Ende-Datum liegt vor dem Beginn-Datum! " sqref="O30:O37 O68:O75 O106:O113 O144:O151">
      <formula1>M160</formula1>
    </dataValidation>
    <dataValidation type="list" allowBlank="1" showInputMessage="1" showErrorMessage="1" sqref="H89:H113 H127:H151 H51:H75 H13:H37">
      <formula1>$A$279:$A$282</formula1>
    </dataValidation>
    <dataValidation type="list" allowBlank="1" showInputMessage="1" showErrorMessage="1" sqref="A2:T2">
      <formula1>$A$200:$A$201</formula1>
    </dataValidation>
    <dataValidation type="list" allowBlank="1" showInputMessage="1" showErrorMessage="1" sqref="H5:I5">
      <formula1>$A$272:$A$277</formula1>
    </dataValidation>
  </dataValidations>
  <printOptions horizontalCentered="1"/>
  <pageMargins left="0.19685039370078741" right="0.15748031496062992" top="0.78740157480314965" bottom="0.39370078740157483" header="0.55118110236220474" footer="0.15748031496062992"/>
  <pageSetup paperSize="9" scale="49" orientation="landscape" r:id="rId1"/>
  <headerFooter alignWithMargins="0">
    <oddHeader>&amp;C&amp;K00-048Seite &amp;P</oddHeader>
    <oddFooter>&amp;L&amp;8Investitions- und Förderbank Niedersachsen - NBank Günther-Wagner-Allee  12-16  30177 Hannover Telefon 0511. 30031-0 Telefax 0511. 30031-300  info@nbank.de  www.nbank.de &amp;R&amp;9Stand: 01. August 2012</oddFooter>
  </headerFooter>
  <rowBreaks count="3" manualBreakCount="3">
    <brk id="46" max="16383" man="1"/>
    <brk id="84" max="16383" man="1"/>
    <brk id="122" max="16383" man="1"/>
  </rowBreaks>
  <drawing r:id="rId2"/>
  <legacyDrawing r:id="rId3"/>
  <controls>
    <mc:AlternateContent xmlns:mc="http://schemas.openxmlformats.org/markup-compatibility/2006">
      <mc:Choice Requires="x14">
        <control shapeId="1485" r:id="rId4" name="ToggleButton2">
          <controlPr defaultSize="0" print="0" autoLine="0" r:id="rId5">
            <anchor>
              <from>
                <xdr:col>1</xdr:col>
                <xdr:colOff>9525</xdr:colOff>
                <xdr:row>195</xdr:row>
                <xdr:rowOff>85725</xdr:rowOff>
              </from>
              <to>
                <xdr:col>2</xdr:col>
                <xdr:colOff>1133475</xdr:colOff>
                <xdr:row>197</xdr:row>
                <xdr:rowOff>104775</xdr:rowOff>
              </to>
            </anchor>
          </controlPr>
        </control>
      </mc:Choice>
      <mc:Fallback>
        <control shapeId="1485" r:id="rId4" name="ToggleButton2"/>
      </mc:Fallback>
    </mc:AlternateContent>
    <mc:AlternateContent xmlns:mc="http://schemas.openxmlformats.org/markup-compatibility/2006">
      <mc:Choice Requires="x14">
        <control shapeId="1451" r:id="rId6" name="ToggleButton1">
          <controlPr defaultSize="0" print="0" autoLine="0" r:id="rId7">
            <anchor moveWithCells="1">
              <from>
                <xdr:col>1</xdr:col>
                <xdr:colOff>0</xdr:colOff>
                <xdr:row>37</xdr:row>
                <xdr:rowOff>66675</xdr:rowOff>
              </from>
              <to>
                <xdr:col>2</xdr:col>
                <xdr:colOff>1038225</xdr:colOff>
                <xdr:row>37</xdr:row>
                <xdr:rowOff>390525</xdr:rowOff>
              </to>
            </anchor>
          </controlPr>
        </control>
      </mc:Choice>
      <mc:Fallback>
        <control shapeId="1451" r:id="rId6" name="ToggleButton1"/>
      </mc:Fallback>
    </mc:AlternateContent>
    <mc:AlternateContent xmlns:mc="http://schemas.openxmlformats.org/markup-compatibility/2006">
      <mc:Choice Requires="x14">
        <control shapeId="1537" r:id="rId8" name="ToggleButton3">
          <controlPr defaultSize="0" print="0" autoLine="0" r:id="rId9">
            <anchor>
              <from>
                <xdr:col>0</xdr:col>
                <xdr:colOff>342900</xdr:colOff>
                <xdr:row>250</xdr:row>
                <xdr:rowOff>38100</xdr:rowOff>
              </from>
              <to>
                <xdr:col>2</xdr:col>
                <xdr:colOff>1009650</xdr:colOff>
                <xdr:row>252</xdr:row>
                <xdr:rowOff>76200</xdr:rowOff>
              </to>
            </anchor>
          </controlPr>
        </control>
      </mc:Choice>
      <mc:Fallback>
        <control shapeId="1537" r:id="rId8" name="ToggleButton3"/>
      </mc:Fallback>
    </mc:AlternateContent>
    <mc:AlternateContent xmlns:mc="http://schemas.openxmlformats.org/markup-compatibility/2006">
      <mc:Choice Requires="x14">
        <control shapeId="1707" r:id="rId10" name="ToggleButton4">
          <controlPr defaultSize="0" print="0" autoLine="0" altText="Prüfung (NBank)" r:id="rId11">
            <anchor moveWithCells="1">
              <from>
                <xdr:col>39</xdr:col>
                <xdr:colOff>114300</xdr:colOff>
                <xdr:row>5</xdr:row>
                <xdr:rowOff>76200</xdr:rowOff>
              </from>
              <to>
                <xdr:col>39</xdr:col>
                <xdr:colOff>2743200</xdr:colOff>
                <xdr:row>7</xdr:row>
                <xdr:rowOff>38100</xdr:rowOff>
              </to>
            </anchor>
          </controlPr>
        </control>
      </mc:Choice>
      <mc:Fallback>
        <control shapeId="1707" r:id="rId10" name="ToggleButton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36"/>
  <sheetViews>
    <sheetView showGridLines="0" workbookViewId="0">
      <selection activeCell="B39" sqref="B39"/>
    </sheetView>
  </sheetViews>
  <sheetFormatPr baseColWidth="10" defaultRowHeight="12.75" x14ac:dyDescent="0.2"/>
  <cols>
    <col min="6" max="6" width="27.7109375" customWidth="1"/>
    <col min="7" max="7" width="18.5703125" customWidth="1"/>
    <col min="18" max="18" width="3.7109375" customWidth="1"/>
    <col min="19" max="19" width="2" customWidth="1"/>
  </cols>
  <sheetData>
    <row r="1" spans="1:19" ht="20.25" customHeight="1" x14ac:dyDescent="0.2">
      <c r="A1" s="11" t="s">
        <v>4</v>
      </c>
      <c r="B1" s="11"/>
      <c r="C1" s="18"/>
      <c r="D1" s="18"/>
      <c r="E1" s="1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2">
      <c r="A2" s="11" t="s">
        <v>21</v>
      </c>
      <c r="B2" s="1"/>
      <c r="C2" s="18"/>
      <c r="D2" s="18"/>
      <c r="E2" s="18"/>
      <c r="F2" s="1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x14ac:dyDescent="0.2">
      <c r="A4" s="5" t="s">
        <v>7</v>
      </c>
      <c r="B4" s="5"/>
      <c r="C4" s="6"/>
      <c r="D4" s="433"/>
      <c r="E4" s="433"/>
      <c r="F4" s="433"/>
      <c r="G4" s="7"/>
      <c r="H4" s="7"/>
      <c r="I4" s="7"/>
      <c r="J4" s="9"/>
      <c r="K4" s="7"/>
      <c r="L4" s="7"/>
      <c r="M4" s="7"/>
      <c r="N4" s="7"/>
      <c r="O4" s="7"/>
    </row>
    <row r="5" spans="1:19" ht="15" customHeight="1" x14ac:dyDescent="0.2">
      <c r="A5" s="5"/>
      <c r="B5" s="5"/>
      <c r="C5" s="188" t="s">
        <v>5</v>
      </c>
      <c r="D5" s="434"/>
      <c r="E5" s="434"/>
      <c r="F5" s="434"/>
      <c r="G5" s="4"/>
      <c r="H5" s="5"/>
      <c r="J5" s="10"/>
      <c r="K5" s="4"/>
      <c r="L5" s="4"/>
      <c r="M5" s="4"/>
      <c r="N5" s="4"/>
      <c r="O5" s="4"/>
    </row>
    <row r="6" spans="1:19" ht="15" customHeight="1" x14ac:dyDescent="0.2">
      <c r="A6" s="5"/>
      <c r="B6" s="5"/>
      <c r="C6" s="188" t="s">
        <v>1</v>
      </c>
      <c r="D6" s="435"/>
      <c r="E6" s="435"/>
      <c r="F6" s="435"/>
      <c r="G6" s="5"/>
      <c r="H6" s="5"/>
      <c r="J6" s="6"/>
      <c r="K6" s="6"/>
      <c r="L6" s="6"/>
      <c r="M6" s="6"/>
      <c r="N6" s="6"/>
      <c r="O6" s="8"/>
      <c r="P6" s="8"/>
      <c r="Q6" s="8"/>
      <c r="R6" s="8"/>
      <c r="S6" s="8"/>
    </row>
    <row r="7" spans="1:19" ht="48.6" customHeight="1" x14ac:dyDescent="0.2">
      <c r="A7" s="5"/>
      <c r="B7" s="5"/>
      <c r="C7" s="5"/>
      <c r="D7" s="6"/>
      <c r="E7" s="6"/>
      <c r="F7" s="6"/>
      <c r="G7" s="5"/>
      <c r="H7" s="5"/>
      <c r="J7" s="6"/>
      <c r="K7" s="6"/>
      <c r="L7" s="6"/>
      <c r="M7" s="6"/>
      <c r="N7" s="6"/>
      <c r="O7" s="8"/>
      <c r="P7" s="8"/>
      <c r="Q7" s="8"/>
      <c r="R7" s="8"/>
      <c r="S7" s="8"/>
    </row>
    <row r="8" spans="1:19" x14ac:dyDescent="0.2">
      <c r="A8" s="12" t="s">
        <v>8</v>
      </c>
      <c r="B8" s="5"/>
      <c r="C8" s="5"/>
      <c r="D8" s="5"/>
      <c r="E8" s="5"/>
      <c r="F8" s="5"/>
      <c r="G8" s="5"/>
      <c r="H8" s="5"/>
    </row>
    <row r="9" spans="1:19" x14ac:dyDescent="0.2">
      <c r="A9" s="12" t="s">
        <v>9</v>
      </c>
      <c r="B9" s="5"/>
      <c r="C9" s="5"/>
      <c r="D9" s="5"/>
      <c r="E9" s="5"/>
      <c r="F9" s="5"/>
      <c r="G9" s="5"/>
      <c r="H9" s="5"/>
    </row>
    <row r="10" spans="1:19" x14ac:dyDescent="0.2">
      <c r="A10" s="12"/>
      <c r="B10" s="5"/>
      <c r="C10" s="5"/>
      <c r="D10" s="5"/>
      <c r="E10" s="5"/>
      <c r="F10" s="5"/>
      <c r="G10" s="5"/>
      <c r="H10" s="5"/>
    </row>
    <row r="11" spans="1:19" x14ac:dyDescent="0.2">
      <c r="A11" s="12" t="s">
        <v>22</v>
      </c>
      <c r="B11" s="5"/>
      <c r="C11" s="5"/>
      <c r="D11" s="5"/>
      <c r="E11" s="5"/>
      <c r="F11" s="5"/>
      <c r="G11" s="5"/>
      <c r="H11" s="5"/>
    </row>
    <row r="12" spans="1:19" x14ac:dyDescent="0.2">
      <c r="A12" s="12"/>
      <c r="B12" s="5"/>
      <c r="C12" s="5"/>
      <c r="D12" s="5"/>
      <c r="E12" s="5"/>
      <c r="F12" s="5"/>
      <c r="G12" s="5"/>
      <c r="H12" s="5"/>
    </row>
    <row r="13" spans="1:19" x14ac:dyDescent="0.2">
      <c r="A13" s="12" t="s">
        <v>23</v>
      </c>
      <c r="B13" s="5"/>
      <c r="C13" s="5"/>
      <c r="D13" s="5"/>
      <c r="E13" s="5"/>
      <c r="F13" s="5"/>
      <c r="G13" s="5"/>
      <c r="H13" s="5"/>
    </row>
    <row r="14" spans="1:19" x14ac:dyDescent="0.2">
      <c r="A14" s="12"/>
      <c r="B14" s="5"/>
      <c r="C14" s="5"/>
      <c r="D14" s="5"/>
      <c r="E14" s="5"/>
      <c r="F14" s="5"/>
      <c r="G14" s="5"/>
      <c r="H14" s="5"/>
    </row>
    <row r="15" spans="1:19" x14ac:dyDescent="0.2">
      <c r="A15" s="12" t="s">
        <v>24</v>
      </c>
      <c r="B15" s="5"/>
      <c r="C15" s="5"/>
      <c r="D15" s="5"/>
      <c r="E15" s="5"/>
      <c r="F15" s="5"/>
      <c r="G15" s="5"/>
      <c r="H15" s="5"/>
    </row>
    <row r="16" spans="1:19" x14ac:dyDescent="0.2">
      <c r="A16" s="12" t="s">
        <v>14</v>
      </c>
      <c r="B16" s="5"/>
      <c r="C16" s="5"/>
      <c r="D16" s="5"/>
      <c r="E16" s="5"/>
      <c r="F16" s="5"/>
      <c r="G16" s="5"/>
      <c r="H16" s="5"/>
    </row>
    <row r="17" spans="1:8" x14ac:dyDescent="0.2">
      <c r="A17" s="12"/>
      <c r="B17" s="5"/>
      <c r="C17" s="5"/>
      <c r="D17" s="5"/>
      <c r="E17" s="5"/>
      <c r="F17" s="5"/>
      <c r="G17" s="5"/>
      <c r="H17" s="5"/>
    </row>
    <row r="18" spans="1:8" x14ac:dyDescent="0.2">
      <c r="A18" s="12" t="s">
        <v>15</v>
      </c>
      <c r="B18" s="5"/>
      <c r="C18" s="5"/>
      <c r="D18" s="5"/>
      <c r="E18" s="5"/>
      <c r="F18" s="5"/>
      <c r="G18" s="5"/>
      <c r="H18" s="5"/>
    </row>
    <row r="19" spans="1:8" x14ac:dyDescent="0.2">
      <c r="A19" s="12" t="s">
        <v>13</v>
      </c>
      <c r="B19" s="5"/>
      <c r="C19" s="5"/>
      <c r="D19" s="5"/>
      <c r="E19" s="5"/>
      <c r="F19" s="5"/>
      <c r="G19" s="5"/>
      <c r="H19" s="5"/>
    </row>
    <row r="20" spans="1:8" x14ac:dyDescent="0.2">
      <c r="A20" s="5"/>
      <c r="B20" s="5"/>
      <c r="C20" s="5"/>
      <c r="D20" s="5"/>
      <c r="E20" s="5"/>
      <c r="F20" s="5"/>
      <c r="G20" s="5"/>
      <c r="H20" s="5"/>
    </row>
    <row r="21" spans="1:8" x14ac:dyDescent="0.2">
      <c r="A21" s="5"/>
      <c r="B21" s="5"/>
      <c r="C21" s="5"/>
      <c r="D21" s="5"/>
      <c r="E21" s="5"/>
      <c r="F21" s="5"/>
      <c r="G21" s="5"/>
      <c r="H21" s="5"/>
    </row>
    <row r="22" spans="1:8" x14ac:dyDescent="0.2">
      <c r="A22" s="5"/>
      <c r="B22" s="5"/>
      <c r="C22" s="5"/>
      <c r="D22" s="5"/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5"/>
      <c r="C24" s="5"/>
      <c r="D24" s="5"/>
      <c r="E24" s="5"/>
      <c r="F24" s="5"/>
      <c r="G24" s="5"/>
      <c r="H24" s="5"/>
    </row>
    <row r="25" spans="1:8" x14ac:dyDescent="0.2">
      <c r="A25" s="5"/>
      <c r="B25" s="5"/>
      <c r="C25" s="5"/>
      <c r="D25" s="5"/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19"/>
      <c r="F26" s="19"/>
      <c r="G26" s="5"/>
      <c r="H26" s="5"/>
    </row>
    <row r="27" spans="1:8" x14ac:dyDescent="0.2">
      <c r="A27" s="5"/>
      <c r="B27" s="5"/>
      <c r="C27" s="5"/>
      <c r="D27" s="5"/>
      <c r="E27" s="5" t="s">
        <v>6</v>
      </c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  <row r="29" spans="1:8" x14ac:dyDescent="0.2">
      <c r="A29" s="5"/>
      <c r="B29" s="5"/>
      <c r="C29" s="5"/>
      <c r="D29" s="5"/>
      <c r="E29" s="5"/>
      <c r="F29" s="5"/>
      <c r="G29" s="5"/>
      <c r="H29" s="5"/>
    </row>
    <row r="30" spans="1:8" x14ac:dyDescent="0.2">
      <c r="A30" s="5"/>
      <c r="B30" s="5"/>
      <c r="C30" s="5"/>
      <c r="D30" s="5"/>
      <c r="E30" s="5"/>
      <c r="F30" s="5"/>
      <c r="G30" s="5"/>
      <c r="H30" s="5"/>
    </row>
    <row r="31" spans="1:8" x14ac:dyDescent="0.2">
      <c r="A31" s="5" t="s">
        <v>20</v>
      </c>
      <c r="B31" s="5"/>
      <c r="C31" s="5"/>
      <c r="D31" s="5"/>
      <c r="E31" s="5"/>
      <c r="F31" s="5"/>
      <c r="G31" s="5"/>
      <c r="H31" s="5"/>
    </row>
    <row r="32" spans="1:8" x14ac:dyDescent="0.2">
      <c r="A32" s="5"/>
      <c r="B32" s="5"/>
      <c r="C32" s="5"/>
      <c r="D32" s="5"/>
      <c r="E32" s="5"/>
      <c r="F32" s="5"/>
      <c r="G32" s="5"/>
      <c r="H32" s="5"/>
    </row>
    <row r="33" spans="1:8" x14ac:dyDescent="0.2">
      <c r="A33" s="5"/>
      <c r="B33" s="5"/>
      <c r="C33" s="5"/>
      <c r="D33" s="5"/>
      <c r="E33" s="5"/>
      <c r="F33" s="5"/>
      <c r="G33" s="5"/>
      <c r="H33" s="5"/>
    </row>
    <row r="34" spans="1:8" x14ac:dyDescent="0.2">
      <c r="A34" s="5"/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sheetProtection password="DDB7" sheet="1" objects="1" scenarios="1"/>
  <mergeCells count="3">
    <mergeCell ref="D4:F4"/>
    <mergeCell ref="D5:F5"/>
    <mergeCell ref="D6:F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S45"/>
  <sheetViews>
    <sheetView showGridLines="0" workbookViewId="0">
      <selection activeCell="E37" sqref="E37"/>
    </sheetView>
  </sheetViews>
  <sheetFormatPr baseColWidth="10" defaultRowHeight="12.75" x14ac:dyDescent="0.2"/>
  <cols>
    <col min="1" max="1" width="7" customWidth="1"/>
    <col min="2" max="2" width="23.85546875" customWidth="1"/>
    <col min="3" max="3" width="21.85546875" customWidth="1"/>
    <col min="4" max="4" width="34" customWidth="1"/>
    <col min="18" max="18" width="3.7109375" customWidth="1"/>
    <col min="19" max="19" width="2" customWidth="1"/>
  </cols>
  <sheetData>
    <row r="1" spans="1:19" ht="20.25" customHeight="1" x14ac:dyDescent="0.2">
      <c r="A1" s="11" t="s">
        <v>4</v>
      </c>
      <c r="B1" s="1"/>
      <c r="C1" s="18"/>
      <c r="D1" s="18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2">
      <c r="A2" s="11" t="s">
        <v>21</v>
      </c>
      <c r="B2" s="4"/>
      <c r="C2" s="18"/>
      <c r="D2" s="18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5"/>
      <c r="B4" s="188" t="s">
        <v>5</v>
      </c>
      <c r="C4" s="436"/>
      <c r="D4" s="43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5"/>
      <c r="B5" s="188" t="s">
        <v>1</v>
      </c>
      <c r="C5" s="434"/>
      <c r="D5" s="43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4"/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">
      <c r="A7" s="12" t="s">
        <v>8</v>
      </c>
      <c r="B7" s="13"/>
      <c r="C7" s="1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12" t="s">
        <v>9</v>
      </c>
      <c r="B8" s="13"/>
      <c r="C8" s="1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12"/>
      <c r="B9" s="13"/>
      <c r="C9" s="1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">
      <c r="A10" s="12" t="s">
        <v>22</v>
      </c>
      <c r="B10" s="13"/>
      <c r="C10" s="1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">
      <c r="A11" s="12"/>
      <c r="B11" s="13"/>
      <c r="C11" s="1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12" t="s">
        <v>23</v>
      </c>
      <c r="B12" s="13"/>
      <c r="C12" s="1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12"/>
      <c r="B13" s="13"/>
      <c r="C13" s="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">
      <c r="A14" s="12" t="s">
        <v>24</v>
      </c>
      <c r="B14" s="13"/>
      <c r="C14" s="1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">
      <c r="A15" s="12" t="s">
        <v>14</v>
      </c>
      <c r="B15" s="13"/>
      <c r="C15" s="1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12"/>
      <c r="B16" s="13"/>
      <c r="C16" s="1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12" t="s">
        <v>15</v>
      </c>
      <c r="B17" s="13"/>
      <c r="C17" s="1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12" t="s">
        <v>13</v>
      </c>
      <c r="B18" s="4"/>
      <c r="C18" s="1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4"/>
      <c r="B19" s="2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3.15" customHeight="1" x14ac:dyDescent="0.2">
      <c r="A20" s="16" t="s">
        <v>12</v>
      </c>
      <c r="B20" s="152" t="s">
        <v>10</v>
      </c>
      <c r="C20" s="17" t="s">
        <v>3</v>
      </c>
      <c r="D20" s="17" t="s">
        <v>11</v>
      </c>
      <c r="E20" s="1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1" customHeight="1" x14ac:dyDescent="0.2">
      <c r="A21" s="187"/>
      <c r="B21" s="187"/>
      <c r="C21" s="187"/>
      <c r="D21" s="184"/>
      <c r="E21" s="1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1" customHeight="1" x14ac:dyDescent="0.2">
      <c r="A22" s="184"/>
      <c r="B22" s="184"/>
      <c r="C22" s="184"/>
      <c r="D22" s="18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1" customHeight="1" x14ac:dyDescent="0.2">
      <c r="A23" s="185"/>
      <c r="B23" s="185"/>
      <c r="C23" s="185"/>
      <c r="D23" s="18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21" customHeight="1" x14ac:dyDescent="0.2">
      <c r="A24" s="185"/>
      <c r="B24" s="185"/>
      <c r="C24" s="185"/>
      <c r="D24" s="18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1" customHeight="1" x14ac:dyDescent="0.2">
      <c r="A25" s="185"/>
      <c r="B25" s="185"/>
      <c r="C25" s="185"/>
      <c r="D25" s="18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21" customHeight="1" x14ac:dyDescent="0.2">
      <c r="A26" s="185"/>
      <c r="B26" s="185"/>
      <c r="C26" s="185"/>
      <c r="D26" s="18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1" customHeight="1" x14ac:dyDescent="0.2">
      <c r="A27" s="185"/>
      <c r="B27" s="185"/>
      <c r="C27" s="185"/>
      <c r="D27" s="18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1" customHeight="1" x14ac:dyDescent="0.2">
      <c r="A28" s="185"/>
      <c r="B28" s="185"/>
      <c r="C28" s="185"/>
      <c r="D28" s="18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21" customHeight="1" x14ac:dyDescent="0.2">
      <c r="A29" s="185"/>
      <c r="B29" s="185"/>
      <c r="C29" s="185"/>
      <c r="D29" s="18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1" customHeight="1" x14ac:dyDescent="0.2">
      <c r="A30" s="185"/>
      <c r="B30" s="185"/>
      <c r="C30" s="185"/>
      <c r="D30" s="18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1" customHeight="1" x14ac:dyDescent="0.2">
      <c r="A31" s="185"/>
      <c r="B31" s="185"/>
      <c r="C31" s="185"/>
      <c r="D31" s="18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1" customHeight="1" x14ac:dyDescent="0.2">
      <c r="A32" s="185"/>
      <c r="B32" s="185"/>
      <c r="C32" s="185"/>
      <c r="D32" s="18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1" customHeight="1" x14ac:dyDescent="0.2">
      <c r="A33" s="185"/>
      <c r="B33" s="185"/>
      <c r="C33" s="185"/>
      <c r="D33" s="18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21" customHeight="1" x14ac:dyDescent="0.2">
      <c r="A34" s="185"/>
      <c r="B34" s="185"/>
      <c r="C34" s="185"/>
      <c r="D34" s="18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1" customHeight="1" x14ac:dyDescent="0.2">
      <c r="A35" s="185"/>
      <c r="B35" s="185"/>
      <c r="C35" s="185"/>
      <c r="D35" s="18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1" customHeight="1" x14ac:dyDescent="0.2">
      <c r="A36" s="185"/>
      <c r="B36" s="185"/>
      <c r="C36" s="185"/>
      <c r="D36" s="18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1" customHeight="1" x14ac:dyDescent="0.2">
      <c r="A37" s="185"/>
      <c r="B37" s="185"/>
      <c r="C37" s="185"/>
      <c r="D37" s="18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1" customHeight="1" x14ac:dyDescent="0.2">
      <c r="A38" s="185"/>
      <c r="B38" s="185"/>
      <c r="C38" s="185"/>
      <c r="D38" s="18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21" customHeight="1" x14ac:dyDescent="0.2">
      <c r="A39" s="185"/>
      <c r="B39" s="185"/>
      <c r="C39" s="185"/>
      <c r="D39" s="18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1" customHeight="1" x14ac:dyDescent="0.2">
      <c r="A40" s="185"/>
      <c r="B40" s="185"/>
      <c r="C40" s="185"/>
      <c r="D40" s="18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21" customHeight="1" x14ac:dyDescent="0.2">
      <c r="A41" s="185"/>
      <c r="B41" s="186"/>
      <c r="C41" s="185"/>
      <c r="D41" s="18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" customHeight="1" x14ac:dyDescent="0.2">
      <c r="A43" t="s">
        <v>20</v>
      </c>
      <c r="B43" s="5"/>
      <c r="C43" s="4"/>
      <c r="D43" s="4"/>
      <c r="E43" s="4"/>
      <c r="F43" s="4"/>
      <c r="G43" s="4"/>
      <c r="J43" s="10"/>
      <c r="K43" s="4"/>
      <c r="L43" s="4"/>
      <c r="M43" s="4"/>
      <c r="N43" s="4"/>
      <c r="O43" s="4"/>
    </row>
    <row r="44" spans="1:19" ht="15" customHeight="1" x14ac:dyDescent="0.2">
      <c r="B44" s="5"/>
      <c r="C44" s="5"/>
      <c r="D44" s="6"/>
      <c r="E44" s="6"/>
      <c r="F44" s="6"/>
      <c r="G44" s="5"/>
      <c r="J44" s="6"/>
      <c r="K44" s="6"/>
      <c r="L44" s="6"/>
      <c r="M44" s="6"/>
      <c r="N44" s="6"/>
      <c r="O44" s="8"/>
      <c r="P44" s="8"/>
      <c r="Q44" s="8"/>
      <c r="R44" s="8"/>
      <c r="S44" s="8"/>
    </row>
    <row r="45" spans="1:19" ht="15" customHeight="1" x14ac:dyDescent="0.2">
      <c r="A45" s="5"/>
      <c r="C45" s="5"/>
      <c r="D45" s="6"/>
      <c r="E45" s="6"/>
      <c r="F45" s="6"/>
      <c r="G45" s="5"/>
      <c r="J45" s="6"/>
      <c r="K45" s="6"/>
      <c r="L45" s="6"/>
      <c r="M45" s="6"/>
      <c r="N45" s="6"/>
      <c r="O45" s="8"/>
      <c r="P45" s="8"/>
      <c r="Q45" s="8"/>
      <c r="R45" s="8"/>
      <c r="S45" s="8"/>
    </row>
  </sheetData>
  <sheetProtection password="DDB7" sheet="1"/>
  <mergeCells count="2">
    <mergeCell ref="C4:D4"/>
    <mergeCell ref="C5:D5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8"/>
  <sheetViews>
    <sheetView workbookViewId="0">
      <selection activeCell="B28" sqref="B28"/>
    </sheetView>
  </sheetViews>
  <sheetFormatPr baseColWidth="10" defaultRowHeight="12.75" x14ac:dyDescent="0.2"/>
  <cols>
    <col min="2" max="2" width="116.5703125" bestFit="1" customWidth="1"/>
  </cols>
  <sheetData>
    <row r="1" spans="1:2" x14ac:dyDescent="0.2">
      <c r="A1" s="197">
        <f>IF(Sammelbescheinigung!H5="Richtlinie über die Gewährung von Zuwendungen zur Förderung von Jugendwerkstätten",1,0)</f>
        <v>0</v>
      </c>
      <c r="B1" s="22" t="s">
        <v>25</v>
      </c>
    </row>
    <row r="2" spans="1:2" x14ac:dyDescent="0.2">
      <c r="B2" s="24" t="s">
        <v>26</v>
      </c>
    </row>
    <row r="3" spans="1:2" x14ac:dyDescent="0.2">
      <c r="B3" s="24" t="s">
        <v>27</v>
      </c>
    </row>
    <row r="4" spans="1:2" x14ac:dyDescent="0.2">
      <c r="B4" s="23" t="s">
        <v>29</v>
      </c>
    </row>
    <row r="5" spans="1:2" x14ac:dyDescent="0.2">
      <c r="B5" s="21"/>
    </row>
    <row r="6" spans="1:2" x14ac:dyDescent="0.2">
      <c r="B6" s="40" t="s">
        <v>46</v>
      </c>
    </row>
    <row r="7" spans="1:2" x14ac:dyDescent="0.2">
      <c r="B7" s="22" t="s">
        <v>37</v>
      </c>
    </row>
    <row r="8" spans="1:2" x14ac:dyDescent="0.2">
      <c r="B8" s="23" t="s">
        <v>38</v>
      </c>
    </row>
  </sheetData>
  <sheetProtection password="DDB7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Sammelbescheinigung</vt:lpstr>
      <vt:lpstr>Einverständnis TN Version 1</vt:lpstr>
      <vt:lpstr>Einverständnis TN Version 2</vt:lpstr>
      <vt:lpstr>Daten für die Sammelbesch</vt:lpstr>
      <vt:lpstr>'Einverständnis TN Version 1'!Druckbereich</vt:lpstr>
      <vt:lpstr>Sammelbescheinigung!Druckbereich</vt:lpstr>
    </vt:vector>
  </TitlesOfParts>
  <Manager>maik.schreiber@nbank.de</Manager>
  <Company>NBank - Arbeitsmarktförderung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Sammelbescheinigung ALG</dc:title>
  <dc:creator>Schreiber, Maik</dc:creator>
  <cp:keywords>ESF</cp:keywords>
  <cp:lastModifiedBy>Beneke, Skadi Marie</cp:lastModifiedBy>
  <cp:lastPrinted>2016-10-04T07:13:53Z</cp:lastPrinted>
  <dcterms:created xsi:type="dcterms:W3CDTF">2007-03-19T14:47:42Z</dcterms:created>
  <dcterms:modified xsi:type="dcterms:W3CDTF">2018-09-06T12:16:23Z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10/5/2016 1:21:38 PM</vt:lpwstr>
  </property>
  <property fmtid="{D5CDD505-2E9C-101B-9397-08002B2CF9AE}" pid="3" name="OS_LastOpenUser">
    <vt:lpwstr>MAIK.SCHREIBER</vt:lpwstr>
  </property>
  <property fmtid="{D5CDD505-2E9C-101B-9397-08002B2CF9AE}" pid="4" name="os_autosavelastposition84826">
    <vt:lpwstr>Sammelbescheinigung|316|3</vt:lpwstr>
  </property>
  <property fmtid="{D5CDD505-2E9C-101B-9397-08002B2CF9AE}" pid="5" name="OS_LastSave">
    <vt:lpwstr>10/4/2016 1:55:58 PM</vt:lpwstr>
  </property>
  <property fmtid="{D5CDD505-2E9C-101B-9397-08002B2CF9AE}" pid="6" name="OS_LastSaveUser">
    <vt:lpwstr>MAIK.SCHREIBER</vt:lpwstr>
  </property>
  <property fmtid="{D5CDD505-2E9C-101B-9397-08002B2CF9AE}" pid="7" name="OS_LastDocumentSaved">
    <vt:bool>false</vt:bool>
  </property>
  <property fmtid="{D5CDD505-2E9C-101B-9397-08002B2CF9AE}" pid="8" name="MustSave">
    <vt:bool>false</vt:bool>
  </property>
</Properties>
</file>